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40" windowHeight="8085" tabRatio="610"/>
  </bookViews>
  <sheets>
    <sheet name="LYONDELLBASELL BERRE CHIMIE " sheetId="3" r:id="rId1"/>
    <sheet name="STATISTIQUES" sheetId="4" state="hidden" r:id="rId2"/>
    <sheet name="DEVIS" sheetId="7" r:id="rId3"/>
    <sheet name="TABLEAU PAILLAS" sheetId="9" state="hidden" r:id="rId4"/>
    <sheet name="ATTENTE CDE" sheetId="10" r:id="rId5"/>
    <sheet name="ATTENTE VAL" sheetId="11" r:id="rId6"/>
    <sheet name="FACTURE (RF)" sheetId="12" r:id="rId7"/>
    <sheet name="STAT" sheetId="5" r:id="rId8"/>
  </sheets>
  <definedNames>
    <definedName name="_xlnm._FilterDatabase" localSheetId="0" hidden="1">'LYONDELLBASELL BERRE CHIMIE '!$A$2:$AK$4070</definedName>
    <definedName name="_xlnm.Print_Titles" localSheetId="0">'LYONDELLBASELL BERRE CHIMIE '!$1:$2</definedName>
    <definedName name="_xlnm.Print_Area" localSheetId="0">'LYONDELLBASELL BERRE CHIMIE '!$A$1:$P$768</definedName>
    <definedName name="_xlnm.Print_Area" localSheetId="3">'TABLEAU PAILLAS'!$A$1:$O$25</definedName>
  </definedNames>
  <calcPr calcId="145621"/>
  <pivotCaches>
    <pivotCache cacheId="0" r:id="rId9"/>
  </pivotCaches>
</workbook>
</file>

<file path=xl/calcChain.xml><?xml version="1.0" encoding="utf-8"?>
<calcChain xmlns="http://schemas.openxmlformats.org/spreadsheetml/2006/main">
  <c r="AH2" i="12" l="1"/>
  <c r="AG2" i="12"/>
  <c r="AI2" i="12" s="1"/>
  <c r="X2" i="12"/>
  <c r="W2" i="12"/>
  <c r="N812" i="3" l="1"/>
  <c r="N811" i="3"/>
  <c r="N810" i="3"/>
  <c r="N800" i="3" l="1"/>
  <c r="N788" i="3"/>
  <c r="AH514" i="3" l="1"/>
  <c r="N785" i="3" l="1"/>
  <c r="N783" i="3"/>
  <c r="N777" i="3"/>
  <c r="O1" i="7" l="1"/>
  <c r="AH721" i="3"/>
  <c r="AH429" i="3"/>
  <c r="AH428" i="3"/>
  <c r="AH427" i="3"/>
  <c r="W702" i="3" l="1"/>
  <c r="X702" i="3"/>
  <c r="N763" i="3" l="1"/>
  <c r="AH46" i="3"/>
  <c r="AG46" i="3"/>
  <c r="X46" i="3"/>
  <c r="W46" i="3"/>
  <c r="AI46" i="3" l="1"/>
  <c r="N714" i="3"/>
  <c r="N757" i="3" l="1"/>
  <c r="N746" i="3" l="1"/>
  <c r="N726" i="3" l="1"/>
  <c r="N734" i="3"/>
  <c r="N722" i="3" l="1"/>
  <c r="N719" i="3"/>
  <c r="N718" i="3"/>
  <c r="N716" i="3"/>
  <c r="N715" i="3"/>
  <c r="N713" i="3"/>
  <c r="N712" i="3"/>
  <c r="N1" i="7" l="1"/>
  <c r="P1" i="7" s="1"/>
  <c r="W47" i="3" l="1"/>
  <c r="X47" i="3"/>
  <c r="AG47" i="3"/>
  <c r="AH47" i="3"/>
  <c r="W48" i="3"/>
  <c r="X48" i="3"/>
  <c r="AG48" i="3"/>
  <c r="AH48" i="3"/>
  <c r="W49" i="3"/>
  <c r="X49" i="3"/>
  <c r="AG49" i="3"/>
  <c r="AH49" i="3"/>
  <c r="W50" i="3"/>
  <c r="X50" i="3"/>
  <c r="AG50" i="3"/>
  <c r="AH50" i="3"/>
  <c r="W51" i="3"/>
  <c r="AG51" i="3"/>
  <c r="AH51" i="3"/>
  <c r="W52" i="3"/>
  <c r="X52" i="3"/>
  <c r="AG52" i="3"/>
  <c r="AH52" i="3"/>
  <c r="W53" i="3"/>
  <c r="X53" i="3"/>
  <c r="AG53" i="3"/>
  <c r="AH53" i="3"/>
  <c r="W54" i="3"/>
  <c r="X54" i="3"/>
  <c r="AG54" i="3"/>
  <c r="AH54" i="3"/>
  <c r="W55" i="3"/>
  <c r="X55" i="3"/>
  <c r="AG55" i="3"/>
  <c r="AH55" i="3"/>
  <c r="W56" i="3"/>
  <c r="X56" i="3"/>
  <c r="AG56" i="3"/>
  <c r="AH56" i="3"/>
  <c r="W57" i="3"/>
  <c r="X57" i="3"/>
  <c r="AG57" i="3"/>
  <c r="AH57" i="3"/>
  <c r="W58" i="3"/>
  <c r="X58" i="3"/>
  <c r="AG58" i="3"/>
  <c r="AH58" i="3"/>
  <c r="W59" i="3"/>
  <c r="X59" i="3"/>
  <c r="AG59" i="3"/>
  <c r="AH59" i="3"/>
  <c r="W60" i="3"/>
  <c r="X60" i="3"/>
  <c r="AG60" i="3"/>
  <c r="AH60" i="3"/>
  <c r="W61" i="3"/>
  <c r="X61" i="3"/>
  <c r="AG61" i="3"/>
  <c r="AH61" i="3"/>
  <c r="W62" i="3"/>
  <c r="X62" i="3"/>
  <c r="AG62" i="3"/>
  <c r="AH62" i="3"/>
  <c r="W63" i="3"/>
  <c r="X63" i="3"/>
  <c r="AG63" i="3"/>
  <c r="AH63" i="3"/>
  <c r="W64" i="3"/>
  <c r="X64" i="3"/>
  <c r="AG64" i="3"/>
  <c r="AH64" i="3"/>
  <c r="W65" i="3"/>
  <c r="AG65" i="3"/>
  <c r="AH65" i="3"/>
  <c r="W66" i="3"/>
  <c r="X66" i="3"/>
  <c r="AG66" i="3"/>
  <c r="AH66" i="3"/>
  <c r="W67" i="3"/>
  <c r="X67" i="3"/>
  <c r="AG67" i="3"/>
  <c r="AH67" i="3"/>
  <c r="W68" i="3"/>
  <c r="X68" i="3"/>
  <c r="AG68" i="3"/>
  <c r="AH68" i="3"/>
  <c r="W69" i="3"/>
  <c r="X69" i="3"/>
  <c r="AG69" i="3"/>
  <c r="AH69" i="3"/>
  <c r="W70" i="3"/>
  <c r="X70" i="3"/>
  <c r="AG70" i="3"/>
  <c r="AH70" i="3"/>
  <c r="W71" i="3"/>
  <c r="X71" i="3"/>
  <c r="AG71" i="3"/>
  <c r="AH71" i="3"/>
  <c r="W72" i="3"/>
  <c r="X72" i="3"/>
  <c r="AG72" i="3"/>
  <c r="AH72" i="3"/>
  <c r="W73" i="3"/>
  <c r="X73" i="3"/>
  <c r="AG73" i="3"/>
  <c r="AH73" i="3"/>
  <c r="W74" i="3"/>
  <c r="X74" i="3"/>
  <c r="AG74" i="3"/>
  <c r="AH74" i="3"/>
  <c r="W75" i="3"/>
  <c r="X75" i="3"/>
  <c r="AG75" i="3"/>
  <c r="AH75" i="3"/>
  <c r="W76" i="3"/>
  <c r="X76" i="3"/>
  <c r="AG76" i="3"/>
  <c r="AH76" i="3"/>
  <c r="W77" i="3"/>
  <c r="X77" i="3"/>
  <c r="AG77" i="3"/>
  <c r="AH77" i="3"/>
  <c r="W78" i="3"/>
  <c r="X78" i="3"/>
  <c r="AG78" i="3"/>
  <c r="AH78" i="3"/>
  <c r="W79" i="3"/>
  <c r="X79" i="3"/>
  <c r="AG79" i="3"/>
  <c r="AH79" i="3"/>
  <c r="W80" i="3"/>
  <c r="X80" i="3"/>
  <c r="AG80" i="3"/>
  <c r="AH80" i="3"/>
  <c r="W81" i="3"/>
  <c r="AG81" i="3"/>
  <c r="AH81" i="3"/>
  <c r="W82" i="3"/>
  <c r="X82" i="3"/>
  <c r="AG82" i="3"/>
  <c r="AH82" i="3"/>
  <c r="W83" i="3"/>
  <c r="X83" i="3"/>
  <c r="AG83" i="3"/>
  <c r="AH83" i="3"/>
  <c r="W84" i="3"/>
  <c r="X84" i="3"/>
  <c r="AG84" i="3"/>
  <c r="AH84" i="3"/>
  <c r="W85" i="3"/>
  <c r="X85" i="3"/>
  <c r="AG85" i="3"/>
  <c r="AH85" i="3"/>
  <c r="W86" i="3"/>
  <c r="X86" i="3"/>
  <c r="AG86" i="3"/>
  <c r="AH86" i="3"/>
  <c r="W87" i="3"/>
  <c r="X87" i="3"/>
  <c r="AG87" i="3"/>
  <c r="AH87" i="3"/>
  <c r="W88" i="3"/>
  <c r="X88" i="3"/>
  <c r="AG88" i="3"/>
  <c r="AH88" i="3"/>
  <c r="W89" i="3"/>
  <c r="X89" i="3"/>
  <c r="AG89" i="3"/>
  <c r="AH89" i="3"/>
  <c r="W90" i="3"/>
  <c r="X90" i="3"/>
  <c r="AG90" i="3"/>
  <c r="AH90" i="3"/>
  <c r="W91" i="3"/>
  <c r="X91" i="3"/>
  <c r="AG91" i="3"/>
  <c r="AH91" i="3"/>
  <c r="W92" i="3"/>
  <c r="X92" i="3"/>
  <c r="AG92" i="3"/>
  <c r="AH92" i="3"/>
  <c r="W93" i="3"/>
  <c r="X93" i="3"/>
  <c r="AG93" i="3"/>
  <c r="AH93" i="3"/>
  <c r="W94" i="3"/>
  <c r="X94" i="3"/>
  <c r="AG94" i="3"/>
  <c r="AH94" i="3"/>
  <c r="W95" i="3"/>
  <c r="X95" i="3"/>
  <c r="AG95" i="3"/>
  <c r="AH95" i="3"/>
  <c r="W96" i="3"/>
  <c r="X96" i="3"/>
  <c r="AG96" i="3"/>
  <c r="AH96" i="3"/>
  <c r="W97" i="3"/>
  <c r="X97" i="3"/>
  <c r="AG97" i="3"/>
  <c r="AH97" i="3"/>
  <c r="W98" i="3"/>
  <c r="X98" i="3"/>
  <c r="AG98" i="3"/>
  <c r="AH98" i="3"/>
  <c r="W99" i="3"/>
  <c r="X99" i="3"/>
  <c r="AG99" i="3"/>
  <c r="AH99" i="3"/>
  <c r="W100" i="3"/>
  <c r="X100" i="3"/>
  <c r="AG100" i="3"/>
  <c r="AH100" i="3"/>
  <c r="W102" i="3"/>
  <c r="X102" i="3"/>
  <c r="AG102" i="3"/>
  <c r="AH102" i="3"/>
  <c r="W103" i="3"/>
  <c r="X103" i="3"/>
  <c r="AG103" i="3"/>
  <c r="AH103" i="3"/>
  <c r="W104" i="3"/>
  <c r="X104" i="3"/>
  <c r="AG104" i="3"/>
  <c r="AH104" i="3"/>
  <c r="W105" i="3"/>
  <c r="X105" i="3"/>
  <c r="AG105" i="3"/>
  <c r="AH105" i="3"/>
  <c r="W106" i="3"/>
  <c r="X106" i="3"/>
  <c r="AG106" i="3"/>
  <c r="AH106" i="3"/>
  <c r="W107" i="3"/>
  <c r="X107" i="3"/>
  <c r="AG107" i="3"/>
  <c r="AH107" i="3"/>
  <c r="W108" i="3"/>
  <c r="X108" i="3"/>
  <c r="AG108" i="3"/>
  <c r="AH108" i="3"/>
  <c r="W109" i="3"/>
  <c r="X109" i="3"/>
  <c r="AG109" i="3"/>
  <c r="AH109" i="3"/>
  <c r="W110" i="3"/>
  <c r="X110" i="3"/>
  <c r="AG110" i="3"/>
  <c r="AH110" i="3"/>
  <c r="W111" i="3"/>
  <c r="X111" i="3"/>
  <c r="AG111" i="3"/>
  <c r="AH111" i="3"/>
  <c r="W112" i="3"/>
  <c r="X112" i="3"/>
  <c r="AG112" i="3"/>
  <c r="AH112" i="3"/>
  <c r="W113" i="3"/>
  <c r="X113" i="3"/>
  <c r="AG113" i="3"/>
  <c r="AH113" i="3"/>
  <c r="W114" i="3"/>
  <c r="X114" i="3"/>
  <c r="AG114" i="3"/>
  <c r="AH114" i="3"/>
  <c r="W115" i="3"/>
  <c r="X115" i="3"/>
  <c r="AG115" i="3"/>
  <c r="AH115" i="3"/>
  <c r="W116" i="3"/>
  <c r="X116" i="3"/>
  <c r="AG116" i="3"/>
  <c r="AH116" i="3"/>
  <c r="W117" i="3"/>
  <c r="X117" i="3"/>
  <c r="AG117" i="3"/>
  <c r="AH117" i="3"/>
  <c r="W118" i="3"/>
  <c r="X118" i="3"/>
  <c r="AG118" i="3"/>
  <c r="AH118" i="3"/>
  <c r="W119" i="3"/>
  <c r="X119" i="3"/>
  <c r="AG119" i="3"/>
  <c r="AH119" i="3"/>
  <c r="W120" i="3"/>
  <c r="X120" i="3"/>
  <c r="AG120" i="3"/>
  <c r="AH120" i="3"/>
  <c r="W121" i="3"/>
  <c r="X121" i="3"/>
  <c r="AG121" i="3"/>
  <c r="AH121" i="3"/>
  <c r="W122" i="3"/>
  <c r="X122" i="3"/>
  <c r="AG122" i="3"/>
  <c r="AH122" i="3"/>
  <c r="W123" i="3"/>
  <c r="X123" i="3"/>
  <c r="AG123" i="3"/>
  <c r="AH123" i="3"/>
  <c r="W124" i="3"/>
  <c r="X124" i="3"/>
  <c r="AG124" i="3"/>
  <c r="AH124" i="3"/>
  <c r="W125" i="3"/>
  <c r="X125" i="3"/>
  <c r="AG125" i="3"/>
  <c r="AH125" i="3"/>
  <c r="W126" i="3"/>
  <c r="X126" i="3"/>
  <c r="AG126" i="3"/>
  <c r="AH126" i="3"/>
  <c r="W127" i="3"/>
  <c r="X127" i="3"/>
  <c r="AG127" i="3"/>
  <c r="AH127" i="3"/>
  <c r="W128" i="3"/>
  <c r="X128" i="3"/>
  <c r="AG128" i="3"/>
  <c r="AH128" i="3"/>
  <c r="W129" i="3"/>
  <c r="X129" i="3"/>
  <c r="AG129" i="3"/>
  <c r="AH129" i="3"/>
  <c r="W130" i="3"/>
  <c r="X130" i="3"/>
  <c r="AG130" i="3"/>
  <c r="AH130" i="3"/>
  <c r="W131" i="3"/>
  <c r="X131" i="3"/>
  <c r="AG131" i="3"/>
  <c r="AH131" i="3"/>
  <c r="W132" i="3"/>
  <c r="X132" i="3"/>
  <c r="AG132" i="3"/>
  <c r="AH132" i="3"/>
  <c r="W133" i="3"/>
  <c r="X133" i="3"/>
  <c r="AG133" i="3"/>
  <c r="AH133" i="3"/>
  <c r="W134" i="3"/>
  <c r="X134" i="3"/>
  <c r="AG134" i="3"/>
  <c r="AH134" i="3"/>
  <c r="W135" i="3"/>
  <c r="X135" i="3"/>
  <c r="AG135" i="3"/>
  <c r="AH135" i="3"/>
  <c r="W136" i="3"/>
  <c r="X136" i="3"/>
  <c r="AG136" i="3"/>
  <c r="AH136" i="3"/>
  <c r="W137" i="3"/>
  <c r="X137" i="3"/>
  <c r="AG137" i="3"/>
  <c r="AH137" i="3"/>
  <c r="W138" i="3"/>
  <c r="X138" i="3"/>
  <c r="AG138" i="3"/>
  <c r="AH138" i="3"/>
  <c r="W139" i="3"/>
  <c r="X139" i="3"/>
  <c r="AG139" i="3"/>
  <c r="AH139" i="3"/>
  <c r="W140" i="3"/>
  <c r="X140" i="3"/>
  <c r="AG140" i="3"/>
  <c r="AH140" i="3"/>
  <c r="W141" i="3"/>
  <c r="X141" i="3"/>
  <c r="AG141" i="3"/>
  <c r="AH141" i="3"/>
  <c r="W142" i="3"/>
  <c r="X142" i="3"/>
  <c r="AG142" i="3"/>
  <c r="AH142" i="3"/>
  <c r="W143" i="3"/>
  <c r="X143" i="3"/>
  <c r="AG143" i="3"/>
  <c r="AH143" i="3"/>
  <c r="W144" i="3"/>
  <c r="X144" i="3"/>
  <c r="AG144" i="3"/>
  <c r="AH144" i="3"/>
  <c r="W145" i="3"/>
  <c r="X145" i="3"/>
  <c r="AG145" i="3"/>
  <c r="AH145" i="3"/>
  <c r="W146" i="3"/>
  <c r="X146" i="3"/>
  <c r="AG146" i="3"/>
  <c r="AH146" i="3"/>
  <c r="W147" i="3"/>
  <c r="X147" i="3"/>
  <c r="AG147" i="3"/>
  <c r="AH147" i="3"/>
  <c r="W148" i="3"/>
  <c r="X148" i="3"/>
  <c r="AG148" i="3"/>
  <c r="AH148" i="3"/>
  <c r="W149" i="3"/>
  <c r="X149" i="3"/>
  <c r="AG149" i="3"/>
  <c r="AH149" i="3"/>
  <c r="W150" i="3"/>
  <c r="X150" i="3"/>
  <c r="AG150" i="3"/>
  <c r="AH150" i="3"/>
  <c r="W151" i="3"/>
  <c r="X151" i="3"/>
  <c r="AG151" i="3"/>
  <c r="AH151" i="3"/>
  <c r="W152" i="3"/>
  <c r="X152" i="3"/>
  <c r="AG152" i="3"/>
  <c r="AH152" i="3"/>
  <c r="W153" i="3"/>
  <c r="X153" i="3"/>
  <c r="AG153" i="3"/>
  <c r="AH153" i="3"/>
  <c r="W154" i="3"/>
  <c r="X154" i="3"/>
  <c r="AG154" i="3"/>
  <c r="AH154" i="3"/>
  <c r="W155" i="3"/>
  <c r="X155" i="3"/>
  <c r="AG155" i="3"/>
  <c r="AH155" i="3"/>
  <c r="W156" i="3"/>
  <c r="X156" i="3"/>
  <c r="AG156" i="3"/>
  <c r="AH156" i="3"/>
  <c r="W157" i="3"/>
  <c r="X157" i="3"/>
  <c r="AG157" i="3"/>
  <c r="AH157" i="3"/>
  <c r="W158" i="3"/>
  <c r="X158" i="3"/>
  <c r="AG158" i="3"/>
  <c r="AH158" i="3"/>
  <c r="W159" i="3"/>
  <c r="X159" i="3"/>
  <c r="AG159" i="3"/>
  <c r="AH159" i="3"/>
  <c r="W160" i="3"/>
  <c r="X160" i="3"/>
  <c r="AG160" i="3"/>
  <c r="AH160" i="3"/>
  <c r="W161" i="3"/>
  <c r="X161" i="3"/>
  <c r="AG161" i="3"/>
  <c r="AH161" i="3"/>
  <c r="W162" i="3"/>
  <c r="X162" i="3"/>
  <c r="AG162" i="3"/>
  <c r="AH162" i="3"/>
  <c r="W163" i="3"/>
  <c r="X163" i="3"/>
  <c r="AG163" i="3"/>
  <c r="AH163" i="3"/>
  <c r="W164" i="3"/>
  <c r="X164" i="3"/>
  <c r="AG164" i="3"/>
  <c r="AH164" i="3"/>
  <c r="W165" i="3"/>
  <c r="X165" i="3"/>
  <c r="AG165" i="3"/>
  <c r="AH165" i="3"/>
  <c r="W166" i="3"/>
  <c r="X166" i="3"/>
  <c r="AG166" i="3"/>
  <c r="AH166" i="3"/>
  <c r="W167" i="3"/>
  <c r="X167" i="3"/>
  <c r="AG167" i="3"/>
  <c r="AH167" i="3"/>
  <c r="W168" i="3"/>
  <c r="X168" i="3"/>
  <c r="AG168" i="3"/>
  <c r="AH168" i="3"/>
  <c r="W169" i="3"/>
  <c r="X169" i="3"/>
  <c r="AG169" i="3"/>
  <c r="AH169" i="3"/>
  <c r="W170" i="3"/>
  <c r="X170" i="3"/>
  <c r="AG170" i="3"/>
  <c r="AH170" i="3"/>
  <c r="W171" i="3"/>
  <c r="X171" i="3"/>
  <c r="AG171" i="3"/>
  <c r="AH171" i="3"/>
  <c r="W172" i="3"/>
  <c r="X172" i="3"/>
  <c r="AG172" i="3"/>
  <c r="AH172" i="3"/>
  <c r="W173" i="3"/>
  <c r="X173" i="3"/>
  <c r="AG173" i="3"/>
  <c r="AH173" i="3"/>
  <c r="W174" i="3"/>
  <c r="X174" i="3"/>
  <c r="AG174" i="3"/>
  <c r="AH174" i="3"/>
  <c r="W175" i="3"/>
  <c r="X175" i="3"/>
  <c r="AG175" i="3"/>
  <c r="AH175" i="3"/>
  <c r="W176" i="3"/>
  <c r="X176" i="3"/>
  <c r="AG176" i="3"/>
  <c r="AH176" i="3"/>
  <c r="W177" i="3"/>
  <c r="X177" i="3"/>
  <c r="AG177" i="3"/>
  <c r="AH177" i="3"/>
  <c r="W178" i="3"/>
  <c r="X178" i="3"/>
  <c r="AG178" i="3"/>
  <c r="AH178" i="3"/>
  <c r="W179" i="3"/>
  <c r="X179" i="3"/>
  <c r="AG179" i="3"/>
  <c r="AH179" i="3"/>
  <c r="W180" i="3"/>
  <c r="X180" i="3"/>
  <c r="AG180" i="3"/>
  <c r="AH180" i="3"/>
  <c r="W181" i="3"/>
  <c r="AG181" i="3"/>
  <c r="AH181" i="3"/>
  <c r="W182" i="3"/>
  <c r="X182" i="3"/>
  <c r="AG182" i="3"/>
  <c r="AH182" i="3"/>
  <c r="W183" i="3"/>
  <c r="X183" i="3"/>
  <c r="AG183" i="3"/>
  <c r="AH183" i="3"/>
  <c r="W184" i="3"/>
  <c r="X184" i="3"/>
  <c r="AG184" i="3"/>
  <c r="AH184" i="3"/>
  <c r="W185" i="3"/>
  <c r="X185" i="3"/>
  <c r="AG185" i="3"/>
  <c r="AH185" i="3"/>
  <c r="W186" i="3"/>
  <c r="X186" i="3"/>
  <c r="AG186" i="3"/>
  <c r="AH186" i="3"/>
  <c r="W187" i="3"/>
  <c r="X187" i="3"/>
  <c r="AG187" i="3"/>
  <c r="AH187" i="3"/>
  <c r="W188" i="3"/>
  <c r="X188" i="3"/>
  <c r="AG188" i="3"/>
  <c r="AH188" i="3"/>
  <c r="W189" i="3"/>
  <c r="X189" i="3"/>
  <c r="AG189" i="3"/>
  <c r="AH189" i="3"/>
  <c r="W190" i="3"/>
  <c r="X190" i="3"/>
  <c r="AG190" i="3"/>
  <c r="AH190" i="3"/>
  <c r="W191" i="3"/>
  <c r="X191" i="3"/>
  <c r="AG191" i="3"/>
  <c r="AH191" i="3"/>
  <c r="W192" i="3"/>
  <c r="X192" i="3"/>
  <c r="AG192" i="3"/>
  <c r="AH192" i="3"/>
  <c r="W193" i="3"/>
  <c r="X193" i="3"/>
  <c r="AG193" i="3"/>
  <c r="AH193" i="3"/>
  <c r="W194" i="3"/>
  <c r="X194" i="3"/>
  <c r="AG194" i="3"/>
  <c r="AH194" i="3"/>
  <c r="W195" i="3"/>
  <c r="X195" i="3"/>
  <c r="AG195" i="3"/>
  <c r="AH195" i="3"/>
  <c r="N196" i="3"/>
  <c r="AG196" i="3" s="1"/>
  <c r="W196" i="3"/>
  <c r="W197" i="3"/>
  <c r="X197" i="3"/>
  <c r="AG197" i="3"/>
  <c r="AH197" i="3"/>
  <c r="W198" i="3"/>
  <c r="X198" i="3"/>
  <c r="AG198" i="3"/>
  <c r="AH198" i="3"/>
  <c r="W199" i="3"/>
  <c r="X199" i="3"/>
  <c r="AG199" i="3"/>
  <c r="AH199" i="3"/>
  <c r="W200" i="3"/>
  <c r="X200" i="3"/>
  <c r="AG200" i="3"/>
  <c r="AH200" i="3"/>
  <c r="W201" i="3"/>
  <c r="X201" i="3"/>
  <c r="AG201" i="3"/>
  <c r="AH201" i="3"/>
  <c r="W202" i="3"/>
  <c r="X202" i="3"/>
  <c r="AG202" i="3"/>
  <c r="AH202" i="3"/>
  <c r="W203" i="3"/>
  <c r="X203" i="3"/>
  <c r="AG203" i="3"/>
  <c r="AH203" i="3"/>
  <c r="W204" i="3"/>
  <c r="X204" i="3"/>
  <c r="AG204" i="3"/>
  <c r="AH204" i="3"/>
  <c r="W205" i="3"/>
  <c r="AG205" i="3"/>
  <c r="AH205" i="3"/>
  <c r="W206" i="3"/>
  <c r="AG206" i="3"/>
  <c r="AH206" i="3"/>
  <c r="W207" i="3"/>
  <c r="X207" i="3"/>
  <c r="AG207" i="3"/>
  <c r="AH207" i="3"/>
  <c r="W208" i="3"/>
  <c r="X208" i="3"/>
  <c r="AG208" i="3"/>
  <c r="AH208" i="3"/>
  <c r="N209" i="3"/>
  <c r="AG209" i="3" s="1"/>
  <c r="W209" i="3"/>
  <c r="W210" i="3"/>
  <c r="X210" i="3"/>
  <c r="AG210" i="3"/>
  <c r="AH210" i="3"/>
  <c r="W211" i="3"/>
  <c r="X211" i="3"/>
  <c r="AG211" i="3"/>
  <c r="AH211" i="3"/>
  <c r="W212" i="3"/>
  <c r="X212" i="3"/>
  <c r="AG212" i="3"/>
  <c r="AH212" i="3"/>
  <c r="W213" i="3"/>
  <c r="X213" i="3"/>
  <c r="AG213" i="3"/>
  <c r="AH213" i="3"/>
  <c r="W214" i="3"/>
  <c r="X214" i="3"/>
  <c r="AG214" i="3"/>
  <c r="AH214" i="3"/>
  <c r="W215" i="3"/>
  <c r="X215" i="3"/>
  <c r="AG215" i="3"/>
  <c r="AH215" i="3"/>
  <c r="W216" i="3"/>
  <c r="X216" i="3"/>
  <c r="AG216" i="3"/>
  <c r="AH216" i="3"/>
  <c r="W217" i="3"/>
  <c r="X217" i="3"/>
  <c r="AG217" i="3"/>
  <c r="AH217" i="3"/>
  <c r="W218" i="3"/>
  <c r="X218" i="3"/>
  <c r="AG218" i="3"/>
  <c r="AH218" i="3"/>
  <c r="W219" i="3"/>
  <c r="X219" i="3"/>
  <c r="AG219" i="3"/>
  <c r="AH219" i="3"/>
  <c r="W220" i="3"/>
  <c r="X220" i="3"/>
  <c r="AG220" i="3"/>
  <c r="AH220" i="3"/>
  <c r="W221" i="3"/>
  <c r="X221" i="3"/>
  <c r="AG221" i="3"/>
  <c r="AH221" i="3"/>
  <c r="W222" i="3"/>
  <c r="X222" i="3"/>
  <c r="AG222" i="3"/>
  <c r="AH222" i="3"/>
  <c r="W223" i="3"/>
  <c r="X223" i="3"/>
  <c r="AG223" i="3"/>
  <c r="AH223" i="3"/>
  <c r="W224" i="3"/>
  <c r="X224" i="3"/>
  <c r="AG224" i="3"/>
  <c r="AH224" i="3"/>
  <c r="W225" i="3"/>
  <c r="X225" i="3"/>
  <c r="AG225" i="3"/>
  <c r="AH225" i="3"/>
  <c r="W226" i="3"/>
  <c r="X226" i="3"/>
  <c r="AG226" i="3"/>
  <c r="AH226" i="3"/>
  <c r="W227" i="3"/>
  <c r="X227" i="3"/>
  <c r="AG227" i="3"/>
  <c r="AH227" i="3"/>
  <c r="W228" i="3"/>
  <c r="X228" i="3"/>
  <c r="AG228" i="3"/>
  <c r="AH228" i="3"/>
  <c r="W229" i="3"/>
  <c r="X229" i="3"/>
  <c r="AG229" i="3"/>
  <c r="AH229" i="3"/>
  <c r="W230" i="3"/>
  <c r="X230" i="3"/>
  <c r="AG230" i="3"/>
  <c r="AH230" i="3"/>
  <c r="W231" i="3"/>
  <c r="X231" i="3"/>
  <c r="AG231" i="3"/>
  <c r="AH231" i="3"/>
  <c r="W232" i="3"/>
  <c r="X232" i="3"/>
  <c r="AG232" i="3"/>
  <c r="AH232" i="3"/>
  <c r="W233" i="3"/>
  <c r="X233" i="3"/>
  <c r="AG233" i="3"/>
  <c r="AH233" i="3"/>
  <c r="W234" i="3"/>
  <c r="X234" i="3"/>
  <c r="AG234" i="3"/>
  <c r="AH234" i="3"/>
  <c r="W235" i="3"/>
  <c r="X235" i="3"/>
  <c r="AG235" i="3"/>
  <c r="AH235" i="3"/>
  <c r="W236" i="3"/>
  <c r="X236" i="3"/>
  <c r="AG236" i="3"/>
  <c r="AH236" i="3"/>
  <c r="N237" i="3"/>
  <c r="AG237" i="3" s="1"/>
  <c r="W237" i="3"/>
  <c r="W238" i="3"/>
  <c r="AG238" i="3"/>
  <c r="AH238" i="3"/>
  <c r="W239" i="3"/>
  <c r="X239" i="3"/>
  <c r="AG239" i="3"/>
  <c r="AH239" i="3"/>
  <c r="W240" i="3"/>
  <c r="X240" i="3"/>
  <c r="AG240" i="3"/>
  <c r="AH240" i="3"/>
  <c r="W241" i="3"/>
  <c r="X241" i="3"/>
  <c r="AG241" i="3"/>
  <c r="AH241" i="3"/>
  <c r="W242" i="3"/>
  <c r="X242" i="3"/>
  <c r="AG242" i="3"/>
  <c r="AH242" i="3"/>
  <c r="W243" i="3"/>
  <c r="AG243" i="3"/>
  <c r="AH243" i="3"/>
  <c r="W244" i="3"/>
  <c r="X244" i="3"/>
  <c r="AG244" i="3"/>
  <c r="AH244" i="3"/>
  <c r="W245" i="3"/>
  <c r="X245" i="3"/>
  <c r="AG245" i="3"/>
  <c r="AH245" i="3"/>
  <c r="W246" i="3"/>
  <c r="X246" i="3"/>
  <c r="AG246" i="3"/>
  <c r="AH246" i="3"/>
  <c r="W247" i="3"/>
  <c r="X247" i="3"/>
  <c r="AG247" i="3"/>
  <c r="AH247" i="3"/>
  <c r="W248" i="3"/>
  <c r="X248" i="3"/>
  <c r="AG248" i="3"/>
  <c r="AH248" i="3"/>
  <c r="W249" i="3"/>
  <c r="X249" i="3"/>
  <c r="AG249" i="3"/>
  <c r="AH249" i="3"/>
  <c r="W250" i="3"/>
  <c r="X250" i="3"/>
  <c r="AG250" i="3"/>
  <c r="AH250" i="3"/>
  <c r="W251" i="3"/>
  <c r="X251" i="3"/>
  <c r="AG251" i="3"/>
  <c r="AH251" i="3"/>
  <c r="W252" i="3"/>
  <c r="X252" i="3"/>
  <c r="AG252" i="3"/>
  <c r="AH252" i="3"/>
  <c r="W253" i="3"/>
  <c r="X253" i="3"/>
  <c r="AG253" i="3"/>
  <c r="AH253" i="3"/>
  <c r="W254" i="3"/>
  <c r="X254" i="3"/>
  <c r="AG254" i="3"/>
  <c r="AH254" i="3"/>
  <c r="W255" i="3"/>
  <c r="X255" i="3"/>
  <c r="AG255" i="3"/>
  <c r="AH255" i="3"/>
  <c r="W256" i="3"/>
  <c r="X256" i="3"/>
  <c r="AG256" i="3"/>
  <c r="AH256" i="3"/>
  <c r="W257" i="3"/>
  <c r="X257" i="3"/>
  <c r="AG257" i="3"/>
  <c r="AH257" i="3"/>
  <c r="W258" i="3"/>
  <c r="X258" i="3"/>
  <c r="AG258" i="3"/>
  <c r="AH258" i="3"/>
  <c r="W259" i="3"/>
  <c r="X259" i="3"/>
  <c r="AG259" i="3"/>
  <c r="AH259" i="3"/>
  <c r="N260" i="3"/>
  <c r="X260" i="3" s="1"/>
  <c r="W260" i="3"/>
  <c r="N261" i="3"/>
  <c r="AG261" i="3" s="1"/>
  <c r="W261" i="3"/>
  <c r="W262" i="3"/>
  <c r="X262" i="3"/>
  <c r="AG262" i="3"/>
  <c r="AH262" i="3"/>
  <c r="W263" i="3"/>
  <c r="AG263" i="3"/>
  <c r="AH263" i="3"/>
  <c r="W264" i="3"/>
  <c r="X264" i="3"/>
  <c r="AG264" i="3"/>
  <c r="AH264" i="3"/>
  <c r="W265" i="3"/>
  <c r="X265" i="3"/>
  <c r="AG265" i="3"/>
  <c r="AH265" i="3"/>
  <c r="W266" i="3"/>
  <c r="X266" i="3"/>
  <c r="AG266" i="3"/>
  <c r="AH266" i="3"/>
  <c r="W267" i="3"/>
  <c r="X267" i="3"/>
  <c r="AG267" i="3"/>
  <c r="AH267" i="3"/>
  <c r="W268" i="3"/>
  <c r="X268" i="3"/>
  <c r="AG268" i="3"/>
  <c r="AH268" i="3"/>
  <c r="W269" i="3"/>
  <c r="AG269" i="3"/>
  <c r="AH269" i="3"/>
  <c r="W270" i="3"/>
  <c r="X270" i="3"/>
  <c r="AG270" i="3"/>
  <c r="AH270" i="3"/>
  <c r="W271" i="3"/>
  <c r="X271" i="3"/>
  <c r="AG271" i="3"/>
  <c r="AH271" i="3"/>
  <c r="W272" i="3"/>
  <c r="X272" i="3"/>
  <c r="AG272" i="3"/>
  <c r="AH272" i="3"/>
  <c r="N273" i="3"/>
  <c r="AG273" i="3" s="1"/>
  <c r="W273" i="3"/>
  <c r="W274" i="3"/>
  <c r="X274" i="3"/>
  <c r="AG274" i="3"/>
  <c r="AH274" i="3"/>
  <c r="N275" i="3"/>
  <c r="X275" i="3" s="1"/>
  <c r="W275" i="3"/>
  <c r="N276" i="3"/>
  <c r="AG276" i="3" s="1"/>
  <c r="W276" i="3"/>
  <c r="W277" i="3"/>
  <c r="X277" i="3"/>
  <c r="AG277" i="3"/>
  <c r="AH277" i="3"/>
  <c r="W278" i="3"/>
  <c r="X278" i="3"/>
  <c r="AG278" i="3"/>
  <c r="AH278" i="3"/>
  <c r="W279" i="3"/>
  <c r="X279" i="3"/>
  <c r="AG279" i="3"/>
  <c r="AH279" i="3"/>
  <c r="W280" i="3"/>
  <c r="X280" i="3"/>
  <c r="AG280" i="3"/>
  <c r="AH280" i="3"/>
  <c r="W281" i="3"/>
  <c r="X281" i="3"/>
  <c r="AG281" i="3"/>
  <c r="AH281" i="3"/>
  <c r="W282" i="3"/>
  <c r="X282" i="3"/>
  <c r="AG282" i="3"/>
  <c r="AH282" i="3"/>
  <c r="W283" i="3"/>
  <c r="X283" i="3"/>
  <c r="AG283" i="3"/>
  <c r="AH283" i="3"/>
  <c r="W284" i="3"/>
  <c r="X284" i="3"/>
  <c r="AG284" i="3"/>
  <c r="AH284" i="3"/>
  <c r="W285" i="3"/>
  <c r="AG285" i="3"/>
  <c r="AH285" i="3"/>
  <c r="W286" i="3"/>
  <c r="X286" i="3"/>
  <c r="AG286" i="3"/>
  <c r="AH286" i="3"/>
  <c r="W287" i="3"/>
  <c r="X287" i="3"/>
  <c r="AG287" i="3"/>
  <c r="AH287" i="3"/>
  <c r="W288" i="3"/>
  <c r="X288" i="3"/>
  <c r="AG288" i="3"/>
  <c r="AH288" i="3"/>
  <c r="W289" i="3"/>
  <c r="X289" i="3"/>
  <c r="AG289" i="3"/>
  <c r="AH289" i="3"/>
  <c r="W290" i="3"/>
  <c r="AG290" i="3"/>
  <c r="AH290" i="3"/>
  <c r="W291" i="3"/>
  <c r="X291" i="3"/>
  <c r="AG291" i="3"/>
  <c r="AH291" i="3"/>
  <c r="N292" i="3"/>
  <c r="AG292" i="3" s="1"/>
  <c r="W292" i="3"/>
  <c r="W293" i="3"/>
  <c r="X293" i="3"/>
  <c r="AG293" i="3"/>
  <c r="AH293" i="3"/>
  <c r="W294" i="3"/>
  <c r="X294" i="3"/>
  <c r="AG294" i="3"/>
  <c r="AH294" i="3"/>
  <c r="W295" i="3"/>
  <c r="X295" i="3"/>
  <c r="AG295" i="3"/>
  <c r="AH295" i="3"/>
  <c r="W296" i="3"/>
  <c r="X296" i="3"/>
  <c r="AG296" i="3"/>
  <c r="AH296" i="3"/>
  <c r="W297" i="3"/>
  <c r="X297" i="3"/>
  <c r="AG297" i="3"/>
  <c r="AH297" i="3"/>
  <c r="W298" i="3"/>
  <c r="X298" i="3"/>
  <c r="AG298" i="3"/>
  <c r="AH298" i="3"/>
  <c r="W299" i="3"/>
  <c r="X299" i="3"/>
  <c r="AG299" i="3"/>
  <c r="AH299" i="3"/>
  <c r="W300" i="3"/>
  <c r="X300" i="3"/>
  <c r="AG300" i="3"/>
  <c r="AH300" i="3"/>
  <c r="W301" i="3"/>
  <c r="X301" i="3"/>
  <c r="AG301" i="3"/>
  <c r="AH301" i="3"/>
  <c r="W302" i="3"/>
  <c r="X302" i="3"/>
  <c r="AG302" i="3"/>
  <c r="AH302" i="3"/>
  <c r="W303" i="3"/>
  <c r="X303" i="3"/>
  <c r="AG303" i="3"/>
  <c r="AH303" i="3"/>
  <c r="W304" i="3"/>
  <c r="X304" i="3"/>
  <c r="AG304" i="3"/>
  <c r="AH304" i="3"/>
  <c r="W305" i="3"/>
  <c r="X305" i="3"/>
  <c r="AG305" i="3"/>
  <c r="AH305" i="3"/>
  <c r="W306" i="3"/>
  <c r="X306" i="3"/>
  <c r="AG306" i="3"/>
  <c r="AH306" i="3"/>
  <c r="W307" i="3"/>
  <c r="X307" i="3"/>
  <c r="AG307" i="3"/>
  <c r="AH307" i="3"/>
  <c r="W308" i="3"/>
  <c r="X308" i="3"/>
  <c r="AG308" i="3"/>
  <c r="AH308" i="3"/>
  <c r="W309" i="3"/>
  <c r="X309" i="3"/>
  <c r="AG309" i="3"/>
  <c r="AH309" i="3"/>
  <c r="W310" i="3"/>
  <c r="X310" i="3"/>
  <c r="AG310" i="3"/>
  <c r="AH310" i="3"/>
  <c r="W311" i="3"/>
  <c r="X311" i="3"/>
  <c r="AG311" i="3"/>
  <c r="AH311" i="3"/>
  <c r="W312" i="3"/>
  <c r="X312" i="3"/>
  <c r="AG312" i="3"/>
  <c r="AH312" i="3"/>
  <c r="W313" i="3"/>
  <c r="X313" i="3"/>
  <c r="AG313" i="3"/>
  <c r="AH313" i="3"/>
  <c r="N314" i="3"/>
  <c r="AH314" i="3" s="1"/>
  <c r="W314" i="3"/>
  <c r="W315" i="3"/>
  <c r="X315" i="3"/>
  <c r="AG315" i="3"/>
  <c r="AH315" i="3"/>
  <c r="W316" i="3"/>
  <c r="X316" i="3"/>
  <c r="AG316" i="3"/>
  <c r="AH316" i="3"/>
  <c r="W317" i="3"/>
  <c r="X317" i="3"/>
  <c r="AG317" i="3"/>
  <c r="AH317" i="3"/>
  <c r="W318" i="3"/>
  <c r="X318" i="3"/>
  <c r="AG318" i="3"/>
  <c r="AH318" i="3"/>
  <c r="W319" i="3"/>
  <c r="X319" i="3"/>
  <c r="AG319" i="3"/>
  <c r="AH319" i="3"/>
  <c r="W320" i="3"/>
  <c r="X320" i="3"/>
  <c r="AG320" i="3"/>
  <c r="AH320" i="3"/>
  <c r="W321" i="3"/>
  <c r="X321" i="3"/>
  <c r="AG321" i="3"/>
  <c r="AH321" i="3"/>
  <c r="W322" i="3"/>
  <c r="X322" i="3"/>
  <c r="AG322" i="3"/>
  <c r="AH322" i="3"/>
  <c r="W323" i="3"/>
  <c r="X323" i="3"/>
  <c r="AG323" i="3"/>
  <c r="AH323" i="3"/>
  <c r="W324" i="3"/>
  <c r="X324" i="3"/>
  <c r="AG324" i="3"/>
  <c r="AH324" i="3"/>
  <c r="W325" i="3"/>
  <c r="X325" i="3"/>
  <c r="AG325" i="3"/>
  <c r="AH325" i="3"/>
  <c r="W326" i="3"/>
  <c r="X326" i="3"/>
  <c r="AG326" i="3"/>
  <c r="AH326" i="3"/>
  <c r="W327" i="3"/>
  <c r="X327" i="3"/>
  <c r="AG327" i="3"/>
  <c r="AH327" i="3"/>
  <c r="W328" i="3"/>
  <c r="X328" i="3"/>
  <c r="AG328" i="3"/>
  <c r="AH328" i="3"/>
  <c r="W329" i="3"/>
  <c r="AG329" i="3"/>
  <c r="AH329" i="3"/>
  <c r="W330" i="3"/>
  <c r="AG330" i="3"/>
  <c r="AH330" i="3"/>
  <c r="N331" i="3"/>
  <c r="AG331" i="3" s="1"/>
  <c r="W331" i="3"/>
  <c r="W332" i="3"/>
  <c r="X332" i="3"/>
  <c r="AG332" i="3"/>
  <c r="AH332" i="3"/>
  <c r="W333" i="3"/>
  <c r="X333" i="3"/>
  <c r="AG333" i="3"/>
  <c r="AH333" i="3"/>
  <c r="W334" i="3"/>
  <c r="X334" i="3"/>
  <c r="AG334" i="3"/>
  <c r="AH334" i="3"/>
  <c r="W335" i="3"/>
  <c r="X335" i="3"/>
  <c r="AG335" i="3"/>
  <c r="AH335" i="3"/>
  <c r="W336" i="3"/>
  <c r="X336" i="3"/>
  <c r="AG336" i="3"/>
  <c r="AH336" i="3"/>
  <c r="W337" i="3"/>
  <c r="X337" i="3"/>
  <c r="AG337" i="3"/>
  <c r="AH337" i="3"/>
  <c r="W338" i="3"/>
  <c r="X338" i="3"/>
  <c r="AG338" i="3"/>
  <c r="AH338" i="3"/>
  <c r="W339" i="3"/>
  <c r="X339" i="3"/>
  <c r="AG339" i="3"/>
  <c r="AH339" i="3"/>
  <c r="W340" i="3"/>
  <c r="X340" i="3"/>
  <c r="AG340" i="3"/>
  <c r="AH340" i="3"/>
  <c r="W341" i="3"/>
  <c r="X341" i="3"/>
  <c r="AG341" i="3"/>
  <c r="AH341" i="3"/>
  <c r="W342" i="3"/>
  <c r="X342" i="3"/>
  <c r="AG342" i="3"/>
  <c r="AH342" i="3"/>
  <c r="W343" i="3"/>
  <c r="X343" i="3"/>
  <c r="AG343" i="3"/>
  <c r="AH343" i="3"/>
  <c r="W344" i="3"/>
  <c r="X344" i="3"/>
  <c r="AG344" i="3"/>
  <c r="AH344" i="3"/>
  <c r="W345" i="3"/>
  <c r="X345" i="3"/>
  <c r="AG345" i="3"/>
  <c r="AH345" i="3"/>
  <c r="W346" i="3"/>
  <c r="X346" i="3"/>
  <c r="AG346" i="3"/>
  <c r="AH346" i="3"/>
  <c r="W347" i="3"/>
  <c r="X347" i="3"/>
  <c r="AG347" i="3"/>
  <c r="AH347" i="3"/>
  <c r="N348" i="3"/>
  <c r="AG348" i="3" s="1"/>
  <c r="W348" i="3"/>
  <c r="W349" i="3"/>
  <c r="X349" i="3"/>
  <c r="AG349" i="3"/>
  <c r="AH349" i="3"/>
  <c r="W350" i="3"/>
  <c r="X350" i="3"/>
  <c r="AG350" i="3"/>
  <c r="AH350" i="3"/>
  <c r="W351" i="3"/>
  <c r="X351" i="3"/>
  <c r="AG351" i="3"/>
  <c r="AH351" i="3"/>
  <c r="W352" i="3"/>
  <c r="X352" i="3"/>
  <c r="AG352" i="3"/>
  <c r="AH352" i="3"/>
  <c r="W353" i="3"/>
  <c r="X353" i="3"/>
  <c r="AG353" i="3"/>
  <c r="AH353" i="3"/>
  <c r="W354" i="3"/>
  <c r="X354" i="3"/>
  <c r="AG354" i="3"/>
  <c r="AH354" i="3"/>
  <c r="W355" i="3"/>
  <c r="X355" i="3"/>
  <c r="AG355" i="3"/>
  <c r="AH355" i="3"/>
  <c r="W356" i="3"/>
  <c r="X356" i="3"/>
  <c r="AG356" i="3"/>
  <c r="AH356" i="3"/>
  <c r="W357" i="3"/>
  <c r="X357" i="3"/>
  <c r="AG357" i="3"/>
  <c r="AH357" i="3"/>
  <c r="W358" i="3"/>
  <c r="X358" i="3"/>
  <c r="AG358" i="3"/>
  <c r="AH358" i="3"/>
  <c r="W359" i="3"/>
  <c r="X359" i="3"/>
  <c r="AG359" i="3"/>
  <c r="AH359" i="3"/>
  <c r="N360" i="3"/>
  <c r="AG360" i="3" s="1"/>
  <c r="W360" i="3"/>
  <c r="N361" i="3"/>
  <c r="AG361" i="3" s="1"/>
  <c r="W361" i="3"/>
  <c r="N362" i="3"/>
  <c r="AG362" i="3" s="1"/>
  <c r="W362" i="3"/>
  <c r="W363" i="3"/>
  <c r="X363" i="3"/>
  <c r="AG363" i="3"/>
  <c r="AH363" i="3"/>
  <c r="W364" i="3"/>
  <c r="X364" i="3"/>
  <c r="AG364" i="3"/>
  <c r="AH364" i="3"/>
  <c r="W365" i="3"/>
  <c r="X365" i="3"/>
  <c r="AG365" i="3"/>
  <c r="AH365" i="3"/>
  <c r="W366" i="3"/>
  <c r="X366" i="3"/>
  <c r="AG366" i="3"/>
  <c r="AH366" i="3"/>
  <c r="W367" i="3"/>
  <c r="X367" i="3"/>
  <c r="AG367" i="3"/>
  <c r="AH367" i="3"/>
  <c r="W368" i="3"/>
  <c r="X368" i="3"/>
  <c r="AG368" i="3"/>
  <c r="AH368" i="3"/>
  <c r="W369" i="3"/>
  <c r="X369" i="3"/>
  <c r="AG369" i="3"/>
  <c r="AH369" i="3"/>
  <c r="W370" i="3"/>
  <c r="X370" i="3"/>
  <c r="AG370" i="3"/>
  <c r="AH370" i="3"/>
  <c r="W371" i="3"/>
  <c r="X371" i="3"/>
  <c r="AG371" i="3"/>
  <c r="AH371" i="3"/>
  <c r="W372" i="3"/>
  <c r="X372" i="3"/>
  <c r="AG372" i="3"/>
  <c r="AH372" i="3"/>
  <c r="W373" i="3"/>
  <c r="X373" i="3"/>
  <c r="AG373" i="3"/>
  <c r="AH373" i="3"/>
  <c r="W374" i="3"/>
  <c r="X374" i="3"/>
  <c r="AG374" i="3"/>
  <c r="AH374" i="3"/>
  <c r="W375" i="3"/>
  <c r="AG375" i="3"/>
  <c r="AH375" i="3"/>
  <c r="W376" i="3"/>
  <c r="X376" i="3"/>
  <c r="AG376" i="3"/>
  <c r="AH376" i="3"/>
  <c r="W377" i="3"/>
  <c r="X377" i="3"/>
  <c r="AG377" i="3"/>
  <c r="AH377" i="3"/>
  <c r="W378" i="3"/>
  <c r="X378" i="3"/>
  <c r="AG378" i="3"/>
  <c r="AH378" i="3"/>
  <c r="W379" i="3"/>
  <c r="X379" i="3"/>
  <c r="AG379" i="3"/>
  <c r="AH379" i="3"/>
  <c r="W380" i="3"/>
  <c r="X380" i="3"/>
  <c r="AG380" i="3"/>
  <c r="AH380" i="3"/>
  <c r="W381" i="3"/>
  <c r="AG381" i="3"/>
  <c r="AH381" i="3"/>
  <c r="W382" i="3"/>
  <c r="AG382" i="3"/>
  <c r="AH382" i="3"/>
  <c r="W383" i="3"/>
  <c r="X383" i="3"/>
  <c r="AG383" i="3"/>
  <c r="AH383" i="3"/>
  <c r="W384" i="3"/>
  <c r="X384" i="3"/>
  <c r="AG384" i="3"/>
  <c r="AH384" i="3"/>
  <c r="W385" i="3"/>
  <c r="X385" i="3"/>
  <c r="AG385" i="3"/>
  <c r="AH385" i="3"/>
  <c r="W386" i="3"/>
  <c r="X386" i="3"/>
  <c r="AG386" i="3"/>
  <c r="AH386" i="3"/>
  <c r="W387" i="3"/>
  <c r="X387" i="3"/>
  <c r="AG387" i="3"/>
  <c r="AH387" i="3"/>
  <c r="N388" i="3"/>
  <c r="AG388" i="3" s="1"/>
  <c r="W388" i="3"/>
  <c r="W389" i="3"/>
  <c r="X389" i="3"/>
  <c r="AG389" i="3"/>
  <c r="AH389" i="3"/>
  <c r="W390" i="3"/>
  <c r="X390" i="3"/>
  <c r="AG390" i="3"/>
  <c r="AH390" i="3"/>
  <c r="W391" i="3"/>
  <c r="X391" i="3"/>
  <c r="AG391" i="3"/>
  <c r="AH391" i="3"/>
  <c r="W392" i="3"/>
  <c r="X392" i="3"/>
  <c r="AG392" i="3"/>
  <c r="AH392" i="3"/>
  <c r="W393" i="3"/>
  <c r="X393" i="3"/>
  <c r="AG393" i="3"/>
  <c r="AH393" i="3"/>
  <c r="W394" i="3"/>
  <c r="X394" i="3"/>
  <c r="AG394" i="3"/>
  <c r="AH394" i="3"/>
  <c r="W395" i="3"/>
  <c r="X395" i="3"/>
  <c r="AG395" i="3"/>
  <c r="AH395" i="3"/>
  <c r="N396" i="3"/>
  <c r="X396" i="3" s="1"/>
  <c r="W396" i="3"/>
  <c r="W397" i="3"/>
  <c r="X397" i="3"/>
  <c r="AG397" i="3"/>
  <c r="AH397" i="3"/>
  <c r="W398" i="3"/>
  <c r="X398" i="3"/>
  <c r="AG398" i="3"/>
  <c r="AH398" i="3"/>
  <c r="W399" i="3"/>
  <c r="X399" i="3"/>
  <c r="AG399" i="3"/>
  <c r="AH399" i="3"/>
  <c r="W400" i="3"/>
  <c r="X400" i="3"/>
  <c r="AG400" i="3"/>
  <c r="AH400" i="3"/>
  <c r="W401" i="3"/>
  <c r="X401" i="3"/>
  <c r="AG401" i="3"/>
  <c r="AH401" i="3"/>
  <c r="W402" i="3"/>
  <c r="X402" i="3"/>
  <c r="AG402" i="3"/>
  <c r="AH402" i="3"/>
  <c r="W403" i="3"/>
  <c r="X403" i="3"/>
  <c r="AG403" i="3"/>
  <c r="AH403" i="3"/>
  <c r="W404" i="3"/>
  <c r="X404" i="3"/>
  <c r="AG404" i="3"/>
  <c r="AH404" i="3"/>
  <c r="W405" i="3"/>
  <c r="X405" i="3"/>
  <c r="AG405" i="3"/>
  <c r="AH405" i="3"/>
  <c r="W406" i="3"/>
  <c r="X406" i="3"/>
  <c r="AG406" i="3"/>
  <c r="AH406" i="3"/>
  <c r="W407" i="3"/>
  <c r="X407" i="3"/>
  <c r="AG407" i="3"/>
  <c r="AH407" i="3"/>
  <c r="W408" i="3"/>
  <c r="X408" i="3"/>
  <c r="AG408" i="3"/>
  <c r="AH408" i="3"/>
  <c r="W409" i="3"/>
  <c r="X409" i="3"/>
  <c r="AG409" i="3"/>
  <c r="AH409" i="3"/>
  <c r="W410" i="3"/>
  <c r="X410" i="3"/>
  <c r="AG410" i="3"/>
  <c r="AH410" i="3"/>
  <c r="N411" i="3"/>
  <c r="AG411" i="3" s="1"/>
  <c r="W411" i="3"/>
  <c r="W412" i="3"/>
  <c r="X412" i="3"/>
  <c r="AG412" i="3"/>
  <c r="AH412" i="3"/>
  <c r="W413" i="3"/>
  <c r="X413" i="3"/>
  <c r="AG413" i="3"/>
  <c r="AH413" i="3"/>
  <c r="W414" i="3"/>
  <c r="X414" i="3"/>
  <c r="AG414" i="3"/>
  <c r="AH414" i="3"/>
  <c r="W415" i="3"/>
  <c r="X415" i="3"/>
  <c r="AG415" i="3"/>
  <c r="AH415" i="3"/>
  <c r="W416" i="3"/>
  <c r="X416" i="3"/>
  <c r="AG416" i="3"/>
  <c r="AH416" i="3"/>
  <c r="W417" i="3"/>
  <c r="X417" i="3"/>
  <c r="AG417" i="3"/>
  <c r="AH417" i="3"/>
  <c r="W418" i="3"/>
  <c r="X418" i="3"/>
  <c r="AG418" i="3"/>
  <c r="AH418" i="3"/>
  <c r="W419" i="3"/>
  <c r="X419" i="3"/>
  <c r="AG419" i="3"/>
  <c r="AH419" i="3"/>
  <c r="W420" i="3"/>
  <c r="X420" i="3"/>
  <c r="AG420" i="3"/>
  <c r="AH420" i="3"/>
  <c r="W421" i="3"/>
  <c r="X421" i="3"/>
  <c r="AG421" i="3"/>
  <c r="AH421" i="3"/>
  <c r="W422" i="3"/>
  <c r="X422" i="3"/>
  <c r="AG422" i="3"/>
  <c r="AH422" i="3"/>
  <c r="W423" i="3"/>
  <c r="X423" i="3"/>
  <c r="AG423" i="3"/>
  <c r="AH423" i="3"/>
  <c r="W424" i="3"/>
  <c r="X424" i="3"/>
  <c r="AG424" i="3"/>
  <c r="AH424" i="3"/>
  <c r="N425" i="3"/>
  <c r="AG425" i="3" s="1"/>
  <c r="W425" i="3"/>
  <c r="N426" i="3"/>
  <c r="AG426" i="3" s="1"/>
  <c r="W426" i="3"/>
  <c r="W430" i="3"/>
  <c r="X430" i="3"/>
  <c r="AG430" i="3"/>
  <c r="AH430" i="3"/>
  <c r="W431" i="3"/>
  <c r="X431" i="3"/>
  <c r="AG431" i="3"/>
  <c r="AH431" i="3"/>
  <c r="W432" i="3"/>
  <c r="X432" i="3"/>
  <c r="AG432" i="3"/>
  <c r="AH432" i="3"/>
  <c r="W433" i="3"/>
  <c r="X433" i="3"/>
  <c r="AG433" i="3"/>
  <c r="AH433" i="3"/>
  <c r="W434" i="3"/>
  <c r="X434" i="3"/>
  <c r="AG434" i="3"/>
  <c r="AH434" i="3"/>
  <c r="W435" i="3"/>
  <c r="X435" i="3"/>
  <c r="AG435" i="3"/>
  <c r="AH435" i="3"/>
  <c r="W436" i="3"/>
  <c r="X436" i="3"/>
  <c r="AG436" i="3"/>
  <c r="AH436" i="3"/>
  <c r="W437" i="3"/>
  <c r="X437" i="3"/>
  <c r="AG437" i="3"/>
  <c r="AH437" i="3"/>
  <c r="W438" i="3"/>
  <c r="X438" i="3"/>
  <c r="AG438" i="3"/>
  <c r="AH438" i="3"/>
  <c r="W439" i="3"/>
  <c r="X439" i="3"/>
  <c r="AG439" i="3"/>
  <c r="AH439" i="3"/>
  <c r="W440" i="3"/>
  <c r="X440" i="3"/>
  <c r="AG440" i="3"/>
  <c r="AH440" i="3"/>
  <c r="W441" i="3"/>
  <c r="X441" i="3"/>
  <c r="AG441" i="3"/>
  <c r="AH441" i="3"/>
  <c r="N442" i="3"/>
  <c r="X442" i="3" s="1"/>
  <c r="W442" i="3"/>
  <c r="W443" i="3"/>
  <c r="X443" i="3"/>
  <c r="AG443" i="3"/>
  <c r="AH443" i="3"/>
  <c r="W444" i="3"/>
  <c r="X444" i="3"/>
  <c r="AG444" i="3"/>
  <c r="AH444" i="3"/>
  <c r="W445" i="3"/>
  <c r="X445" i="3"/>
  <c r="AG445" i="3"/>
  <c r="AH445" i="3"/>
  <c r="W446" i="3"/>
  <c r="X446" i="3"/>
  <c r="AG446" i="3"/>
  <c r="AH446" i="3"/>
  <c r="W447" i="3"/>
  <c r="X447" i="3"/>
  <c r="AG447" i="3"/>
  <c r="AH447" i="3"/>
  <c r="W448" i="3"/>
  <c r="X448" i="3"/>
  <c r="AG448" i="3"/>
  <c r="AH448" i="3"/>
  <c r="W449" i="3"/>
  <c r="X449" i="3"/>
  <c r="AG449" i="3"/>
  <c r="AH449" i="3"/>
  <c r="W450" i="3"/>
  <c r="X450" i="3"/>
  <c r="AG450" i="3"/>
  <c r="AH450" i="3"/>
  <c r="W451" i="3"/>
  <c r="X451" i="3"/>
  <c r="AG451" i="3"/>
  <c r="AH451" i="3"/>
  <c r="W452" i="3"/>
  <c r="X452" i="3"/>
  <c r="AG452" i="3"/>
  <c r="AH452" i="3"/>
  <c r="W453" i="3"/>
  <c r="X453" i="3"/>
  <c r="AG453" i="3"/>
  <c r="AH453" i="3"/>
  <c r="W454" i="3"/>
  <c r="X454" i="3"/>
  <c r="AG454" i="3"/>
  <c r="AH454" i="3"/>
  <c r="W455" i="3"/>
  <c r="X455" i="3"/>
  <c r="AG455" i="3"/>
  <c r="AH455" i="3"/>
  <c r="W456" i="3"/>
  <c r="X456" i="3"/>
  <c r="AG456" i="3"/>
  <c r="AH456" i="3"/>
  <c r="W457" i="3"/>
  <c r="X457" i="3"/>
  <c r="AG457" i="3"/>
  <c r="AH457" i="3"/>
  <c r="W458" i="3"/>
  <c r="X458" i="3"/>
  <c r="AG458" i="3"/>
  <c r="AH458" i="3"/>
  <c r="W459" i="3"/>
  <c r="X459" i="3"/>
  <c r="AG459" i="3"/>
  <c r="AH459" i="3"/>
  <c r="W460" i="3"/>
  <c r="X460" i="3"/>
  <c r="AG460" i="3"/>
  <c r="AH460" i="3"/>
  <c r="W461" i="3"/>
  <c r="X461" i="3"/>
  <c r="AG461" i="3"/>
  <c r="AH461" i="3"/>
  <c r="W462" i="3"/>
  <c r="X462" i="3"/>
  <c r="AG462" i="3"/>
  <c r="AH462" i="3"/>
  <c r="N463" i="3"/>
  <c r="AH463" i="3" s="1"/>
  <c r="W463" i="3"/>
  <c r="W464" i="3"/>
  <c r="AG464" i="3"/>
  <c r="AH464" i="3"/>
  <c r="W465" i="3"/>
  <c r="X465" i="3"/>
  <c r="AG465" i="3"/>
  <c r="AH465" i="3"/>
  <c r="N466" i="3"/>
  <c r="AG466" i="3" s="1"/>
  <c r="W466" i="3"/>
  <c r="N467" i="3"/>
  <c r="AG467" i="3" s="1"/>
  <c r="W467" i="3"/>
  <c r="W468" i="3"/>
  <c r="X468" i="3"/>
  <c r="AG468" i="3"/>
  <c r="AH468" i="3"/>
  <c r="W469" i="3"/>
  <c r="X469" i="3"/>
  <c r="AG469" i="3"/>
  <c r="AH469" i="3"/>
  <c r="W470" i="3"/>
  <c r="X470" i="3"/>
  <c r="AG470" i="3"/>
  <c r="AH470" i="3"/>
  <c r="W471" i="3"/>
  <c r="X471" i="3"/>
  <c r="AG471" i="3"/>
  <c r="AH471" i="3"/>
  <c r="W472" i="3"/>
  <c r="X472" i="3"/>
  <c r="AG472" i="3"/>
  <c r="AH472" i="3"/>
  <c r="W473" i="3"/>
  <c r="X473" i="3"/>
  <c r="AG473" i="3"/>
  <c r="AH473" i="3"/>
  <c r="W474" i="3"/>
  <c r="X474" i="3"/>
  <c r="AG474" i="3"/>
  <c r="AH474" i="3"/>
  <c r="W475" i="3"/>
  <c r="X475" i="3"/>
  <c r="AG475" i="3"/>
  <c r="AH475" i="3"/>
  <c r="W476" i="3"/>
  <c r="X476" i="3"/>
  <c r="AG476" i="3"/>
  <c r="AH476" i="3"/>
  <c r="W477" i="3"/>
  <c r="X477" i="3"/>
  <c r="AG477" i="3"/>
  <c r="AH477" i="3"/>
  <c r="W478" i="3"/>
  <c r="X478" i="3"/>
  <c r="AG478" i="3"/>
  <c r="AH478" i="3"/>
  <c r="W479" i="3"/>
  <c r="X479" i="3"/>
  <c r="AG479" i="3"/>
  <c r="AH479" i="3"/>
  <c r="W480" i="3"/>
  <c r="X480" i="3"/>
  <c r="AG480" i="3"/>
  <c r="AH480" i="3"/>
  <c r="W481" i="3"/>
  <c r="X481" i="3"/>
  <c r="AG481" i="3"/>
  <c r="AH481" i="3"/>
  <c r="W482" i="3"/>
  <c r="AG482" i="3"/>
  <c r="AH482" i="3"/>
  <c r="W483" i="3"/>
  <c r="X483" i="3"/>
  <c r="AG483" i="3"/>
  <c r="AH483" i="3"/>
  <c r="W484" i="3"/>
  <c r="X484" i="3"/>
  <c r="AG484" i="3"/>
  <c r="AH484" i="3"/>
  <c r="W485" i="3"/>
  <c r="X485" i="3"/>
  <c r="AG485" i="3"/>
  <c r="AH485" i="3"/>
  <c r="W486" i="3"/>
  <c r="AG486" i="3"/>
  <c r="AH486" i="3"/>
  <c r="W487" i="3"/>
  <c r="X487" i="3"/>
  <c r="AG487" i="3"/>
  <c r="AH487" i="3"/>
  <c r="W488" i="3"/>
  <c r="X488" i="3"/>
  <c r="AG488" i="3"/>
  <c r="AH488" i="3"/>
  <c r="W489" i="3"/>
  <c r="X489" i="3"/>
  <c r="AG489" i="3"/>
  <c r="AH489" i="3"/>
  <c r="W490" i="3"/>
  <c r="X490" i="3"/>
  <c r="AG490" i="3"/>
  <c r="AH490" i="3"/>
  <c r="W491" i="3"/>
  <c r="X491" i="3"/>
  <c r="AG491" i="3"/>
  <c r="AH491" i="3"/>
  <c r="N492" i="3"/>
  <c r="X492" i="3" s="1"/>
  <c r="W492" i="3"/>
  <c r="N493" i="3"/>
  <c r="X493" i="3" s="1"/>
  <c r="W493" i="3"/>
  <c r="W494" i="3"/>
  <c r="X494" i="3"/>
  <c r="AG494" i="3"/>
  <c r="AH494" i="3"/>
  <c r="W495" i="3"/>
  <c r="X495" i="3"/>
  <c r="AG495" i="3"/>
  <c r="AH495" i="3"/>
  <c r="W496" i="3"/>
  <c r="X496" i="3"/>
  <c r="AG496" i="3"/>
  <c r="AH496" i="3"/>
  <c r="W497" i="3"/>
  <c r="X497" i="3"/>
  <c r="AG497" i="3"/>
  <c r="AH497" i="3"/>
  <c r="W498" i="3"/>
  <c r="X498" i="3"/>
  <c r="AG498" i="3"/>
  <c r="AH498" i="3"/>
  <c r="W499" i="3"/>
  <c r="X499" i="3"/>
  <c r="AG499" i="3"/>
  <c r="AH499" i="3"/>
  <c r="W500" i="3"/>
  <c r="X500" i="3"/>
  <c r="AG500" i="3"/>
  <c r="AH500" i="3"/>
  <c r="W501" i="3"/>
  <c r="X501" i="3"/>
  <c r="AG501" i="3"/>
  <c r="AH501" i="3"/>
  <c r="W502" i="3"/>
  <c r="X502" i="3"/>
  <c r="AG502" i="3"/>
  <c r="AH502" i="3"/>
  <c r="W503" i="3"/>
  <c r="X503" i="3"/>
  <c r="AG503" i="3"/>
  <c r="AH503" i="3"/>
  <c r="W504" i="3"/>
  <c r="X504" i="3"/>
  <c r="AG504" i="3"/>
  <c r="AH504" i="3"/>
  <c r="W505" i="3"/>
  <c r="X505" i="3"/>
  <c r="AG505" i="3"/>
  <c r="AH505" i="3"/>
  <c r="W506" i="3"/>
  <c r="X506" i="3"/>
  <c r="AG506" i="3"/>
  <c r="AH506" i="3"/>
  <c r="W507" i="3"/>
  <c r="X507" i="3"/>
  <c r="AG507" i="3"/>
  <c r="AH507" i="3"/>
  <c r="W508" i="3"/>
  <c r="X508" i="3"/>
  <c r="AG508" i="3"/>
  <c r="AH508" i="3"/>
  <c r="W509" i="3"/>
  <c r="X509" i="3"/>
  <c r="AG509" i="3"/>
  <c r="AH509" i="3"/>
  <c r="W510" i="3"/>
  <c r="X510" i="3"/>
  <c r="AG510" i="3"/>
  <c r="AH510" i="3"/>
  <c r="W511" i="3"/>
  <c r="X511" i="3"/>
  <c r="AG511" i="3"/>
  <c r="AH511" i="3"/>
  <c r="N512" i="3"/>
  <c r="X512" i="3" s="1"/>
  <c r="W512" i="3"/>
  <c r="N513" i="3"/>
  <c r="X513" i="3" s="1"/>
  <c r="W513" i="3"/>
  <c r="N514" i="3"/>
  <c r="AG514" i="3" s="1"/>
  <c r="W514" i="3"/>
  <c r="W515" i="3"/>
  <c r="X515" i="3"/>
  <c r="AG515" i="3"/>
  <c r="AH515" i="3"/>
  <c r="W516" i="3"/>
  <c r="X516" i="3"/>
  <c r="AG516" i="3"/>
  <c r="AH516" i="3"/>
  <c r="W517" i="3"/>
  <c r="X517" i="3"/>
  <c r="AG517" i="3"/>
  <c r="AH517" i="3"/>
  <c r="W518" i="3"/>
  <c r="X518" i="3"/>
  <c r="AG518" i="3"/>
  <c r="AH518" i="3"/>
  <c r="W519" i="3"/>
  <c r="X519" i="3"/>
  <c r="AG519" i="3"/>
  <c r="AH519" i="3"/>
  <c r="W520" i="3"/>
  <c r="X520" i="3"/>
  <c r="AG520" i="3"/>
  <c r="AH520" i="3"/>
  <c r="W521" i="3"/>
  <c r="X521" i="3"/>
  <c r="AG521" i="3"/>
  <c r="AH521" i="3"/>
  <c r="W522" i="3"/>
  <c r="AG522" i="3"/>
  <c r="AH522" i="3"/>
  <c r="W523" i="3"/>
  <c r="X523" i="3"/>
  <c r="AG523" i="3"/>
  <c r="AH523" i="3"/>
  <c r="W524" i="3"/>
  <c r="X524" i="3"/>
  <c r="AG524" i="3"/>
  <c r="AH524" i="3"/>
  <c r="W525" i="3"/>
  <c r="X525" i="3"/>
  <c r="AG525" i="3"/>
  <c r="AH525" i="3"/>
  <c r="W526" i="3"/>
  <c r="X526" i="3"/>
  <c r="AG526" i="3"/>
  <c r="AH526" i="3"/>
  <c r="W527" i="3"/>
  <c r="X527" i="3"/>
  <c r="AG527" i="3"/>
  <c r="AH527" i="3"/>
  <c r="W528" i="3"/>
  <c r="X528" i="3"/>
  <c r="AG528" i="3"/>
  <c r="AH528" i="3"/>
  <c r="W529" i="3"/>
  <c r="X529" i="3"/>
  <c r="AG529" i="3"/>
  <c r="AH529" i="3"/>
  <c r="W530" i="3"/>
  <c r="X530" i="3"/>
  <c r="AG530" i="3"/>
  <c r="AH530" i="3"/>
  <c r="W531" i="3"/>
  <c r="X531" i="3"/>
  <c r="AG531" i="3"/>
  <c r="AH531" i="3"/>
  <c r="W532" i="3"/>
  <c r="X532" i="3"/>
  <c r="AG532" i="3"/>
  <c r="AH532" i="3"/>
  <c r="W533" i="3"/>
  <c r="X533" i="3"/>
  <c r="AG533" i="3"/>
  <c r="AH533" i="3"/>
  <c r="W534" i="3"/>
  <c r="X534" i="3"/>
  <c r="AG534" i="3"/>
  <c r="AH534" i="3"/>
  <c r="W535" i="3"/>
  <c r="X535" i="3"/>
  <c r="AG535" i="3"/>
  <c r="AH535" i="3"/>
  <c r="W536" i="3"/>
  <c r="X536" i="3"/>
  <c r="AG536" i="3"/>
  <c r="AH536" i="3"/>
  <c r="W537" i="3"/>
  <c r="X537" i="3"/>
  <c r="AG537" i="3"/>
  <c r="AH537" i="3"/>
  <c r="W538" i="3"/>
  <c r="X538" i="3"/>
  <c r="AG538" i="3"/>
  <c r="AH538" i="3"/>
  <c r="W539" i="3"/>
  <c r="X539" i="3"/>
  <c r="AG539" i="3"/>
  <c r="AH539" i="3"/>
  <c r="W540" i="3"/>
  <c r="X540" i="3"/>
  <c r="AG540" i="3"/>
  <c r="AH540" i="3"/>
  <c r="W541" i="3"/>
  <c r="X541" i="3"/>
  <c r="AG541" i="3"/>
  <c r="AH541" i="3"/>
  <c r="W542" i="3"/>
  <c r="X542" i="3"/>
  <c r="AG542" i="3"/>
  <c r="AH542" i="3"/>
  <c r="W543" i="3"/>
  <c r="X543" i="3"/>
  <c r="AG543" i="3"/>
  <c r="AH543" i="3"/>
  <c r="W544" i="3"/>
  <c r="X544" i="3"/>
  <c r="AG544" i="3"/>
  <c r="AH544" i="3"/>
  <c r="W545" i="3"/>
  <c r="X545" i="3"/>
  <c r="AG545" i="3"/>
  <c r="AH545" i="3"/>
  <c r="W546" i="3"/>
  <c r="X546" i="3"/>
  <c r="AG546" i="3"/>
  <c r="AH546" i="3"/>
  <c r="W547" i="3"/>
  <c r="X547" i="3"/>
  <c r="AG547" i="3"/>
  <c r="AH547" i="3"/>
  <c r="W548" i="3"/>
  <c r="X548" i="3"/>
  <c r="AG548" i="3"/>
  <c r="AH548" i="3"/>
  <c r="W549" i="3"/>
  <c r="X549" i="3"/>
  <c r="AG549" i="3"/>
  <c r="AH549" i="3"/>
  <c r="W550" i="3"/>
  <c r="X550" i="3"/>
  <c r="AG550" i="3"/>
  <c r="AH550" i="3"/>
  <c r="W551" i="3"/>
  <c r="X551" i="3"/>
  <c r="AG551" i="3"/>
  <c r="AH551" i="3"/>
  <c r="W552" i="3"/>
  <c r="X552" i="3"/>
  <c r="AG552" i="3"/>
  <c r="AH552" i="3"/>
  <c r="W553" i="3"/>
  <c r="X553" i="3"/>
  <c r="AG553" i="3"/>
  <c r="AH553" i="3"/>
  <c r="W554" i="3"/>
  <c r="X554" i="3"/>
  <c r="AG554" i="3"/>
  <c r="AH554" i="3"/>
  <c r="W555" i="3"/>
  <c r="X555" i="3"/>
  <c r="AG555" i="3"/>
  <c r="AH555" i="3"/>
  <c r="W556" i="3"/>
  <c r="X556" i="3"/>
  <c r="AG556" i="3"/>
  <c r="AH556" i="3"/>
  <c r="W557" i="3"/>
  <c r="X557" i="3"/>
  <c r="AG557" i="3"/>
  <c r="AH557" i="3"/>
  <c r="W558" i="3"/>
  <c r="X558" i="3"/>
  <c r="AG558" i="3"/>
  <c r="AH558" i="3"/>
  <c r="W559" i="3"/>
  <c r="X559" i="3"/>
  <c r="AG559" i="3"/>
  <c r="AH559" i="3"/>
  <c r="W560" i="3"/>
  <c r="X560" i="3"/>
  <c r="AG560" i="3"/>
  <c r="AH560" i="3"/>
  <c r="W561" i="3"/>
  <c r="X561" i="3"/>
  <c r="AG561" i="3"/>
  <c r="AH561" i="3"/>
  <c r="AG562" i="3"/>
  <c r="AH562" i="3"/>
  <c r="W563" i="3"/>
  <c r="X563" i="3"/>
  <c r="AG563" i="3"/>
  <c r="AH563" i="3"/>
  <c r="W564" i="3"/>
  <c r="X564" i="3"/>
  <c r="AG564" i="3"/>
  <c r="AH564" i="3"/>
  <c r="W565" i="3"/>
  <c r="X565" i="3"/>
  <c r="AG565" i="3"/>
  <c r="AH565" i="3"/>
  <c r="N566" i="3"/>
  <c r="AG566" i="3" s="1"/>
  <c r="W566" i="3"/>
  <c r="W571" i="3"/>
  <c r="X571" i="3"/>
  <c r="AG571" i="3"/>
  <c r="AH571" i="3"/>
  <c r="W572" i="3"/>
  <c r="AG572" i="3"/>
  <c r="AH572" i="3"/>
  <c r="W573" i="3"/>
  <c r="X573" i="3"/>
  <c r="AG573" i="3"/>
  <c r="AH573" i="3"/>
  <c r="W574" i="3"/>
  <c r="AG574" i="3"/>
  <c r="AH574" i="3"/>
  <c r="W575" i="3"/>
  <c r="X575" i="3"/>
  <c r="AG575" i="3"/>
  <c r="AH575" i="3"/>
  <c r="W576" i="3"/>
  <c r="X576" i="3"/>
  <c r="AG576" i="3"/>
  <c r="AH576" i="3"/>
  <c r="W579" i="3"/>
  <c r="X579" i="3"/>
  <c r="AG579" i="3"/>
  <c r="AH579" i="3"/>
  <c r="W580" i="3"/>
  <c r="X580" i="3"/>
  <c r="AG580" i="3"/>
  <c r="AH580" i="3"/>
  <c r="W581" i="3"/>
  <c r="X581" i="3"/>
  <c r="AG581" i="3"/>
  <c r="AH581" i="3"/>
  <c r="W582" i="3"/>
  <c r="X582" i="3"/>
  <c r="AG582" i="3"/>
  <c r="AH582" i="3"/>
  <c r="W583" i="3"/>
  <c r="X583" i="3"/>
  <c r="AG583" i="3"/>
  <c r="AH583" i="3"/>
  <c r="N584" i="3"/>
  <c r="AG584" i="3" s="1"/>
  <c r="W584" i="3"/>
  <c r="W585" i="3"/>
  <c r="X585" i="3"/>
  <c r="AG585" i="3"/>
  <c r="AH585" i="3"/>
  <c r="W586" i="3"/>
  <c r="X586" i="3"/>
  <c r="AG586" i="3"/>
  <c r="AH586" i="3"/>
  <c r="N587" i="3"/>
  <c r="X587" i="3" s="1"/>
  <c r="W587" i="3"/>
  <c r="W588" i="3"/>
  <c r="X588" i="3"/>
  <c r="AG588" i="3"/>
  <c r="AH588" i="3"/>
  <c r="W589" i="3"/>
  <c r="X589" i="3"/>
  <c r="AG589" i="3"/>
  <c r="AH589" i="3"/>
  <c r="W590" i="3"/>
  <c r="X590" i="3"/>
  <c r="AG590" i="3"/>
  <c r="AH590" i="3"/>
  <c r="W591" i="3"/>
  <c r="X591" i="3"/>
  <c r="AG591" i="3"/>
  <c r="AH591" i="3"/>
  <c r="W592" i="3"/>
  <c r="X592" i="3"/>
  <c r="AG592" i="3"/>
  <c r="AH592" i="3"/>
  <c r="W593" i="3"/>
  <c r="X593" i="3"/>
  <c r="AG593" i="3"/>
  <c r="AH593" i="3"/>
  <c r="W594" i="3"/>
  <c r="X594" i="3"/>
  <c r="AG594" i="3"/>
  <c r="AH594" i="3"/>
  <c r="W595" i="3"/>
  <c r="X595" i="3"/>
  <c r="AG595" i="3"/>
  <c r="AH595" i="3"/>
  <c r="W596" i="3"/>
  <c r="X596" i="3"/>
  <c r="AG596" i="3"/>
  <c r="AH596" i="3"/>
  <c r="W597" i="3"/>
  <c r="X597" i="3"/>
  <c r="AG597" i="3"/>
  <c r="AH597" i="3"/>
  <c r="W598" i="3"/>
  <c r="X598" i="3"/>
  <c r="AG598" i="3"/>
  <c r="AH598" i="3"/>
  <c r="W599" i="3"/>
  <c r="X599" i="3"/>
  <c r="AG599" i="3"/>
  <c r="AH599" i="3"/>
  <c r="W600" i="3"/>
  <c r="X600" i="3"/>
  <c r="AG600" i="3"/>
  <c r="AH600" i="3"/>
  <c r="W601" i="3"/>
  <c r="X601" i="3"/>
  <c r="AG601" i="3"/>
  <c r="AH601" i="3"/>
  <c r="W602" i="3"/>
  <c r="X602" i="3"/>
  <c r="AG602" i="3"/>
  <c r="AH602" i="3"/>
  <c r="W603" i="3"/>
  <c r="X603" i="3"/>
  <c r="AG603" i="3"/>
  <c r="AH603" i="3"/>
  <c r="W604" i="3"/>
  <c r="X604" i="3"/>
  <c r="AG604" i="3"/>
  <c r="AH604" i="3"/>
  <c r="W605" i="3"/>
  <c r="X605" i="3"/>
  <c r="AG605" i="3"/>
  <c r="AH605" i="3"/>
  <c r="W606" i="3"/>
  <c r="X606" i="3"/>
  <c r="AG606" i="3"/>
  <c r="AH606" i="3"/>
  <c r="W607" i="3"/>
  <c r="X607" i="3"/>
  <c r="AG607" i="3"/>
  <c r="AH607" i="3"/>
  <c r="W608" i="3"/>
  <c r="X608" i="3"/>
  <c r="AG608" i="3"/>
  <c r="AH608" i="3"/>
  <c r="W609" i="3"/>
  <c r="X609" i="3"/>
  <c r="AG609" i="3"/>
  <c r="AH609" i="3"/>
  <c r="W610" i="3"/>
  <c r="AG610" i="3"/>
  <c r="AH610" i="3"/>
  <c r="W611" i="3"/>
  <c r="AG611" i="3"/>
  <c r="AH611" i="3"/>
  <c r="W612" i="3"/>
  <c r="X612" i="3"/>
  <c r="AG612" i="3"/>
  <c r="AH612" i="3"/>
  <c r="W613" i="3"/>
  <c r="X613" i="3"/>
  <c r="AG613" i="3"/>
  <c r="AH613" i="3"/>
  <c r="W614" i="3"/>
  <c r="X614" i="3"/>
  <c r="AG614" i="3"/>
  <c r="AH614" i="3"/>
  <c r="W615" i="3"/>
  <c r="X615" i="3"/>
  <c r="AG615" i="3"/>
  <c r="AH615" i="3"/>
  <c r="W616" i="3"/>
  <c r="X616" i="3"/>
  <c r="AG616" i="3"/>
  <c r="AH616" i="3"/>
  <c r="W617" i="3"/>
  <c r="X617" i="3"/>
  <c r="AG617" i="3"/>
  <c r="AH617" i="3"/>
  <c r="W618" i="3"/>
  <c r="X618" i="3"/>
  <c r="AG618" i="3"/>
  <c r="AH618" i="3"/>
  <c r="W619" i="3"/>
  <c r="X619" i="3"/>
  <c r="AG619" i="3"/>
  <c r="AH619" i="3"/>
  <c r="W620" i="3"/>
  <c r="X620" i="3"/>
  <c r="AG620" i="3"/>
  <c r="AH620" i="3"/>
  <c r="W621" i="3"/>
  <c r="X621" i="3"/>
  <c r="AG621" i="3"/>
  <c r="AH621" i="3"/>
  <c r="W622" i="3"/>
  <c r="AG622" i="3"/>
  <c r="AH622" i="3"/>
  <c r="W623" i="3"/>
  <c r="AG623" i="3"/>
  <c r="AH623" i="3"/>
  <c r="N624" i="3"/>
  <c r="AG624" i="3" s="1"/>
  <c r="W624" i="3"/>
  <c r="W625" i="3"/>
  <c r="X625" i="3"/>
  <c r="AG625" i="3"/>
  <c r="AH625" i="3"/>
  <c r="W626" i="3"/>
  <c r="X626" i="3"/>
  <c r="AG626" i="3"/>
  <c r="AH626" i="3"/>
  <c r="W627" i="3"/>
  <c r="X627" i="3"/>
  <c r="AG627" i="3"/>
  <c r="AH627" i="3"/>
  <c r="W628" i="3"/>
  <c r="X628" i="3"/>
  <c r="AG628" i="3"/>
  <c r="AH628" i="3"/>
  <c r="W629" i="3"/>
  <c r="AG629" i="3"/>
  <c r="AH629" i="3"/>
  <c r="W630" i="3"/>
  <c r="X630" i="3"/>
  <c r="AG630" i="3"/>
  <c r="AH630" i="3"/>
  <c r="W631" i="3"/>
  <c r="X631" i="3"/>
  <c r="AG631" i="3"/>
  <c r="AH631" i="3"/>
  <c r="W632" i="3"/>
  <c r="X632" i="3"/>
  <c r="AG632" i="3"/>
  <c r="AH632" i="3"/>
  <c r="W633" i="3"/>
  <c r="X633" i="3"/>
  <c r="AG633" i="3"/>
  <c r="AH633" i="3"/>
  <c r="W634" i="3"/>
  <c r="X634" i="3"/>
  <c r="AG634" i="3"/>
  <c r="AH634" i="3"/>
  <c r="W635" i="3"/>
  <c r="X635" i="3"/>
  <c r="AG635" i="3"/>
  <c r="AH635" i="3"/>
  <c r="W636" i="3"/>
  <c r="X636" i="3"/>
  <c r="AG636" i="3"/>
  <c r="AH636" i="3"/>
  <c r="W637" i="3"/>
  <c r="X637" i="3"/>
  <c r="AG637" i="3"/>
  <c r="AH637" i="3"/>
  <c r="W638" i="3"/>
  <c r="X638" i="3"/>
  <c r="AG638" i="3"/>
  <c r="AH638" i="3"/>
  <c r="W639" i="3"/>
  <c r="X639" i="3"/>
  <c r="AG639" i="3"/>
  <c r="AH639" i="3"/>
  <c r="W640" i="3"/>
  <c r="X640" i="3"/>
  <c r="AG640" i="3"/>
  <c r="AH640" i="3"/>
  <c r="W641" i="3"/>
  <c r="X641" i="3"/>
  <c r="AG641" i="3"/>
  <c r="AH641" i="3"/>
  <c r="W642" i="3"/>
  <c r="X642" i="3"/>
  <c r="AG642" i="3"/>
  <c r="AH642" i="3"/>
  <c r="W643" i="3"/>
  <c r="X643" i="3"/>
  <c r="AG643" i="3"/>
  <c r="AH643" i="3"/>
  <c r="W644" i="3"/>
  <c r="X644" i="3"/>
  <c r="AG644" i="3"/>
  <c r="AH644" i="3"/>
  <c r="W645" i="3"/>
  <c r="X645" i="3"/>
  <c r="AG645" i="3"/>
  <c r="AH645" i="3"/>
  <c r="W646" i="3"/>
  <c r="X646" i="3"/>
  <c r="AG646" i="3"/>
  <c r="AH646" i="3"/>
  <c r="W647" i="3"/>
  <c r="X647" i="3"/>
  <c r="AG647" i="3"/>
  <c r="AH647" i="3"/>
  <c r="W648" i="3"/>
  <c r="X648" i="3"/>
  <c r="AG648" i="3"/>
  <c r="AH648" i="3"/>
  <c r="W649" i="3"/>
  <c r="X649" i="3"/>
  <c r="AG649" i="3"/>
  <c r="AH649" i="3"/>
  <c r="N650" i="3"/>
  <c r="AG650" i="3" s="1"/>
  <c r="W650" i="3"/>
  <c r="W651" i="3"/>
  <c r="X651" i="3"/>
  <c r="AG651" i="3"/>
  <c r="AH651" i="3"/>
  <c r="W652" i="3"/>
  <c r="X652" i="3"/>
  <c r="AG652" i="3"/>
  <c r="AH652" i="3"/>
  <c r="W653" i="3"/>
  <c r="X653" i="3"/>
  <c r="AG653" i="3"/>
  <c r="AH653" i="3"/>
  <c r="N654" i="3"/>
  <c r="AG654" i="3" s="1"/>
  <c r="W654" i="3"/>
  <c r="W655" i="3"/>
  <c r="X655" i="3"/>
  <c r="AG655" i="3"/>
  <c r="AH655" i="3"/>
  <c r="W656" i="3"/>
  <c r="X656" i="3"/>
  <c r="AG656" i="3"/>
  <c r="AH656" i="3"/>
  <c r="W657" i="3"/>
  <c r="X657" i="3"/>
  <c r="AG657" i="3"/>
  <c r="AH657" i="3"/>
  <c r="W658" i="3"/>
  <c r="X658" i="3"/>
  <c r="AG658" i="3"/>
  <c r="AH658" i="3"/>
  <c r="W659" i="3"/>
  <c r="X659" i="3"/>
  <c r="AG659" i="3"/>
  <c r="AH659" i="3"/>
  <c r="W660" i="3"/>
  <c r="X660" i="3"/>
  <c r="AG660" i="3"/>
  <c r="AH660" i="3"/>
  <c r="W661" i="3"/>
  <c r="X661" i="3"/>
  <c r="AG661" i="3"/>
  <c r="AH661" i="3"/>
  <c r="W662" i="3"/>
  <c r="X662" i="3"/>
  <c r="AG662" i="3"/>
  <c r="AH662" i="3"/>
  <c r="W663" i="3"/>
  <c r="X663" i="3"/>
  <c r="AG663" i="3"/>
  <c r="AH663" i="3"/>
  <c r="W664" i="3"/>
  <c r="X664" i="3"/>
  <c r="AG664" i="3"/>
  <c r="AH664" i="3"/>
  <c r="W665" i="3"/>
  <c r="X665" i="3"/>
  <c r="AG665" i="3"/>
  <c r="AH665" i="3"/>
  <c r="W666" i="3"/>
  <c r="X666" i="3"/>
  <c r="AG666" i="3"/>
  <c r="AH666" i="3"/>
  <c r="W667" i="3"/>
  <c r="X667" i="3"/>
  <c r="AG667" i="3"/>
  <c r="AH667" i="3"/>
  <c r="W668" i="3"/>
  <c r="X668" i="3"/>
  <c r="AG668" i="3"/>
  <c r="AH668" i="3"/>
  <c r="W669" i="3"/>
  <c r="X669" i="3"/>
  <c r="AG669" i="3"/>
  <c r="AH669" i="3"/>
  <c r="W670" i="3"/>
  <c r="X670" i="3"/>
  <c r="AG670" i="3"/>
  <c r="AH670" i="3"/>
  <c r="W671" i="3"/>
  <c r="X671" i="3"/>
  <c r="AG671" i="3"/>
  <c r="AH671" i="3"/>
  <c r="W672" i="3"/>
  <c r="X672" i="3"/>
  <c r="AG672" i="3"/>
  <c r="AH672" i="3"/>
  <c r="W673" i="3"/>
  <c r="X673" i="3"/>
  <c r="AG673" i="3"/>
  <c r="AH673" i="3"/>
  <c r="W674" i="3"/>
  <c r="X674" i="3"/>
  <c r="AG674" i="3"/>
  <c r="AH674" i="3"/>
  <c r="W675" i="3"/>
  <c r="X675" i="3"/>
  <c r="AG675" i="3"/>
  <c r="AH675" i="3"/>
  <c r="W676" i="3"/>
  <c r="X676" i="3"/>
  <c r="AG676" i="3"/>
  <c r="AH676" i="3"/>
  <c r="W677" i="3"/>
  <c r="X677" i="3"/>
  <c r="AG677" i="3"/>
  <c r="AH677" i="3"/>
  <c r="W678" i="3"/>
  <c r="X678" i="3"/>
  <c r="AG678" i="3"/>
  <c r="AH678" i="3"/>
  <c r="W679" i="3"/>
  <c r="X679" i="3"/>
  <c r="AG679" i="3"/>
  <c r="AH679" i="3"/>
  <c r="W680" i="3"/>
  <c r="X680" i="3"/>
  <c r="AG680" i="3"/>
  <c r="AH680" i="3"/>
  <c r="W681" i="3"/>
  <c r="X681" i="3"/>
  <c r="AG681" i="3"/>
  <c r="W682" i="3"/>
  <c r="X682" i="3"/>
  <c r="AG682" i="3"/>
  <c r="W683" i="3"/>
  <c r="X683" i="3"/>
  <c r="AG683" i="3"/>
  <c r="AH683" i="3"/>
  <c r="W684" i="3"/>
  <c r="X684" i="3"/>
  <c r="AG684" i="3"/>
  <c r="AH684" i="3"/>
  <c r="W685" i="3"/>
  <c r="X685" i="3"/>
  <c r="AG685" i="3"/>
  <c r="AH685" i="3"/>
  <c r="W686" i="3"/>
  <c r="X686" i="3"/>
  <c r="AG686" i="3"/>
  <c r="AH686" i="3"/>
  <c r="W687" i="3"/>
  <c r="X687" i="3"/>
  <c r="AG687" i="3"/>
  <c r="AH687" i="3"/>
  <c r="N688" i="3"/>
  <c r="X688" i="3" s="1"/>
  <c r="W688" i="3"/>
  <c r="N689" i="3"/>
  <c r="X689" i="3" s="1"/>
  <c r="W689" i="3"/>
  <c r="W690" i="3"/>
  <c r="X690" i="3"/>
  <c r="AG690" i="3"/>
  <c r="AH690" i="3"/>
  <c r="W691" i="3"/>
  <c r="X691" i="3"/>
  <c r="AG691" i="3"/>
  <c r="AH691" i="3"/>
  <c r="W692" i="3"/>
  <c r="X692" i="3"/>
  <c r="AG692" i="3"/>
  <c r="AH692" i="3"/>
  <c r="W693" i="3"/>
  <c r="X693" i="3"/>
  <c r="AG693" i="3"/>
  <c r="AH693" i="3"/>
  <c r="W694" i="3"/>
  <c r="X694" i="3"/>
  <c r="AG694" i="3"/>
  <c r="AH694" i="3"/>
  <c r="W695" i="3"/>
  <c r="X695" i="3"/>
  <c r="AG695" i="3"/>
  <c r="AH695" i="3"/>
  <c r="N696" i="3"/>
  <c r="W697" i="3"/>
  <c r="X697" i="3"/>
  <c r="AG697" i="3"/>
  <c r="AH697" i="3"/>
  <c r="W698" i="3"/>
  <c r="X698" i="3"/>
  <c r="AG698" i="3"/>
  <c r="AH698" i="3"/>
  <c r="W699" i="3"/>
  <c r="X699" i="3"/>
  <c r="AG699" i="3"/>
  <c r="AH699" i="3"/>
  <c r="W700" i="3"/>
  <c r="X700" i="3"/>
  <c r="AG700" i="3"/>
  <c r="AH700" i="3"/>
  <c r="W701" i="3"/>
  <c r="X701" i="3"/>
  <c r="AG701" i="3"/>
  <c r="AH701" i="3"/>
  <c r="AG689" i="3" l="1"/>
  <c r="AI689" i="3" s="1"/>
  <c r="AH276" i="3"/>
  <c r="AH237" i="3"/>
  <c r="AI56" i="3"/>
  <c r="AH466" i="3"/>
  <c r="AH261" i="3"/>
  <c r="AI73" i="3"/>
  <c r="AG696" i="3"/>
  <c r="AI696" i="3" s="1"/>
  <c r="AH512" i="3"/>
  <c r="AG463" i="3"/>
  <c r="AH696" i="3"/>
  <c r="AH689" i="3"/>
  <c r="AH688" i="3"/>
  <c r="AH587" i="3"/>
  <c r="AH493" i="3"/>
  <c r="AG493" i="3"/>
  <c r="AI493" i="3" s="1"/>
  <c r="X624" i="3"/>
  <c r="AG587" i="3"/>
  <c r="AI587" i="3" s="1"/>
  <c r="AH584" i="3"/>
  <c r="AG492" i="3"/>
  <c r="AI492" i="3" s="1"/>
  <c r="AH388" i="3"/>
  <c r="AH492" i="3"/>
  <c r="AG442" i="3"/>
  <c r="AI442" i="3" s="1"/>
  <c r="AH275" i="3"/>
  <c r="AH650" i="3"/>
  <c r="AH467" i="3"/>
  <c r="X388" i="3"/>
  <c r="X276" i="3"/>
  <c r="AG275" i="3"/>
  <c r="AI275" i="3" s="1"/>
  <c r="AH654" i="3"/>
  <c r="AH442" i="3"/>
  <c r="AH411" i="3"/>
  <c r="AH566" i="3"/>
  <c r="X514" i="3"/>
  <c r="AG513" i="3"/>
  <c r="AI513" i="3" s="1"/>
  <c r="AG512" i="3"/>
  <c r="AI512" i="3" s="1"/>
  <c r="X466" i="3"/>
  <c r="X411" i="3"/>
  <c r="X362" i="3"/>
  <c r="X361" i="3"/>
  <c r="X360" i="3"/>
  <c r="X261" i="3"/>
  <c r="AG260" i="3"/>
  <c r="AI260" i="3" s="1"/>
  <c r="AG688" i="3"/>
  <c r="AI688" i="3" s="1"/>
  <c r="AH513" i="3"/>
  <c r="AH361" i="3"/>
  <c r="X650" i="3"/>
  <c r="AG314" i="3"/>
  <c r="X273" i="3"/>
  <c r="X209" i="3"/>
  <c r="AH362" i="3"/>
  <c r="AH360" i="3"/>
  <c r="AH260" i="3"/>
  <c r="AI481" i="3"/>
  <c r="AI480" i="3"/>
  <c r="AI479" i="3"/>
  <c r="AI468" i="3"/>
  <c r="AI406" i="3"/>
  <c r="AI399" i="3"/>
  <c r="AI398" i="3"/>
  <c r="AI397" i="3"/>
  <c r="AI374" i="3"/>
  <c r="AI373" i="3"/>
  <c r="AI372" i="3"/>
  <c r="AI371" i="3"/>
  <c r="AI370" i="3"/>
  <c r="AI367" i="3"/>
  <c r="AI366" i="3"/>
  <c r="AI365" i="3"/>
  <c r="AI364" i="3"/>
  <c r="AI363" i="3"/>
  <c r="AI359" i="3"/>
  <c r="AI340" i="3"/>
  <c r="AI313" i="3"/>
  <c r="AI203" i="3"/>
  <c r="AI201" i="3"/>
  <c r="AI200" i="3"/>
  <c r="AI199" i="3"/>
  <c r="AI198" i="3"/>
  <c r="AI55" i="3"/>
  <c r="AI653" i="3"/>
  <c r="AI650" i="3"/>
  <c r="AI701" i="3"/>
  <c r="AI523" i="3"/>
  <c r="AI438" i="3"/>
  <c r="AI413" i="3"/>
  <c r="AI286" i="3"/>
  <c r="AI223" i="3"/>
  <c r="AI104" i="3"/>
  <c r="AI47" i="3"/>
  <c r="AI691" i="3"/>
  <c r="AI652" i="3"/>
  <c r="AI651" i="3"/>
  <c r="AI510" i="3"/>
  <c r="AI507" i="3"/>
  <c r="AI501" i="3"/>
  <c r="AI498" i="3"/>
  <c r="AI497" i="3"/>
  <c r="AI496" i="3"/>
  <c r="AI495" i="3"/>
  <c r="AI494" i="3"/>
  <c r="AI683" i="3"/>
  <c r="AI677" i="3"/>
  <c r="AI674" i="3"/>
  <c r="AI673" i="3"/>
  <c r="AI672" i="3"/>
  <c r="AI671" i="3"/>
  <c r="AI670" i="3"/>
  <c r="AI667" i="3"/>
  <c r="AI666" i="3"/>
  <c r="AI665" i="3"/>
  <c r="AI664" i="3"/>
  <c r="AI663" i="3"/>
  <c r="AI662" i="3"/>
  <c r="AI560" i="3"/>
  <c r="AI555" i="3"/>
  <c r="AI551" i="3"/>
  <c r="AI550" i="3"/>
  <c r="AI549" i="3"/>
  <c r="AI548" i="3"/>
  <c r="AI547" i="3"/>
  <c r="AI546" i="3"/>
  <c r="AI544" i="3"/>
  <c r="AI437" i="3"/>
  <c r="AI284" i="3"/>
  <c r="AI283" i="3"/>
  <c r="AI281" i="3"/>
  <c r="AI280" i="3"/>
  <c r="AI279" i="3"/>
  <c r="AI278" i="3"/>
  <c r="AI277" i="3"/>
  <c r="AI190" i="3"/>
  <c r="AI466" i="3"/>
  <c r="AI412" i="3"/>
  <c r="AI384" i="3"/>
  <c r="AI315" i="3"/>
  <c r="AI268" i="3"/>
  <c r="AI265" i="3"/>
  <c r="AI264" i="3"/>
  <c r="AI259" i="3"/>
  <c r="AI258" i="3"/>
  <c r="AI257" i="3"/>
  <c r="AI256" i="3"/>
  <c r="AI253" i="3"/>
  <c r="AI231" i="3"/>
  <c r="AI176" i="3"/>
  <c r="AI167" i="3"/>
  <c r="AI162" i="3"/>
  <c r="AI160" i="3"/>
  <c r="AI159" i="3"/>
  <c r="AI158" i="3"/>
  <c r="AI157" i="3"/>
  <c r="AI156" i="3"/>
  <c r="AI151" i="3"/>
  <c r="AI128" i="3"/>
  <c r="AI119" i="3"/>
  <c r="AI113" i="3"/>
  <c r="AI112" i="3"/>
  <c r="AI111" i="3"/>
  <c r="AI110" i="3"/>
  <c r="AI109" i="3"/>
  <c r="AI108" i="3"/>
  <c r="AI601" i="3"/>
  <c r="AI596" i="3"/>
  <c r="AI592" i="3"/>
  <c r="AI591" i="3"/>
  <c r="AI590" i="3"/>
  <c r="AI589" i="3"/>
  <c r="AI588" i="3"/>
  <c r="AI581" i="3"/>
  <c r="AI580" i="3"/>
  <c r="AI579" i="3"/>
  <c r="AI576" i="3"/>
  <c r="AI575" i="3"/>
  <c r="AI358" i="3"/>
  <c r="AI347" i="3"/>
  <c r="AI344" i="3"/>
  <c r="AI343" i="3"/>
  <c r="AI342" i="3"/>
  <c r="AI341" i="3"/>
  <c r="AI308" i="3"/>
  <c r="AI293" i="3"/>
  <c r="AI197" i="3"/>
  <c r="AI514" i="3"/>
  <c r="AI431" i="3"/>
  <c r="AI424" i="3"/>
  <c r="AI423" i="3"/>
  <c r="AI422" i="3"/>
  <c r="AI421" i="3"/>
  <c r="AI420" i="3"/>
  <c r="AI419" i="3"/>
  <c r="AI255" i="3"/>
  <c r="AI242" i="3"/>
  <c r="AI222" i="3"/>
  <c r="AI216" i="3"/>
  <c r="AI171" i="3"/>
  <c r="AI146" i="3"/>
  <c r="AI78" i="3"/>
  <c r="AI77" i="3"/>
  <c r="AI76" i="3"/>
  <c r="AI75" i="3"/>
  <c r="AI74" i="3"/>
  <c r="AI64" i="3"/>
  <c r="AI60" i="3"/>
  <c r="AI59" i="3"/>
  <c r="AI58" i="3"/>
  <c r="AI57" i="3"/>
  <c r="AI50" i="3"/>
  <c r="AI49" i="3"/>
  <c r="AI48" i="3"/>
  <c r="AI636" i="3"/>
  <c r="AI635" i="3"/>
  <c r="AI616" i="3"/>
  <c r="AI612" i="3"/>
  <c r="AI700" i="3"/>
  <c r="AI699" i="3"/>
  <c r="AI697" i="3"/>
  <c r="AI695" i="3"/>
  <c r="AI694" i="3"/>
  <c r="AI693" i="3"/>
  <c r="AI692" i="3"/>
  <c r="AI661" i="3"/>
  <c r="AI658" i="3"/>
  <c r="AI539" i="3"/>
  <c r="AI458" i="3"/>
  <c r="AI387" i="3"/>
  <c r="AI386" i="3"/>
  <c r="AI333" i="3"/>
  <c r="AI332" i="3"/>
  <c r="AI331" i="3"/>
  <c r="AI328" i="3"/>
  <c r="AI327" i="3"/>
  <c r="AI326" i="3"/>
  <c r="AI325" i="3"/>
  <c r="AI321" i="3"/>
  <c r="AI320" i="3"/>
  <c r="AI262" i="3"/>
  <c r="AI261" i="3"/>
  <c r="AI248" i="3"/>
  <c r="AI244" i="3"/>
  <c r="AI235" i="3"/>
  <c r="AI234" i="3"/>
  <c r="AI233" i="3"/>
  <c r="AI123" i="3"/>
  <c r="AI96" i="3"/>
  <c r="AI92" i="3"/>
  <c r="AI91" i="3"/>
  <c r="AI90" i="3"/>
  <c r="AI89" i="3"/>
  <c r="AI88" i="3"/>
  <c r="AI87" i="3"/>
  <c r="AI85" i="3"/>
  <c r="AI624" i="3"/>
  <c r="AI535" i="3"/>
  <c r="AI534" i="3"/>
  <c r="AI533" i="3"/>
  <c r="AI532" i="3"/>
  <c r="AI531" i="3"/>
  <c r="AI530" i="3"/>
  <c r="AI528" i="3"/>
  <c r="AI527" i="3"/>
  <c r="AI526" i="3"/>
  <c r="AI525" i="3"/>
  <c r="AI524" i="3"/>
  <c r="AI516" i="3"/>
  <c r="AI515" i="3"/>
  <c r="AI511" i="3"/>
  <c r="AI457" i="3"/>
  <c r="AI454" i="3"/>
  <c r="AI453" i="3"/>
  <c r="AI452" i="3"/>
  <c r="AI451" i="3"/>
  <c r="AI450" i="3"/>
  <c r="AI449" i="3"/>
  <c r="AI448" i="3"/>
  <c r="AI445" i="3"/>
  <c r="AI444" i="3"/>
  <c r="AI443" i="3"/>
  <c r="AI441" i="3"/>
  <c r="AI440" i="3"/>
  <c r="AI439" i="3"/>
  <c r="AI430" i="3"/>
  <c r="AI378" i="3"/>
  <c r="AI377" i="3"/>
  <c r="AI376" i="3"/>
  <c r="AI336" i="3"/>
  <c r="AI291" i="3"/>
  <c r="AI272" i="3"/>
  <c r="AI271" i="3"/>
  <c r="AI208" i="3"/>
  <c r="AI207" i="3"/>
  <c r="AI178" i="3"/>
  <c r="AI144" i="3"/>
  <c r="AI143" i="3"/>
  <c r="AI142" i="3"/>
  <c r="AI141" i="3"/>
  <c r="AI140" i="3"/>
  <c r="AI135" i="3"/>
  <c r="AI134" i="3"/>
  <c r="AI133" i="3"/>
  <c r="AI132" i="3"/>
  <c r="AI131" i="3"/>
  <c r="AI130" i="3"/>
  <c r="AI100" i="3"/>
  <c r="AI67" i="3"/>
  <c r="AI66" i="3"/>
  <c r="AI626" i="3"/>
  <c r="AI585" i="3"/>
  <c r="AI562" i="3"/>
  <c r="AI687" i="3"/>
  <c r="AI686" i="3"/>
  <c r="AI645" i="3"/>
  <c r="AI644" i="3"/>
  <c r="AI641" i="3"/>
  <c r="AI640" i="3"/>
  <c r="AI639" i="3"/>
  <c r="AI638" i="3"/>
  <c r="AI637" i="3"/>
  <c r="AI608" i="3"/>
  <c r="AI607" i="3"/>
  <c r="AI606" i="3"/>
  <c r="AI605" i="3"/>
  <c r="AI604" i="3"/>
  <c r="AI603" i="3"/>
  <c r="AI477" i="3"/>
  <c r="AI472" i="3"/>
  <c r="AI465" i="3"/>
  <c r="AI410" i="3"/>
  <c r="AI409" i="3"/>
  <c r="AI393" i="3"/>
  <c r="AI392" i="3"/>
  <c r="AI391" i="3"/>
  <c r="AI390" i="3"/>
  <c r="AI389" i="3"/>
  <c r="AI388" i="3"/>
  <c r="AI362" i="3"/>
  <c r="AI361" i="3"/>
  <c r="AI360" i="3"/>
  <c r="AI350" i="3"/>
  <c r="AI322" i="3"/>
  <c r="AI318" i="3"/>
  <c r="AI302" i="3"/>
  <c r="AI298" i="3"/>
  <c r="AI297" i="3"/>
  <c r="AI296" i="3"/>
  <c r="AI295" i="3"/>
  <c r="AI294" i="3"/>
  <c r="AI215" i="3"/>
  <c r="AI212" i="3"/>
  <c r="AI211" i="3"/>
  <c r="AI210" i="3"/>
  <c r="AI189" i="3"/>
  <c r="AI185" i="3"/>
  <c r="AI184" i="3"/>
  <c r="AI183" i="3"/>
  <c r="AI182" i="3"/>
  <c r="AI682" i="3"/>
  <c r="AI681" i="3"/>
  <c r="AI680" i="3"/>
  <c r="AI679" i="3"/>
  <c r="AI678" i="3"/>
  <c r="AI632" i="3"/>
  <c r="AI631" i="3"/>
  <c r="AI630" i="3"/>
  <c r="AI620" i="3"/>
  <c r="AI619" i="3"/>
  <c r="AI618" i="3"/>
  <c r="AI617" i="3"/>
  <c r="AI600" i="3"/>
  <c r="AI599" i="3"/>
  <c r="AI598" i="3"/>
  <c r="AI597" i="3"/>
  <c r="AI565" i="3"/>
  <c r="AI564" i="3"/>
  <c r="AI563" i="3"/>
  <c r="AI543" i="3"/>
  <c r="AI542" i="3"/>
  <c r="AI541" i="3"/>
  <c r="AI540" i="3"/>
  <c r="AI488" i="3"/>
  <c r="AI487" i="3"/>
  <c r="AI476" i="3"/>
  <c r="AI475" i="3"/>
  <c r="AI474" i="3"/>
  <c r="AI473" i="3"/>
  <c r="AI368" i="3"/>
  <c r="AI354" i="3"/>
  <c r="AI353" i="3"/>
  <c r="AI352" i="3"/>
  <c r="AI351" i="3"/>
  <c r="AI270" i="3"/>
  <c r="AI252" i="3"/>
  <c r="AI251" i="3"/>
  <c r="AI250" i="3"/>
  <c r="AI249" i="3"/>
  <c r="AI232" i="3"/>
  <c r="AI219" i="3"/>
  <c r="AI218" i="3"/>
  <c r="AI217" i="3"/>
  <c r="AI180" i="3"/>
  <c r="AI179" i="3"/>
  <c r="AI150" i="3"/>
  <c r="AI149" i="3"/>
  <c r="AI148" i="3"/>
  <c r="AI147" i="3"/>
  <c r="AI139" i="3"/>
  <c r="AI103" i="3"/>
  <c r="AI102" i="3"/>
  <c r="AI648" i="3"/>
  <c r="AI647" i="3"/>
  <c r="AI646" i="3"/>
  <c r="AI559" i="3"/>
  <c r="AI558" i="3"/>
  <c r="AI557" i="3"/>
  <c r="AI556" i="3"/>
  <c r="AI521" i="3"/>
  <c r="AI517" i="3"/>
  <c r="AI506" i="3"/>
  <c r="AI505" i="3"/>
  <c r="AI504" i="3"/>
  <c r="AI503" i="3"/>
  <c r="AI502" i="3"/>
  <c r="AI383" i="3"/>
  <c r="AI380" i="3"/>
  <c r="AI379" i="3"/>
  <c r="AI345" i="3"/>
  <c r="AI339" i="3"/>
  <c r="AI338" i="3"/>
  <c r="AI337" i="3"/>
  <c r="AI312" i="3"/>
  <c r="AI311" i="3"/>
  <c r="AI310" i="3"/>
  <c r="AI309" i="3"/>
  <c r="AI274" i="3"/>
  <c r="AI175" i="3"/>
  <c r="AI174" i="3"/>
  <c r="AI173" i="3"/>
  <c r="AI172" i="3"/>
  <c r="AI118" i="3"/>
  <c r="AI117" i="3"/>
  <c r="AI116" i="3"/>
  <c r="AI115" i="3"/>
  <c r="AI99" i="3"/>
  <c r="AI98" i="3"/>
  <c r="AI97" i="3"/>
  <c r="AI84" i="3"/>
  <c r="AI83" i="3"/>
  <c r="AI82" i="3"/>
  <c r="AI53" i="3"/>
  <c r="AI52" i="3"/>
  <c r="AI657" i="3"/>
  <c r="AI656" i="3"/>
  <c r="AI655" i="3"/>
  <c r="AI628" i="3"/>
  <c r="AI627" i="3"/>
  <c r="AI615" i="3"/>
  <c r="AI485" i="3"/>
  <c r="AI484" i="3"/>
  <c r="AI483" i="3"/>
  <c r="AI426" i="3"/>
  <c r="AI394" i="3"/>
  <c r="AI349" i="3"/>
  <c r="AI306" i="3"/>
  <c r="AI305" i="3"/>
  <c r="AI304" i="3"/>
  <c r="AI303" i="3"/>
  <c r="AI289" i="3"/>
  <c r="AI288" i="3"/>
  <c r="AI287" i="3"/>
  <c r="AI241" i="3"/>
  <c r="AI240" i="3"/>
  <c r="AI239" i="3"/>
  <c r="AI228" i="3"/>
  <c r="AI227" i="3"/>
  <c r="AI226" i="3"/>
  <c r="AI225" i="3"/>
  <c r="AI224" i="3"/>
  <c r="AI204" i="3"/>
  <c r="AI194" i="3"/>
  <c r="AI193" i="3"/>
  <c r="AI192" i="3"/>
  <c r="AI191" i="3"/>
  <c r="AI166" i="3"/>
  <c r="AI165" i="3"/>
  <c r="AI164" i="3"/>
  <c r="AI163" i="3"/>
  <c r="AI155" i="3"/>
  <c r="AI127" i="3"/>
  <c r="AI126" i="3"/>
  <c r="AI125" i="3"/>
  <c r="AI124" i="3"/>
  <c r="AI71" i="3"/>
  <c r="AI70" i="3"/>
  <c r="AI69" i="3"/>
  <c r="AI68" i="3"/>
  <c r="AI461" i="3"/>
  <c r="AI460" i="3"/>
  <c r="AI459" i="3"/>
  <c r="AI434" i="3"/>
  <c r="AI433" i="3"/>
  <c r="AI432" i="3"/>
  <c r="AI416" i="3"/>
  <c r="AI415" i="3"/>
  <c r="AI414" i="3"/>
  <c r="AI405" i="3"/>
  <c r="AI404" i="3"/>
  <c r="AI403" i="3"/>
  <c r="AI402" i="3"/>
  <c r="AI401" i="3"/>
  <c r="AI348" i="3"/>
  <c r="AI319" i="3"/>
  <c r="AI273" i="3"/>
  <c r="AI196" i="3"/>
  <c r="AI685" i="3"/>
  <c r="AI684" i="3"/>
  <c r="AI676" i="3"/>
  <c r="AI675" i="3"/>
  <c r="AI669" i="3"/>
  <c r="AI668" i="3"/>
  <c r="AI660" i="3"/>
  <c r="AI659" i="3"/>
  <c r="AI654" i="3"/>
  <c r="AI625" i="3"/>
  <c r="AI609" i="3"/>
  <c r="AI602" i="3"/>
  <c r="AI595" i="3"/>
  <c r="AI594" i="3"/>
  <c r="AI593" i="3"/>
  <c r="AI571" i="3"/>
  <c r="AI566" i="3"/>
  <c r="AI561" i="3"/>
  <c r="AI554" i="3"/>
  <c r="AI553" i="3"/>
  <c r="AI552" i="3"/>
  <c r="AI545" i="3"/>
  <c r="AI538" i="3"/>
  <c r="AI537" i="3"/>
  <c r="AI536" i="3"/>
  <c r="AI529" i="3"/>
  <c r="AI520" i="3"/>
  <c r="AI519" i="3"/>
  <c r="AI518" i="3"/>
  <c r="AI509" i="3"/>
  <c r="AI508" i="3"/>
  <c r="AI500" i="3"/>
  <c r="AI499" i="3"/>
  <c r="AI478" i="3"/>
  <c r="AI471" i="3"/>
  <c r="AI470" i="3"/>
  <c r="AI469" i="3"/>
  <c r="AI425" i="3"/>
  <c r="AI408" i="3"/>
  <c r="AI407" i="3"/>
  <c r="AI400" i="3"/>
  <c r="AI395" i="3"/>
  <c r="AI698" i="3"/>
  <c r="AI690" i="3"/>
  <c r="AI649" i="3"/>
  <c r="AI643" i="3"/>
  <c r="AI642" i="3"/>
  <c r="AI634" i="3"/>
  <c r="AI633" i="3"/>
  <c r="AI621" i="3"/>
  <c r="AI614" i="3"/>
  <c r="AI613" i="3"/>
  <c r="AI586" i="3"/>
  <c r="AI583" i="3"/>
  <c r="AI582" i="3"/>
  <c r="AI574" i="3"/>
  <c r="AI573" i="3"/>
  <c r="AI491" i="3"/>
  <c r="AI490" i="3"/>
  <c r="AI489" i="3"/>
  <c r="AI462" i="3"/>
  <c r="AI456" i="3"/>
  <c r="AI455" i="3"/>
  <c r="AI447" i="3"/>
  <c r="AI446" i="3"/>
  <c r="AI436" i="3"/>
  <c r="AI435" i="3"/>
  <c r="AI418" i="3"/>
  <c r="AI417" i="3"/>
  <c r="AI411" i="3"/>
  <c r="AI385" i="3"/>
  <c r="AI369" i="3"/>
  <c r="AI346" i="3"/>
  <c r="AI335" i="3"/>
  <c r="AI334" i="3"/>
  <c r="AI324" i="3"/>
  <c r="AI323" i="3"/>
  <c r="AI317" i="3"/>
  <c r="AI316" i="3"/>
  <c r="AI307" i="3"/>
  <c r="AI301" i="3"/>
  <c r="AI300" i="3"/>
  <c r="AI299" i="3"/>
  <c r="AI292" i="3"/>
  <c r="AI254" i="3"/>
  <c r="AI247" i="3"/>
  <c r="AI246" i="3"/>
  <c r="AI245" i="3"/>
  <c r="AI209" i="3"/>
  <c r="AI202" i="3"/>
  <c r="AI177" i="3"/>
  <c r="AI170" i="3"/>
  <c r="AI169" i="3"/>
  <c r="AI168" i="3"/>
  <c r="AI161" i="3"/>
  <c r="AI154" i="3"/>
  <c r="AI153" i="3"/>
  <c r="AI152" i="3"/>
  <c r="AI145" i="3"/>
  <c r="AI138" i="3"/>
  <c r="AI137" i="3"/>
  <c r="AI136" i="3"/>
  <c r="AI129" i="3"/>
  <c r="AI122" i="3"/>
  <c r="AI121" i="3"/>
  <c r="AI120" i="3"/>
  <c r="AI114" i="3"/>
  <c r="AI107" i="3"/>
  <c r="AI106" i="3"/>
  <c r="AI105" i="3"/>
  <c r="AI95" i="3"/>
  <c r="AI94" i="3"/>
  <c r="AI93" i="3"/>
  <c r="AI86" i="3"/>
  <c r="AI357" i="3"/>
  <c r="AI356" i="3"/>
  <c r="AI355" i="3"/>
  <c r="AI282" i="3"/>
  <c r="AI276" i="3"/>
  <c r="AI267" i="3"/>
  <c r="AI266" i="3"/>
  <c r="AI236" i="3"/>
  <c r="AI230" i="3"/>
  <c r="AI229" i="3"/>
  <c r="AI221" i="3"/>
  <c r="AI220" i="3"/>
  <c r="AI214" i="3"/>
  <c r="AI213" i="3"/>
  <c r="AI195" i="3"/>
  <c r="AI188" i="3"/>
  <c r="AI187" i="3"/>
  <c r="AI186" i="3"/>
  <c r="AI80" i="3"/>
  <c r="AI79" i="3"/>
  <c r="AI72" i="3"/>
  <c r="AI63" i="3"/>
  <c r="AI62" i="3"/>
  <c r="AI61" i="3"/>
  <c r="AI54" i="3"/>
  <c r="X426" i="3"/>
  <c r="X425" i="3"/>
  <c r="X654" i="3"/>
  <c r="AH624" i="3"/>
  <c r="X566" i="3"/>
  <c r="AG396" i="3"/>
  <c r="AI396" i="3" s="1"/>
  <c r="AH396" i="3"/>
  <c r="AH426" i="3"/>
  <c r="AH425" i="3"/>
  <c r="X348" i="3"/>
  <c r="X331" i="3"/>
  <c r="X292" i="3"/>
  <c r="X196" i="3"/>
  <c r="AH273" i="3"/>
  <c r="AH209" i="3"/>
  <c r="AH348" i="3"/>
  <c r="AH331" i="3"/>
  <c r="AH292" i="3"/>
  <c r="AH196" i="3"/>
  <c r="N705" i="3"/>
  <c r="X16" i="3" l="1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X30" i="3"/>
  <c r="X31" i="3"/>
  <c r="X32" i="3"/>
  <c r="X33" i="3"/>
  <c r="X35" i="3"/>
  <c r="X36" i="3"/>
  <c r="X37" i="3"/>
  <c r="X38" i="3"/>
  <c r="X39" i="3"/>
  <c r="X40" i="3"/>
  <c r="X41" i="3"/>
  <c r="X42" i="3"/>
  <c r="X43" i="3"/>
  <c r="X703" i="3"/>
  <c r="X704" i="3"/>
  <c r="X705" i="3"/>
  <c r="X706" i="3"/>
  <c r="X707" i="3"/>
  <c r="X708" i="3"/>
  <c r="X709" i="3"/>
  <c r="X710" i="3"/>
  <c r="X711" i="3"/>
  <c r="X712" i="3"/>
  <c r="X713" i="3"/>
  <c r="X714" i="3"/>
  <c r="X715" i="3"/>
  <c r="X716" i="3"/>
  <c r="X717" i="3"/>
  <c r="X718" i="3"/>
  <c r="X720" i="3"/>
  <c r="X723" i="3"/>
  <c r="X724" i="3"/>
  <c r="X725" i="3"/>
  <c r="X726" i="3"/>
  <c r="X727" i="3"/>
  <c r="X728" i="3"/>
  <c r="X729" i="3"/>
  <c r="X730" i="3"/>
  <c r="X731" i="3"/>
  <c r="X732" i="3"/>
  <c r="X733" i="3"/>
  <c r="X734" i="3"/>
  <c r="X735" i="3"/>
  <c r="X736" i="3"/>
  <c r="X737" i="3"/>
  <c r="X738" i="3"/>
  <c r="X739" i="3"/>
  <c r="X740" i="3"/>
  <c r="X741" i="3"/>
  <c r="X742" i="3"/>
  <c r="X743" i="3"/>
  <c r="X744" i="3"/>
  <c r="X745" i="3"/>
  <c r="X746" i="3"/>
  <c r="X748" i="3"/>
  <c r="X749" i="3"/>
  <c r="X750" i="3"/>
  <c r="X751" i="3"/>
  <c r="X752" i="3"/>
  <c r="X753" i="3"/>
  <c r="X754" i="3"/>
  <c r="X755" i="3"/>
  <c r="X756" i="3"/>
  <c r="X757" i="3"/>
  <c r="X758" i="3"/>
  <c r="X759" i="3"/>
  <c r="X760" i="3"/>
  <c r="X761" i="3"/>
  <c r="X762" i="3"/>
  <c r="X763" i="3"/>
  <c r="X764" i="3"/>
  <c r="X765" i="3"/>
  <c r="X766" i="3"/>
  <c r="X767" i="3"/>
  <c r="X768" i="3"/>
  <c r="X769" i="3"/>
  <c r="X770" i="3"/>
  <c r="X771" i="3"/>
  <c r="X772" i="3"/>
  <c r="X773" i="3"/>
  <c r="X774" i="3"/>
  <c r="X775" i="3"/>
  <c r="X776" i="3"/>
  <c r="X777" i="3"/>
  <c r="X778" i="3"/>
  <c r="X779" i="3"/>
  <c r="X780" i="3"/>
  <c r="X781" i="3"/>
  <c r="X782" i="3"/>
  <c r="X783" i="3"/>
  <c r="X784" i="3"/>
  <c r="X785" i="3"/>
  <c r="X786" i="3"/>
  <c r="X787" i="3"/>
  <c r="X788" i="3"/>
  <c r="X789" i="3"/>
  <c r="X790" i="3"/>
  <c r="X791" i="3"/>
  <c r="X792" i="3"/>
  <c r="X793" i="3"/>
  <c r="X794" i="3"/>
  <c r="X795" i="3"/>
  <c r="X796" i="3"/>
  <c r="X797" i="3"/>
  <c r="X798" i="3"/>
  <c r="X799" i="3"/>
  <c r="X800" i="3"/>
  <c r="X801" i="3"/>
  <c r="X802" i="3"/>
  <c r="X803" i="3"/>
  <c r="X804" i="3"/>
  <c r="X805" i="3"/>
  <c r="X806" i="3"/>
  <c r="X807" i="3"/>
  <c r="X808" i="3"/>
  <c r="X809" i="3"/>
  <c r="X810" i="3"/>
  <c r="X811" i="3"/>
  <c r="X812" i="3"/>
  <c r="X813" i="3"/>
  <c r="X814" i="3"/>
  <c r="X815" i="3"/>
  <c r="X816" i="3"/>
  <c r="X817" i="3"/>
  <c r="X818" i="3"/>
  <c r="X819" i="3"/>
  <c r="X820" i="3"/>
  <c r="X821" i="3"/>
  <c r="X822" i="3"/>
  <c r="X823" i="3"/>
  <c r="X824" i="3"/>
  <c r="X825" i="3"/>
  <c r="X826" i="3"/>
  <c r="X827" i="3"/>
  <c r="X828" i="3"/>
  <c r="X829" i="3"/>
  <c r="X830" i="3"/>
  <c r="X831" i="3"/>
  <c r="X832" i="3"/>
  <c r="X833" i="3"/>
  <c r="X834" i="3"/>
  <c r="X835" i="3"/>
  <c r="X836" i="3"/>
  <c r="X837" i="3"/>
  <c r="X838" i="3"/>
  <c r="X839" i="3"/>
  <c r="X840" i="3"/>
  <c r="X841" i="3"/>
  <c r="X842" i="3"/>
  <c r="X843" i="3"/>
  <c r="X844" i="3"/>
  <c r="X845" i="3"/>
  <c r="X846" i="3"/>
  <c r="X847" i="3"/>
  <c r="X848" i="3"/>
  <c r="X849" i="3"/>
  <c r="X850" i="3"/>
  <c r="X851" i="3"/>
  <c r="X852" i="3"/>
  <c r="X853" i="3"/>
  <c r="X854" i="3"/>
  <c r="X855" i="3"/>
  <c r="X856" i="3"/>
  <c r="X857" i="3"/>
  <c r="X858" i="3"/>
  <c r="X859" i="3"/>
  <c r="X860" i="3"/>
  <c r="X861" i="3"/>
  <c r="X862" i="3"/>
  <c r="X863" i="3"/>
  <c r="X864" i="3"/>
  <c r="X865" i="3"/>
  <c r="X866" i="3"/>
  <c r="X867" i="3"/>
  <c r="X868" i="3"/>
  <c r="X869" i="3"/>
  <c r="X870" i="3"/>
  <c r="X871" i="3"/>
  <c r="X872" i="3"/>
  <c r="X873" i="3"/>
  <c r="X874" i="3"/>
  <c r="X875" i="3"/>
  <c r="X876" i="3"/>
  <c r="X877" i="3"/>
  <c r="X878" i="3"/>
  <c r="X879" i="3"/>
  <c r="X880" i="3"/>
  <c r="X881" i="3"/>
  <c r="X882" i="3"/>
  <c r="X883" i="3"/>
  <c r="X884" i="3"/>
  <c r="X885" i="3"/>
  <c r="X886" i="3"/>
  <c r="X887" i="3"/>
  <c r="X888" i="3"/>
  <c r="X889" i="3"/>
  <c r="X890" i="3"/>
  <c r="X891" i="3"/>
  <c r="X892" i="3"/>
  <c r="X893" i="3"/>
  <c r="X894" i="3"/>
  <c r="X895" i="3"/>
  <c r="X896" i="3"/>
  <c r="X897" i="3"/>
  <c r="X898" i="3"/>
  <c r="X899" i="3"/>
  <c r="X900" i="3"/>
  <c r="X901" i="3"/>
  <c r="X902" i="3"/>
  <c r="X903" i="3"/>
  <c r="X904" i="3"/>
  <c r="X905" i="3"/>
  <c r="X906" i="3"/>
  <c r="X907" i="3"/>
  <c r="X908" i="3"/>
  <c r="X909" i="3"/>
  <c r="X910" i="3"/>
  <c r="X911" i="3"/>
  <c r="X912" i="3"/>
  <c r="X913" i="3"/>
  <c r="X914" i="3"/>
  <c r="X915" i="3"/>
  <c r="X916" i="3"/>
  <c r="X917" i="3"/>
  <c r="X918" i="3"/>
  <c r="X919" i="3"/>
  <c r="X920" i="3"/>
  <c r="X921" i="3"/>
  <c r="X922" i="3"/>
  <c r="X923" i="3"/>
  <c r="X924" i="3"/>
  <c r="X925" i="3"/>
  <c r="X926" i="3"/>
  <c r="X927" i="3"/>
  <c r="X928" i="3"/>
  <c r="X929" i="3"/>
  <c r="X930" i="3"/>
  <c r="X931" i="3"/>
  <c r="X932" i="3"/>
  <c r="X933" i="3"/>
  <c r="X934" i="3"/>
  <c r="X935" i="3"/>
  <c r="X936" i="3"/>
  <c r="X937" i="3"/>
  <c r="X938" i="3"/>
  <c r="X939" i="3"/>
  <c r="X940" i="3"/>
  <c r="X941" i="3"/>
  <c r="X942" i="3"/>
  <c r="X943" i="3"/>
  <c r="X944" i="3"/>
  <c r="X945" i="3"/>
  <c r="X946" i="3"/>
  <c r="X947" i="3"/>
  <c r="X948" i="3"/>
  <c r="X949" i="3"/>
  <c r="X950" i="3"/>
  <c r="X951" i="3"/>
  <c r="X952" i="3"/>
  <c r="X953" i="3"/>
  <c r="X954" i="3"/>
  <c r="X955" i="3"/>
  <c r="X956" i="3"/>
  <c r="X957" i="3"/>
  <c r="X958" i="3"/>
  <c r="X959" i="3"/>
  <c r="X960" i="3"/>
  <c r="X961" i="3"/>
  <c r="X962" i="3"/>
  <c r="X963" i="3"/>
  <c r="X964" i="3"/>
  <c r="X965" i="3"/>
  <c r="X966" i="3"/>
  <c r="X967" i="3"/>
  <c r="X968" i="3"/>
  <c r="X969" i="3"/>
  <c r="X970" i="3"/>
  <c r="X971" i="3"/>
  <c r="X972" i="3"/>
  <c r="X973" i="3"/>
  <c r="X974" i="3"/>
  <c r="X975" i="3"/>
  <c r="X976" i="3"/>
  <c r="X977" i="3"/>
  <c r="X978" i="3"/>
  <c r="X979" i="3"/>
  <c r="X980" i="3"/>
  <c r="X981" i="3"/>
  <c r="X982" i="3"/>
  <c r="X983" i="3"/>
  <c r="X984" i="3"/>
  <c r="X985" i="3"/>
  <c r="X986" i="3"/>
  <c r="X987" i="3"/>
  <c r="X988" i="3"/>
  <c r="X989" i="3"/>
  <c r="X990" i="3"/>
  <c r="X991" i="3"/>
  <c r="X992" i="3"/>
  <c r="X993" i="3"/>
  <c r="X994" i="3"/>
  <c r="X995" i="3"/>
  <c r="X996" i="3"/>
  <c r="X997" i="3"/>
  <c r="X998" i="3"/>
  <c r="X999" i="3"/>
  <c r="X1000" i="3"/>
  <c r="X1001" i="3"/>
  <c r="X1002" i="3"/>
  <c r="X1003" i="3"/>
  <c r="X1004" i="3"/>
  <c r="X1005" i="3"/>
  <c r="X1006" i="3"/>
  <c r="X1007" i="3"/>
  <c r="X1008" i="3"/>
  <c r="X1009" i="3"/>
  <c r="X1010" i="3"/>
  <c r="X1011" i="3"/>
  <c r="X1012" i="3"/>
  <c r="X1013" i="3"/>
  <c r="X1014" i="3"/>
  <c r="X1015" i="3"/>
  <c r="X1016" i="3"/>
  <c r="X1017" i="3"/>
  <c r="X1018" i="3"/>
  <c r="X1019" i="3"/>
  <c r="X1020" i="3"/>
  <c r="X1021" i="3"/>
  <c r="X1022" i="3"/>
  <c r="X1023" i="3"/>
  <c r="X1024" i="3"/>
  <c r="X1025" i="3"/>
  <c r="X1026" i="3"/>
  <c r="X1027" i="3"/>
  <c r="X1028" i="3"/>
  <c r="X1029" i="3"/>
  <c r="X1030" i="3"/>
  <c r="X1031" i="3"/>
  <c r="X1032" i="3"/>
  <c r="X1033" i="3"/>
  <c r="X1034" i="3"/>
  <c r="X1035" i="3"/>
  <c r="X1036" i="3"/>
  <c r="X1037" i="3"/>
  <c r="X1038" i="3"/>
  <c r="X1039" i="3"/>
  <c r="X1040" i="3"/>
  <c r="X1041" i="3"/>
  <c r="X1042" i="3"/>
  <c r="X1043" i="3"/>
  <c r="X1044" i="3"/>
  <c r="X1045" i="3"/>
  <c r="X1046" i="3"/>
  <c r="X1047" i="3"/>
  <c r="X1048" i="3"/>
  <c r="X1049" i="3"/>
  <c r="X1050" i="3"/>
  <c r="X1051" i="3"/>
  <c r="X1052" i="3"/>
  <c r="X1053" i="3"/>
  <c r="X1054" i="3"/>
  <c r="X1055" i="3"/>
  <c r="X1056" i="3"/>
  <c r="X1057" i="3"/>
  <c r="X1058" i="3"/>
  <c r="X1059" i="3"/>
  <c r="X1060" i="3"/>
  <c r="X1061" i="3"/>
  <c r="X1062" i="3"/>
  <c r="X1063" i="3"/>
  <c r="X1064" i="3"/>
  <c r="X1065" i="3"/>
  <c r="X1066" i="3"/>
  <c r="X1067" i="3"/>
  <c r="X1068" i="3"/>
  <c r="X1069" i="3"/>
  <c r="X1070" i="3"/>
  <c r="X1071" i="3"/>
  <c r="X1072" i="3"/>
  <c r="X1073" i="3"/>
  <c r="X1074" i="3"/>
  <c r="X1075" i="3"/>
  <c r="X1076" i="3"/>
  <c r="X1077" i="3"/>
  <c r="X1078" i="3"/>
  <c r="X1079" i="3"/>
  <c r="X1080" i="3"/>
  <c r="X1081" i="3"/>
  <c r="X1082" i="3"/>
  <c r="X1083" i="3"/>
  <c r="X1084" i="3"/>
  <c r="X1085" i="3"/>
  <c r="X1086" i="3"/>
  <c r="X1087" i="3"/>
  <c r="X1088" i="3"/>
  <c r="X1089" i="3"/>
  <c r="X1090" i="3"/>
  <c r="X1091" i="3"/>
  <c r="X1092" i="3"/>
  <c r="X1093" i="3"/>
  <c r="X1094" i="3"/>
  <c r="X1095" i="3"/>
  <c r="X1096" i="3"/>
  <c r="X1097" i="3"/>
  <c r="X1098" i="3"/>
  <c r="X1099" i="3"/>
  <c r="X1100" i="3"/>
  <c r="X1101" i="3"/>
  <c r="X1102" i="3"/>
  <c r="X1103" i="3"/>
  <c r="X1104" i="3"/>
  <c r="X1105" i="3"/>
  <c r="X1106" i="3"/>
  <c r="X1107" i="3"/>
  <c r="X1108" i="3"/>
  <c r="X1109" i="3"/>
  <c r="X1110" i="3"/>
  <c r="X1111" i="3"/>
  <c r="X1112" i="3"/>
  <c r="X1113" i="3"/>
  <c r="X1114" i="3"/>
  <c r="X1115" i="3"/>
  <c r="X1116" i="3"/>
  <c r="X1117" i="3"/>
  <c r="X1118" i="3"/>
  <c r="X1119" i="3"/>
  <c r="X1120" i="3"/>
  <c r="X1121" i="3"/>
  <c r="X1122" i="3"/>
  <c r="X1123" i="3"/>
  <c r="X1124" i="3"/>
  <c r="X1125" i="3"/>
  <c r="X1126" i="3"/>
  <c r="X1127" i="3"/>
  <c r="X1128" i="3"/>
  <c r="X1129" i="3"/>
  <c r="X1130" i="3"/>
  <c r="X1131" i="3"/>
  <c r="X1132" i="3"/>
  <c r="X1133" i="3"/>
  <c r="X1134" i="3"/>
  <c r="X1135" i="3"/>
  <c r="X1136" i="3"/>
  <c r="X1137" i="3"/>
  <c r="X1138" i="3"/>
  <c r="X1139" i="3"/>
  <c r="X1140" i="3"/>
  <c r="X1141" i="3"/>
  <c r="X1142" i="3"/>
  <c r="X1143" i="3"/>
  <c r="X1144" i="3"/>
  <c r="X1145" i="3"/>
  <c r="X1146" i="3"/>
  <c r="X1147" i="3"/>
  <c r="X1148" i="3"/>
  <c r="X1149" i="3"/>
  <c r="X1150" i="3"/>
  <c r="X1151" i="3"/>
  <c r="X1152" i="3"/>
  <c r="X1153" i="3"/>
  <c r="X1154" i="3"/>
  <c r="X1155" i="3"/>
  <c r="X1156" i="3"/>
  <c r="X1157" i="3"/>
  <c r="X1158" i="3"/>
  <c r="X1159" i="3"/>
  <c r="X1160" i="3"/>
  <c r="X1161" i="3"/>
  <c r="X1162" i="3"/>
  <c r="X1163" i="3"/>
  <c r="X1164" i="3"/>
  <c r="X1165" i="3"/>
  <c r="X1166" i="3"/>
  <c r="X1167" i="3"/>
  <c r="X1168" i="3"/>
  <c r="X1169" i="3"/>
  <c r="X1170" i="3"/>
  <c r="X1171" i="3"/>
  <c r="X1172" i="3"/>
  <c r="X1173" i="3"/>
  <c r="X1174" i="3"/>
  <c r="X1175" i="3"/>
  <c r="X1176" i="3"/>
  <c r="X1177" i="3"/>
  <c r="X1178" i="3"/>
  <c r="X1179" i="3"/>
  <c r="X1180" i="3"/>
  <c r="X1181" i="3"/>
  <c r="X1182" i="3"/>
  <c r="X1183" i="3"/>
  <c r="X1184" i="3"/>
  <c r="X1185" i="3"/>
  <c r="X1186" i="3"/>
  <c r="X1187" i="3"/>
  <c r="X1188" i="3"/>
  <c r="X1189" i="3"/>
  <c r="X1190" i="3"/>
  <c r="X1191" i="3"/>
  <c r="X1192" i="3"/>
  <c r="X1193" i="3"/>
  <c r="X1194" i="3"/>
  <c r="X1195" i="3"/>
  <c r="X1196" i="3"/>
  <c r="X1197" i="3"/>
  <c r="X1198" i="3"/>
  <c r="X1199" i="3"/>
  <c r="X1200" i="3"/>
  <c r="X1201" i="3"/>
  <c r="X1202" i="3"/>
  <c r="X1203" i="3"/>
  <c r="X1204" i="3"/>
  <c r="X1205" i="3"/>
  <c r="X1206" i="3"/>
  <c r="X1207" i="3"/>
  <c r="X1208" i="3"/>
  <c r="X1209" i="3"/>
  <c r="X1210" i="3"/>
  <c r="X1211" i="3"/>
  <c r="X1212" i="3"/>
  <c r="X1213" i="3"/>
  <c r="X1214" i="3"/>
  <c r="X1215" i="3"/>
  <c r="X1216" i="3"/>
  <c r="X1217" i="3"/>
  <c r="X1218" i="3"/>
  <c r="X1219" i="3"/>
  <c r="X1220" i="3"/>
  <c r="X1221" i="3"/>
  <c r="X1222" i="3"/>
  <c r="X1223" i="3"/>
  <c r="X1224" i="3"/>
  <c r="X1225" i="3"/>
  <c r="X1226" i="3"/>
  <c r="X1227" i="3"/>
  <c r="X1228" i="3"/>
  <c r="X1229" i="3"/>
  <c r="X1230" i="3"/>
  <c r="X1231" i="3"/>
  <c r="X1232" i="3"/>
  <c r="X1233" i="3"/>
  <c r="X1234" i="3"/>
  <c r="X1235" i="3"/>
  <c r="X1236" i="3"/>
  <c r="X1237" i="3"/>
  <c r="X1238" i="3"/>
  <c r="X1239" i="3"/>
  <c r="X1240" i="3"/>
  <c r="X1241" i="3"/>
  <c r="X1242" i="3"/>
  <c r="X1243" i="3"/>
  <c r="X1244" i="3"/>
  <c r="X1245" i="3"/>
  <c r="X1246" i="3"/>
  <c r="X1247" i="3"/>
  <c r="X1248" i="3"/>
  <c r="X1249" i="3"/>
  <c r="X1250" i="3"/>
  <c r="X1251" i="3"/>
  <c r="X1252" i="3"/>
  <c r="X1253" i="3"/>
  <c r="X1254" i="3"/>
  <c r="X1255" i="3"/>
  <c r="X1256" i="3"/>
  <c r="X1257" i="3"/>
  <c r="X1258" i="3"/>
  <c r="X1259" i="3"/>
  <c r="X1260" i="3"/>
  <c r="X1261" i="3"/>
  <c r="X1262" i="3"/>
  <c r="X1263" i="3"/>
  <c r="X1264" i="3"/>
  <c r="X1265" i="3"/>
  <c r="X1266" i="3"/>
  <c r="X1267" i="3"/>
  <c r="X1268" i="3"/>
  <c r="X1269" i="3"/>
  <c r="X1270" i="3"/>
  <c r="X1271" i="3"/>
  <c r="X1272" i="3"/>
  <c r="X1273" i="3"/>
  <c r="X1274" i="3"/>
  <c r="X1275" i="3"/>
  <c r="X1276" i="3"/>
  <c r="X1277" i="3"/>
  <c r="X1278" i="3"/>
  <c r="X1279" i="3"/>
  <c r="X1280" i="3"/>
  <c r="X1281" i="3"/>
  <c r="X1282" i="3"/>
  <c r="X1283" i="3"/>
  <c r="X1284" i="3"/>
  <c r="X1285" i="3"/>
  <c r="X1286" i="3"/>
  <c r="X1287" i="3"/>
  <c r="X1288" i="3"/>
  <c r="X1289" i="3"/>
  <c r="X1290" i="3"/>
  <c r="X1291" i="3"/>
  <c r="X1292" i="3"/>
  <c r="X1293" i="3"/>
  <c r="X1294" i="3"/>
  <c r="X1295" i="3"/>
  <c r="X1296" i="3"/>
  <c r="X1297" i="3"/>
  <c r="X1298" i="3"/>
  <c r="X1299" i="3"/>
  <c r="X1300" i="3"/>
  <c r="X1301" i="3"/>
  <c r="X1302" i="3"/>
  <c r="X1303" i="3"/>
  <c r="X1304" i="3"/>
  <c r="X1305" i="3"/>
  <c r="X1306" i="3"/>
  <c r="X1307" i="3"/>
  <c r="X1308" i="3"/>
  <c r="X1309" i="3"/>
  <c r="X1310" i="3"/>
  <c r="X1311" i="3"/>
  <c r="X1312" i="3"/>
  <c r="X1313" i="3"/>
  <c r="X1314" i="3"/>
  <c r="X1315" i="3"/>
  <c r="X1316" i="3"/>
  <c r="X1317" i="3"/>
  <c r="X1318" i="3"/>
  <c r="X1319" i="3"/>
  <c r="X1320" i="3"/>
  <c r="X1321" i="3"/>
  <c r="X1322" i="3"/>
  <c r="X1323" i="3"/>
  <c r="X1324" i="3"/>
  <c r="X1325" i="3"/>
  <c r="X1326" i="3"/>
  <c r="X1327" i="3"/>
  <c r="X1328" i="3"/>
  <c r="X1329" i="3"/>
  <c r="X1330" i="3"/>
  <c r="X1331" i="3"/>
  <c r="X1332" i="3"/>
  <c r="X1333" i="3"/>
  <c r="X1334" i="3"/>
  <c r="X1335" i="3"/>
  <c r="X1336" i="3"/>
  <c r="X1337" i="3"/>
  <c r="X1338" i="3"/>
  <c r="X1339" i="3"/>
  <c r="X1340" i="3"/>
  <c r="X1341" i="3"/>
  <c r="X1342" i="3"/>
  <c r="X1343" i="3"/>
  <c r="X1344" i="3"/>
  <c r="X1345" i="3"/>
  <c r="X1346" i="3"/>
  <c r="X1347" i="3"/>
  <c r="X1348" i="3"/>
  <c r="X1349" i="3"/>
  <c r="X1350" i="3"/>
  <c r="X1351" i="3"/>
  <c r="X1352" i="3"/>
  <c r="X1353" i="3"/>
  <c r="X1354" i="3"/>
  <c r="X1355" i="3"/>
  <c r="X1356" i="3"/>
  <c r="X1357" i="3"/>
  <c r="X1358" i="3"/>
  <c r="X1359" i="3"/>
  <c r="X1360" i="3"/>
  <c r="X1361" i="3"/>
  <c r="X1362" i="3"/>
  <c r="X1363" i="3"/>
  <c r="X1364" i="3"/>
  <c r="X1365" i="3"/>
  <c r="X1366" i="3"/>
  <c r="X1367" i="3"/>
  <c r="X1368" i="3"/>
  <c r="X1369" i="3"/>
  <c r="X1370" i="3"/>
  <c r="X1371" i="3"/>
  <c r="X1372" i="3"/>
  <c r="X1373" i="3"/>
  <c r="X1374" i="3"/>
  <c r="X1375" i="3"/>
  <c r="X1376" i="3"/>
  <c r="X1377" i="3"/>
  <c r="X1378" i="3"/>
  <c r="X1379" i="3"/>
  <c r="X1380" i="3"/>
  <c r="X1381" i="3"/>
  <c r="X1382" i="3"/>
  <c r="X1383" i="3"/>
  <c r="X1384" i="3"/>
  <c r="X1385" i="3"/>
  <c r="X1386" i="3"/>
  <c r="X1387" i="3"/>
  <c r="X1388" i="3"/>
  <c r="X1389" i="3"/>
  <c r="X1390" i="3"/>
  <c r="X1391" i="3"/>
  <c r="X1392" i="3"/>
  <c r="X1393" i="3"/>
  <c r="X1394" i="3"/>
  <c r="X1395" i="3"/>
  <c r="X1396" i="3"/>
  <c r="X1397" i="3"/>
  <c r="X1398" i="3"/>
  <c r="X1399" i="3"/>
  <c r="X1400" i="3"/>
  <c r="X1401" i="3"/>
  <c r="X1402" i="3"/>
  <c r="X1403" i="3"/>
  <c r="X1404" i="3"/>
  <c r="X1405" i="3"/>
  <c r="X1406" i="3"/>
  <c r="X1407" i="3"/>
  <c r="X1408" i="3"/>
  <c r="X1409" i="3"/>
  <c r="X1410" i="3"/>
  <c r="X1411" i="3"/>
  <c r="X1412" i="3"/>
  <c r="X1413" i="3"/>
  <c r="X1414" i="3"/>
  <c r="X1415" i="3"/>
  <c r="X1416" i="3"/>
  <c r="X1417" i="3"/>
  <c r="X1418" i="3"/>
  <c r="X1419" i="3"/>
  <c r="X1420" i="3"/>
  <c r="X1421" i="3"/>
  <c r="X1422" i="3"/>
  <c r="X1423" i="3"/>
  <c r="X1424" i="3"/>
  <c r="X1425" i="3"/>
  <c r="X1426" i="3"/>
  <c r="X1427" i="3"/>
  <c r="X1428" i="3"/>
  <c r="X1429" i="3"/>
  <c r="X1430" i="3"/>
  <c r="X1431" i="3"/>
  <c r="X1432" i="3"/>
  <c r="X1433" i="3"/>
  <c r="X1434" i="3"/>
  <c r="X1435" i="3"/>
  <c r="X1436" i="3"/>
  <c r="X1437" i="3"/>
  <c r="X1438" i="3"/>
  <c r="X1439" i="3"/>
  <c r="X1440" i="3"/>
  <c r="X1441" i="3"/>
  <c r="X1442" i="3"/>
  <c r="X1443" i="3"/>
  <c r="X1444" i="3"/>
  <c r="X1445" i="3"/>
  <c r="X1446" i="3"/>
  <c r="X1447" i="3"/>
  <c r="X1448" i="3"/>
  <c r="X1449" i="3"/>
  <c r="X1450" i="3"/>
  <c r="X1451" i="3"/>
  <c r="X1452" i="3"/>
  <c r="X1453" i="3"/>
  <c r="X1454" i="3"/>
  <c r="X1455" i="3"/>
  <c r="X1456" i="3"/>
  <c r="X1457" i="3"/>
  <c r="X1458" i="3"/>
  <c r="X1459" i="3"/>
  <c r="X1460" i="3"/>
  <c r="X1461" i="3"/>
  <c r="X1462" i="3"/>
  <c r="X1463" i="3"/>
  <c r="X1464" i="3"/>
  <c r="X1465" i="3"/>
  <c r="X1466" i="3"/>
  <c r="X1467" i="3"/>
  <c r="X1468" i="3"/>
  <c r="X1469" i="3"/>
  <c r="X1470" i="3"/>
  <c r="X1471" i="3"/>
  <c r="X1472" i="3"/>
  <c r="X1473" i="3"/>
  <c r="X1474" i="3"/>
  <c r="X1475" i="3"/>
  <c r="X1476" i="3"/>
  <c r="X1477" i="3"/>
  <c r="X1478" i="3"/>
  <c r="X1479" i="3"/>
  <c r="X1480" i="3"/>
  <c r="X1481" i="3"/>
  <c r="X1482" i="3"/>
  <c r="X1483" i="3"/>
  <c r="X1484" i="3"/>
  <c r="X1485" i="3"/>
  <c r="X1486" i="3"/>
  <c r="X1487" i="3"/>
  <c r="X1488" i="3"/>
  <c r="X1489" i="3"/>
  <c r="X1490" i="3"/>
  <c r="X1491" i="3"/>
  <c r="X1492" i="3"/>
  <c r="X1493" i="3"/>
  <c r="X1494" i="3"/>
  <c r="X1495" i="3"/>
  <c r="X1496" i="3"/>
  <c r="X1497" i="3"/>
  <c r="X1498" i="3"/>
  <c r="X1499" i="3"/>
  <c r="X1500" i="3"/>
  <c r="X1501" i="3"/>
  <c r="X1502" i="3"/>
  <c r="X1503" i="3"/>
  <c r="X1504" i="3"/>
  <c r="X1505" i="3"/>
  <c r="X1506" i="3"/>
  <c r="X1507" i="3"/>
  <c r="X1508" i="3"/>
  <c r="X1509" i="3"/>
  <c r="X1510" i="3"/>
  <c r="X1511" i="3"/>
  <c r="X1512" i="3"/>
  <c r="X1513" i="3"/>
  <c r="X1514" i="3"/>
  <c r="X1515" i="3"/>
  <c r="X1516" i="3"/>
  <c r="X1517" i="3"/>
  <c r="X1518" i="3"/>
  <c r="X1519" i="3"/>
  <c r="X1520" i="3"/>
  <c r="X1521" i="3"/>
  <c r="X1522" i="3"/>
  <c r="X1523" i="3"/>
  <c r="X1524" i="3"/>
  <c r="X1525" i="3"/>
  <c r="X1526" i="3"/>
  <c r="X1527" i="3"/>
  <c r="X1528" i="3"/>
  <c r="X1529" i="3"/>
  <c r="X1530" i="3"/>
  <c r="X1531" i="3"/>
  <c r="X1532" i="3"/>
  <c r="X1533" i="3"/>
  <c r="X1534" i="3"/>
  <c r="X1535" i="3"/>
  <c r="X1536" i="3"/>
  <c r="X1537" i="3"/>
  <c r="X1538" i="3"/>
  <c r="X1539" i="3"/>
  <c r="X1540" i="3"/>
  <c r="X1541" i="3"/>
  <c r="X1542" i="3"/>
  <c r="X1543" i="3"/>
  <c r="X1544" i="3"/>
  <c r="X1545" i="3"/>
  <c r="X1546" i="3"/>
  <c r="X1547" i="3"/>
  <c r="X1548" i="3"/>
  <c r="X1549" i="3"/>
  <c r="X1550" i="3"/>
  <c r="X1551" i="3"/>
  <c r="X1552" i="3"/>
  <c r="X1553" i="3"/>
  <c r="X1554" i="3"/>
  <c r="X1555" i="3"/>
  <c r="X1556" i="3"/>
  <c r="X1557" i="3"/>
  <c r="X1558" i="3"/>
  <c r="X1559" i="3"/>
  <c r="X1560" i="3"/>
  <c r="X1561" i="3"/>
  <c r="X1562" i="3"/>
  <c r="X1563" i="3"/>
  <c r="X1564" i="3"/>
  <c r="X1565" i="3"/>
  <c r="X1566" i="3"/>
  <c r="X1567" i="3"/>
  <c r="X1568" i="3"/>
  <c r="X1569" i="3"/>
  <c r="X1570" i="3"/>
  <c r="X1571" i="3"/>
  <c r="X1572" i="3"/>
  <c r="X1573" i="3"/>
  <c r="X1574" i="3"/>
  <c r="X1575" i="3"/>
  <c r="X1576" i="3"/>
  <c r="X1577" i="3"/>
  <c r="X1578" i="3"/>
  <c r="X1579" i="3"/>
  <c r="X1580" i="3"/>
  <c r="X1581" i="3"/>
  <c r="X1582" i="3"/>
  <c r="X1583" i="3"/>
  <c r="X1584" i="3"/>
  <c r="X1585" i="3"/>
  <c r="X1586" i="3"/>
  <c r="X1587" i="3"/>
  <c r="X1588" i="3"/>
  <c r="X1589" i="3"/>
  <c r="X1590" i="3"/>
  <c r="X1591" i="3"/>
  <c r="X1592" i="3"/>
  <c r="X1593" i="3"/>
  <c r="X1594" i="3"/>
  <c r="X1595" i="3"/>
  <c r="X1596" i="3"/>
  <c r="X1597" i="3"/>
  <c r="X1598" i="3"/>
  <c r="X1599" i="3"/>
  <c r="X1600" i="3"/>
  <c r="X1601" i="3"/>
  <c r="X1602" i="3"/>
  <c r="X1603" i="3"/>
  <c r="X1604" i="3"/>
  <c r="X1605" i="3"/>
  <c r="X1606" i="3"/>
  <c r="X1607" i="3"/>
  <c r="X1608" i="3"/>
  <c r="X1609" i="3"/>
  <c r="X1610" i="3"/>
  <c r="X1611" i="3"/>
  <c r="X1612" i="3"/>
  <c r="X1613" i="3"/>
  <c r="X1614" i="3"/>
  <c r="X1615" i="3"/>
  <c r="X1616" i="3"/>
  <c r="X1617" i="3"/>
  <c r="X1618" i="3"/>
  <c r="X1619" i="3"/>
  <c r="X1620" i="3"/>
  <c r="X1621" i="3"/>
  <c r="X1622" i="3"/>
  <c r="X1623" i="3"/>
  <c r="X1624" i="3"/>
  <c r="X1625" i="3"/>
  <c r="X1626" i="3"/>
  <c r="X1627" i="3"/>
  <c r="X1628" i="3"/>
  <c r="X1629" i="3"/>
  <c r="X1630" i="3"/>
  <c r="X1631" i="3"/>
  <c r="X1632" i="3"/>
  <c r="X1633" i="3"/>
  <c r="X1634" i="3"/>
  <c r="X1635" i="3"/>
  <c r="X1636" i="3"/>
  <c r="X1637" i="3"/>
  <c r="X1638" i="3"/>
  <c r="X1639" i="3"/>
  <c r="X1640" i="3"/>
  <c r="X1641" i="3"/>
  <c r="X1642" i="3"/>
  <c r="X1643" i="3"/>
  <c r="X1644" i="3"/>
  <c r="X1645" i="3"/>
  <c r="X1646" i="3"/>
  <c r="X1647" i="3"/>
  <c r="X1648" i="3"/>
  <c r="X1649" i="3"/>
  <c r="X1650" i="3"/>
  <c r="X1651" i="3"/>
  <c r="X1652" i="3"/>
  <c r="X1653" i="3"/>
  <c r="X1654" i="3"/>
  <c r="X1655" i="3"/>
  <c r="X1656" i="3"/>
  <c r="X1657" i="3"/>
  <c r="X1658" i="3"/>
  <c r="X1659" i="3"/>
  <c r="X1660" i="3"/>
  <c r="X1661" i="3"/>
  <c r="X1662" i="3"/>
  <c r="X1663" i="3"/>
  <c r="X1664" i="3"/>
  <c r="X1665" i="3"/>
  <c r="X1666" i="3"/>
  <c r="X1667" i="3"/>
  <c r="X1668" i="3"/>
  <c r="X1669" i="3"/>
  <c r="X1670" i="3"/>
  <c r="X1671" i="3"/>
  <c r="X1672" i="3"/>
  <c r="X1673" i="3"/>
  <c r="X1674" i="3"/>
  <c r="X1675" i="3"/>
  <c r="X1676" i="3"/>
  <c r="X1677" i="3"/>
  <c r="X1678" i="3"/>
  <c r="X1679" i="3"/>
  <c r="X1680" i="3"/>
  <c r="X1681" i="3"/>
  <c r="X1682" i="3"/>
  <c r="X1683" i="3"/>
  <c r="X1684" i="3"/>
  <c r="X1685" i="3"/>
  <c r="X1686" i="3"/>
  <c r="X1687" i="3"/>
  <c r="X1688" i="3"/>
  <c r="X1689" i="3"/>
  <c r="X1690" i="3"/>
  <c r="X1691" i="3"/>
  <c r="X1692" i="3"/>
  <c r="X1693" i="3"/>
  <c r="X1694" i="3"/>
  <c r="X1695" i="3"/>
  <c r="X1696" i="3"/>
  <c r="X1697" i="3"/>
  <c r="X1698" i="3"/>
  <c r="X1699" i="3"/>
  <c r="X1700" i="3"/>
  <c r="X1701" i="3"/>
  <c r="X1702" i="3"/>
  <c r="X1703" i="3"/>
  <c r="X1704" i="3"/>
  <c r="X1705" i="3"/>
  <c r="X1706" i="3"/>
  <c r="X1707" i="3"/>
  <c r="X1708" i="3"/>
  <c r="X1709" i="3"/>
  <c r="X1710" i="3"/>
  <c r="X1711" i="3"/>
  <c r="X1712" i="3"/>
  <c r="X1713" i="3"/>
  <c r="X1714" i="3"/>
  <c r="X1715" i="3"/>
  <c r="X1716" i="3"/>
  <c r="X1717" i="3"/>
  <c r="X1718" i="3"/>
  <c r="X1719" i="3"/>
  <c r="X1720" i="3"/>
  <c r="X1721" i="3"/>
  <c r="X1722" i="3"/>
  <c r="X1723" i="3"/>
  <c r="X1724" i="3"/>
  <c r="X1725" i="3"/>
  <c r="X1726" i="3"/>
  <c r="X1727" i="3"/>
  <c r="X1728" i="3"/>
  <c r="X1729" i="3"/>
  <c r="X1730" i="3"/>
  <c r="X1731" i="3"/>
  <c r="X1732" i="3"/>
  <c r="X1733" i="3"/>
  <c r="X1734" i="3"/>
  <c r="X1735" i="3"/>
  <c r="X1736" i="3"/>
  <c r="X1737" i="3"/>
  <c r="X1738" i="3"/>
  <c r="X1739" i="3"/>
  <c r="X1740" i="3"/>
  <c r="X1741" i="3"/>
  <c r="X1742" i="3"/>
  <c r="X1743" i="3"/>
  <c r="X1744" i="3"/>
  <c r="X1745" i="3"/>
  <c r="X1746" i="3"/>
  <c r="X1747" i="3"/>
  <c r="X1748" i="3"/>
  <c r="X1749" i="3"/>
  <c r="X1750" i="3"/>
  <c r="X1751" i="3"/>
  <c r="X1752" i="3"/>
  <c r="X1753" i="3"/>
  <c r="X1754" i="3"/>
  <c r="X1755" i="3"/>
  <c r="X1756" i="3"/>
  <c r="X1757" i="3"/>
  <c r="X1758" i="3"/>
  <c r="X1759" i="3"/>
  <c r="X1760" i="3"/>
  <c r="X1761" i="3"/>
  <c r="X1762" i="3"/>
  <c r="X1763" i="3"/>
  <c r="X1764" i="3"/>
  <c r="X1765" i="3"/>
  <c r="X1766" i="3"/>
  <c r="X1767" i="3"/>
  <c r="X1768" i="3"/>
  <c r="X1769" i="3"/>
  <c r="X1770" i="3"/>
  <c r="X1771" i="3"/>
  <c r="X1772" i="3"/>
  <c r="X1773" i="3"/>
  <c r="X1774" i="3"/>
  <c r="X1775" i="3"/>
  <c r="X1776" i="3"/>
  <c r="X1777" i="3"/>
  <c r="X1778" i="3"/>
  <c r="X1779" i="3"/>
  <c r="X1780" i="3"/>
  <c r="X1781" i="3"/>
  <c r="X1782" i="3"/>
  <c r="X1783" i="3"/>
  <c r="X1784" i="3"/>
  <c r="X1785" i="3"/>
  <c r="X1786" i="3"/>
  <c r="X1787" i="3"/>
  <c r="X1788" i="3"/>
  <c r="X1789" i="3"/>
  <c r="X1790" i="3"/>
  <c r="X1791" i="3"/>
  <c r="X1792" i="3"/>
  <c r="X1793" i="3"/>
  <c r="X1794" i="3"/>
  <c r="X1795" i="3"/>
  <c r="X1796" i="3"/>
  <c r="X1797" i="3"/>
  <c r="X1798" i="3"/>
  <c r="X1799" i="3"/>
  <c r="X1800" i="3"/>
  <c r="X1801" i="3"/>
  <c r="X1802" i="3"/>
  <c r="X1803" i="3"/>
  <c r="X1804" i="3"/>
  <c r="X1805" i="3"/>
  <c r="X1806" i="3"/>
  <c r="X1807" i="3"/>
  <c r="X1808" i="3"/>
  <c r="X1809" i="3"/>
  <c r="X1810" i="3"/>
  <c r="X1811" i="3"/>
  <c r="X1812" i="3"/>
  <c r="X1813" i="3"/>
  <c r="X1814" i="3"/>
  <c r="X1815" i="3"/>
  <c r="X1816" i="3"/>
  <c r="X1817" i="3"/>
  <c r="X1818" i="3"/>
  <c r="X1819" i="3"/>
  <c r="X1820" i="3"/>
  <c r="X1821" i="3"/>
  <c r="X1822" i="3"/>
  <c r="X1823" i="3"/>
  <c r="X1824" i="3"/>
  <c r="X1825" i="3"/>
  <c r="X1826" i="3"/>
  <c r="X1827" i="3"/>
  <c r="X1828" i="3"/>
  <c r="X1829" i="3"/>
  <c r="X1830" i="3"/>
  <c r="X1831" i="3"/>
  <c r="X1832" i="3"/>
  <c r="X1833" i="3"/>
  <c r="X1834" i="3"/>
  <c r="X1835" i="3"/>
  <c r="X1836" i="3"/>
  <c r="X1837" i="3"/>
  <c r="X1838" i="3"/>
  <c r="X1839" i="3"/>
  <c r="X1840" i="3"/>
  <c r="X1841" i="3"/>
  <c r="X1842" i="3"/>
  <c r="X1843" i="3"/>
  <c r="X1844" i="3"/>
  <c r="X1845" i="3"/>
  <c r="X1846" i="3"/>
  <c r="X1847" i="3"/>
  <c r="X1848" i="3"/>
  <c r="X1849" i="3"/>
  <c r="X1850" i="3"/>
  <c r="X1851" i="3"/>
  <c r="X1852" i="3"/>
  <c r="X1853" i="3"/>
  <c r="X1854" i="3"/>
  <c r="X1855" i="3"/>
  <c r="X1856" i="3"/>
  <c r="X1857" i="3"/>
  <c r="X1858" i="3"/>
  <c r="X1859" i="3"/>
  <c r="X1860" i="3"/>
  <c r="X1861" i="3"/>
  <c r="X1862" i="3"/>
  <c r="X1863" i="3"/>
  <c r="X1864" i="3"/>
  <c r="X1865" i="3"/>
  <c r="X1866" i="3"/>
  <c r="X1867" i="3"/>
  <c r="X1868" i="3"/>
  <c r="X1869" i="3"/>
  <c r="X1870" i="3"/>
  <c r="X1871" i="3"/>
  <c r="X1872" i="3"/>
  <c r="X1873" i="3"/>
  <c r="X1874" i="3"/>
  <c r="X1875" i="3"/>
  <c r="X1876" i="3"/>
  <c r="X1877" i="3"/>
  <c r="X1878" i="3"/>
  <c r="X1879" i="3"/>
  <c r="X1880" i="3"/>
  <c r="X1881" i="3"/>
  <c r="X1882" i="3"/>
  <c r="X1883" i="3"/>
  <c r="X1884" i="3"/>
  <c r="X1885" i="3"/>
  <c r="X1886" i="3"/>
  <c r="X1887" i="3"/>
  <c r="X1888" i="3"/>
  <c r="X1889" i="3"/>
  <c r="X1890" i="3"/>
  <c r="X1891" i="3"/>
  <c r="X1892" i="3"/>
  <c r="X1893" i="3"/>
  <c r="X1894" i="3"/>
  <c r="X1895" i="3"/>
  <c r="X1896" i="3"/>
  <c r="X1897" i="3"/>
  <c r="X1898" i="3"/>
  <c r="X1899" i="3"/>
  <c r="X1900" i="3"/>
  <c r="X1901" i="3"/>
  <c r="X1902" i="3"/>
  <c r="X1903" i="3"/>
  <c r="X1904" i="3"/>
  <c r="X1905" i="3"/>
  <c r="X1906" i="3"/>
  <c r="X1907" i="3"/>
  <c r="X1908" i="3"/>
  <c r="X1909" i="3"/>
  <c r="X1910" i="3"/>
  <c r="X1911" i="3"/>
  <c r="X1912" i="3"/>
  <c r="X1913" i="3"/>
  <c r="X1914" i="3"/>
  <c r="X1915" i="3"/>
  <c r="X1916" i="3"/>
  <c r="X1917" i="3"/>
  <c r="X1918" i="3"/>
  <c r="X1919" i="3"/>
  <c r="X1920" i="3"/>
  <c r="X1921" i="3"/>
  <c r="X1922" i="3"/>
  <c r="X1923" i="3"/>
  <c r="X1924" i="3"/>
  <c r="X1925" i="3"/>
  <c r="X1926" i="3"/>
  <c r="X1927" i="3"/>
  <c r="X1928" i="3"/>
  <c r="X1929" i="3"/>
  <c r="X1930" i="3"/>
  <c r="X1931" i="3"/>
  <c r="X1932" i="3"/>
  <c r="X1933" i="3"/>
  <c r="X1934" i="3"/>
  <c r="X1935" i="3"/>
  <c r="X1936" i="3"/>
  <c r="X1937" i="3"/>
  <c r="X1938" i="3"/>
  <c r="X1939" i="3"/>
  <c r="X1940" i="3"/>
  <c r="X1941" i="3"/>
  <c r="X1942" i="3"/>
  <c r="X1943" i="3"/>
  <c r="X1944" i="3"/>
  <c r="X1945" i="3"/>
  <c r="X1946" i="3"/>
  <c r="X1947" i="3"/>
  <c r="X1948" i="3"/>
  <c r="X1949" i="3"/>
  <c r="X1950" i="3"/>
  <c r="X1951" i="3"/>
  <c r="X1952" i="3"/>
  <c r="X1953" i="3"/>
  <c r="X1954" i="3"/>
  <c r="X1955" i="3"/>
  <c r="X1956" i="3"/>
  <c r="X1957" i="3"/>
  <c r="X1958" i="3"/>
  <c r="X1959" i="3"/>
  <c r="X1960" i="3"/>
  <c r="X1961" i="3"/>
  <c r="X1962" i="3"/>
  <c r="X1963" i="3"/>
  <c r="X1964" i="3"/>
  <c r="X1965" i="3"/>
  <c r="X1966" i="3"/>
  <c r="X1967" i="3"/>
  <c r="X1968" i="3"/>
  <c r="X1969" i="3"/>
  <c r="X1970" i="3"/>
  <c r="X1971" i="3"/>
  <c r="X1972" i="3"/>
  <c r="X1973" i="3"/>
  <c r="X1974" i="3"/>
  <c r="X1975" i="3"/>
  <c r="X1976" i="3"/>
  <c r="X1977" i="3"/>
  <c r="X1978" i="3"/>
  <c r="X1979" i="3"/>
  <c r="X1980" i="3"/>
  <c r="X1981" i="3"/>
  <c r="X1982" i="3"/>
  <c r="X1983" i="3"/>
  <c r="X1984" i="3"/>
  <c r="X1985" i="3"/>
  <c r="X1986" i="3"/>
  <c r="X1987" i="3"/>
  <c r="X1988" i="3"/>
  <c r="X1989" i="3"/>
  <c r="X1990" i="3"/>
  <c r="X1991" i="3"/>
  <c r="X1992" i="3"/>
  <c r="X1993" i="3"/>
  <c r="X1994" i="3"/>
  <c r="X1995" i="3"/>
  <c r="X1996" i="3"/>
  <c r="X1997" i="3"/>
  <c r="X1998" i="3"/>
  <c r="X1999" i="3"/>
  <c r="X2000" i="3"/>
  <c r="X2001" i="3"/>
  <c r="X2002" i="3"/>
  <c r="X2003" i="3"/>
  <c r="X2004" i="3"/>
  <c r="X2005" i="3"/>
  <c r="X2006" i="3"/>
  <c r="X2007" i="3"/>
  <c r="X2008" i="3"/>
  <c r="X2009" i="3"/>
  <c r="X2010" i="3"/>
  <c r="X2011" i="3"/>
  <c r="X2012" i="3"/>
  <c r="X2013" i="3"/>
  <c r="X2014" i="3"/>
  <c r="X2015" i="3"/>
  <c r="X2016" i="3"/>
  <c r="X2017" i="3"/>
  <c r="X2018" i="3"/>
  <c r="X2019" i="3"/>
  <c r="X2020" i="3"/>
  <c r="X2021" i="3"/>
  <c r="X2022" i="3"/>
  <c r="X2023" i="3"/>
  <c r="X2024" i="3"/>
  <c r="X2025" i="3"/>
  <c r="X2026" i="3"/>
  <c r="X2027" i="3"/>
  <c r="X2028" i="3"/>
  <c r="X2029" i="3"/>
  <c r="X2030" i="3"/>
  <c r="X2031" i="3"/>
  <c r="X2032" i="3"/>
  <c r="X2033" i="3"/>
  <c r="X2034" i="3"/>
  <c r="X2035" i="3"/>
  <c r="X2036" i="3"/>
  <c r="X2037" i="3"/>
  <c r="X2038" i="3"/>
  <c r="X2039" i="3"/>
  <c r="X2040" i="3"/>
  <c r="X2041" i="3"/>
  <c r="X2042" i="3"/>
  <c r="X2043" i="3"/>
  <c r="X2044" i="3"/>
  <c r="X2045" i="3"/>
  <c r="X2046" i="3"/>
  <c r="X2047" i="3"/>
  <c r="X2048" i="3"/>
  <c r="X2049" i="3"/>
  <c r="X2050" i="3"/>
  <c r="X2051" i="3"/>
  <c r="X2052" i="3"/>
  <c r="X2053" i="3"/>
  <c r="X2054" i="3"/>
  <c r="X2055" i="3"/>
  <c r="X2056" i="3"/>
  <c r="X2057" i="3"/>
  <c r="X2058" i="3"/>
  <c r="X2059" i="3"/>
  <c r="X2060" i="3"/>
  <c r="X2061" i="3"/>
  <c r="X2062" i="3"/>
  <c r="X2063" i="3"/>
  <c r="X2064" i="3"/>
  <c r="X2065" i="3"/>
  <c r="X2066" i="3"/>
  <c r="X2067" i="3"/>
  <c r="X2068" i="3"/>
  <c r="X2069" i="3"/>
  <c r="X2070" i="3"/>
  <c r="X2071" i="3"/>
  <c r="X2072" i="3"/>
  <c r="X2073" i="3"/>
  <c r="X2074" i="3"/>
  <c r="X2075" i="3"/>
  <c r="X2076" i="3"/>
  <c r="X2077" i="3"/>
  <c r="X2078" i="3"/>
  <c r="X2079" i="3"/>
  <c r="X2080" i="3"/>
  <c r="X2081" i="3"/>
  <c r="X2082" i="3"/>
  <c r="X2083" i="3"/>
  <c r="X2084" i="3"/>
  <c r="X2085" i="3"/>
  <c r="X2086" i="3"/>
  <c r="X2087" i="3"/>
  <c r="X2088" i="3"/>
  <c r="X2089" i="3"/>
  <c r="X2090" i="3"/>
  <c r="X2091" i="3"/>
  <c r="X2092" i="3"/>
  <c r="X2093" i="3"/>
  <c r="X2094" i="3"/>
  <c r="X2095" i="3"/>
  <c r="X2096" i="3"/>
  <c r="X2097" i="3"/>
  <c r="X2098" i="3"/>
  <c r="X2099" i="3"/>
  <c r="X2100" i="3"/>
  <c r="X2101" i="3"/>
  <c r="X2102" i="3"/>
  <c r="X2103" i="3"/>
  <c r="X2104" i="3"/>
  <c r="X2105" i="3"/>
  <c r="X2106" i="3"/>
  <c r="X2107" i="3"/>
  <c r="X2108" i="3"/>
  <c r="X2109" i="3"/>
  <c r="X2110" i="3"/>
  <c r="X2111" i="3"/>
  <c r="X2112" i="3"/>
  <c r="X2113" i="3"/>
  <c r="X2114" i="3"/>
  <c r="X2115" i="3"/>
  <c r="X2116" i="3"/>
  <c r="X2117" i="3"/>
  <c r="X2118" i="3"/>
  <c r="X2119" i="3"/>
  <c r="X2120" i="3"/>
  <c r="X2121" i="3"/>
  <c r="X2122" i="3"/>
  <c r="X2123" i="3"/>
  <c r="X2124" i="3"/>
  <c r="X2125" i="3"/>
  <c r="X2126" i="3"/>
  <c r="X2127" i="3"/>
  <c r="X2128" i="3"/>
  <c r="X2129" i="3"/>
  <c r="X2130" i="3"/>
  <c r="X2131" i="3"/>
  <c r="X2132" i="3"/>
  <c r="X2133" i="3"/>
  <c r="X2134" i="3"/>
  <c r="X2135" i="3"/>
  <c r="X2136" i="3"/>
  <c r="X2137" i="3"/>
  <c r="X2138" i="3"/>
  <c r="X2139" i="3"/>
  <c r="X2140" i="3"/>
  <c r="X2141" i="3"/>
  <c r="X2142" i="3"/>
  <c r="X2143" i="3"/>
  <c r="X2144" i="3"/>
  <c r="X2145" i="3"/>
  <c r="X2146" i="3"/>
  <c r="X2147" i="3"/>
  <c r="X2148" i="3"/>
  <c r="X2149" i="3"/>
  <c r="X2150" i="3"/>
  <c r="X2151" i="3"/>
  <c r="X2152" i="3"/>
  <c r="X2153" i="3"/>
  <c r="X2154" i="3"/>
  <c r="X2155" i="3"/>
  <c r="X2156" i="3"/>
  <c r="X2157" i="3"/>
  <c r="X2158" i="3"/>
  <c r="X2159" i="3"/>
  <c r="X2160" i="3"/>
  <c r="X2161" i="3"/>
  <c r="X2162" i="3"/>
  <c r="X2163" i="3"/>
  <c r="X2164" i="3"/>
  <c r="X2165" i="3"/>
  <c r="X2166" i="3"/>
  <c r="X2167" i="3"/>
  <c r="X2168" i="3"/>
  <c r="X2169" i="3"/>
  <c r="X2170" i="3"/>
  <c r="X2171" i="3"/>
  <c r="X2172" i="3"/>
  <c r="X2173" i="3"/>
  <c r="X2174" i="3"/>
  <c r="X2175" i="3"/>
  <c r="X2176" i="3"/>
  <c r="X2177" i="3"/>
  <c r="X2178" i="3"/>
  <c r="X2179" i="3"/>
  <c r="X2180" i="3"/>
  <c r="X2181" i="3"/>
  <c r="X2182" i="3"/>
  <c r="X2183" i="3"/>
  <c r="X2184" i="3"/>
  <c r="X2185" i="3"/>
  <c r="X2186" i="3"/>
  <c r="X2187" i="3"/>
  <c r="X2188" i="3"/>
  <c r="X2189" i="3"/>
  <c r="X2190" i="3"/>
  <c r="X2191" i="3"/>
  <c r="X2192" i="3"/>
  <c r="X2193" i="3"/>
  <c r="X2194" i="3"/>
  <c r="X2195" i="3"/>
  <c r="X2196" i="3"/>
  <c r="X2197" i="3"/>
  <c r="X2198" i="3"/>
  <c r="X2199" i="3"/>
  <c r="X2200" i="3"/>
  <c r="X2201" i="3"/>
  <c r="X2202" i="3"/>
  <c r="X2203" i="3"/>
  <c r="X2204" i="3"/>
  <c r="X2205" i="3"/>
  <c r="X2206" i="3"/>
  <c r="X2207" i="3"/>
  <c r="X2208" i="3"/>
  <c r="X2209" i="3"/>
  <c r="X2210" i="3"/>
  <c r="X2211" i="3"/>
  <c r="X2212" i="3"/>
  <c r="X2213" i="3"/>
  <c r="X2214" i="3"/>
  <c r="X2215" i="3"/>
  <c r="X2216" i="3"/>
  <c r="X2217" i="3"/>
  <c r="X2218" i="3"/>
  <c r="X2219" i="3"/>
  <c r="X2220" i="3"/>
  <c r="X2221" i="3"/>
  <c r="X2222" i="3"/>
  <c r="X2223" i="3"/>
  <c r="X2224" i="3"/>
  <c r="X2225" i="3"/>
  <c r="X2226" i="3"/>
  <c r="X2227" i="3"/>
  <c r="X2228" i="3"/>
  <c r="X2229" i="3"/>
  <c r="X2230" i="3"/>
  <c r="X2231" i="3"/>
  <c r="X2232" i="3"/>
  <c r="X2233" i="3"/>
  <c r="X2234" i="3"/>
  <c r="X2235" i="3"/>
  <c r="X2236" i="3"/>
  <c r="X2237" i="3"/>
  <c r="X2238" i="3"/>
  <c r="X2239" i="3"/>
  <c r="X2240" i="3"/>
  <c r="X2241" i="3"/>
  <c r="X2242" i="3"/>
  <c r="X2243" i="3"/>
  <c r="X2244" i="3"/>
  <c r="X2245" i="3"/>
  <c r="X2246" i="3"/>
  <c r="X2247" i="3"/>
  <c r="X2248" i="3"/>
  <c r="X2249" i="3"/>
  <c r="X2250" i="3"/>
  <c r="X2251" i="3"/>
  <c r="X2252" i="3"/>
  <c r="X2253" i="3"/>
  <c r="X2254" i="3"/>
  <c r="X2255" i="3"/>
  <c r="X2256" i="3"/>
  <c r="X2257" i="3"/>
  <c r="X2258" i="3"/>
  <c r="X2259" i="3"/>
  <c r="X2260" i="3"/>
  <c r="X2261" i="3"/>
  <c r="X2262" i="3"/>
  <c r="X2263" i="3"/>
  <c r="X2264" i="3"/>
  <c r="X2265" i="3"/>
  <c r="X2266" i="3"/>
  <c r="X2267" i="3"/>
  <c r="X2268" i="3"/>
  <c r="X2269" i="3"/>
  <c r="X2270" i="3"/>
  <c r="X2271" i="3"/>
  <c r="X2272" i="3"/>
  <c r="X2273" i="3"/>
  <c r="X2274" i="3"/>
  <c r="X2275" i="3"/>
  <c r="X2276" i="3"/>
  <c r="X2277" i="3"/>
  <c r="X2278" i="3"/>
  <c r="X2279" i="3"/>
  <c r="X2280" i="3"/>
  <c r="X2281" i="3"/>
  <c r="X2282" i="3"/>
  <c r="X2283" i="3"/>
  <c r="X2284" i="3"/>
  <c r="X2285" i="3"/>
  <c r="X2286" i="3"/>
  <c r="X2287" i="3"/>
  <c r="X2288" i="3"/>
  <c r="X2289" i="3"/>
  <c r="X2290" i="3"/>
  <c r="X2291" i="3"/>
  <c r="X2292" i="3"/>
  <c r="X2293" i="3"/>
  <c r="X2294" i="3"/>
  <c r="X2295" i="3"/>
  <c r="X2296" i="3"/>
  <c r="X2297" i="3"/>
  <c r="X2298" i="3"/>
  <c r="X2299" i="3"/>
  <c r="X2300" i="3"/>
  <c r="X2301" i="3"/>
  <c r="X2302" i="3"/>
  <c r="X2303" i="3"/>
  <c r="X2304" i="3"/>
  <c r="X2305" i="3"/>
  <c r="X2306" i="3"/>
  <c r="X2307" i="3"/>
  <c r="X2308" i="3"/>
  <c r="X2309" i="3"/>
  <c r="X2310" i="3"/>
  <c r="X2311" i="3"/>
  <c r="X2312" i="3"/>
  <c r="X2313" i="3"/>
  <c r="X2314" i="3"/>
  <c r="X2315" i="3"/>
  <c r="X2316" i="3"/>
  <c r="X2317" i="3"/>
  <c r="X2318" i="3"/>
  <c r="X2319" i="3"/>
  <c r="X2320" i="3"/>
  <c r="X2321" i="3"/>
  <c r="X2322" i="3"/>
  <c r="X2323" i="3"/>
  <c r="X2324" i="3"/>
  <c r="X2325" i="3"/>
  <c r="X2326" i="3"/>
  <c r="X2327" i="3"/>
  <c r="X2328" i="3"/>
  <c r="X2329" i="3"/>
  <c r="X2330" i="3"/>
  <c r="X2331" i="3"/>
  <c r="X2332" i="3"/>
  <c r="X2333" i="3"/>
  <c r="X2334" i="3"/>
  <c r="X2335" i="3"/>
  <c r="X2336" i="3"/>
  <c r="X2337" i="3"/>
  <c r="X2338" i="3"/>
  <c r="X2339" i="3"/>
  <c r="X2340" i="3"/>
  <c r="X2341" i="3"/>
  <c r="X2342" i="3"/>
  <c r="X2343" i="3"/>
  <c r="X2344" i="3"/>
  <c r="X2345" i="3"/>
  <c r="X2346" i="3"/>
  <c r="X2347" i="3"/>
  <c r="X2348" i="3"/>
  <c r="X2349" i="3"/>
  <c r="X2350" i="3"/>
  <c r="X2351" i="3"/>
  <c r="X2352" i="3"/>
  <c r="X2353" i="3"/>
  <c r="X2354" i="3"/>
  <c r="X2355" i="3"/>
  <c r="X2356" i="3"/>
  <c r="X2357" i="3"/>
  <c r="X2358" i="3"/>
  <c r="X2359" i="3"/>
  <c r="X2360" i="3"/>
  <c r="X2361" i="3"/>
  <c r="X2362" i="3"/>
  <c r="X2363" i="3"/>
  <c r="X2364" i="3"/>
  <c r="X2365" i="3"/>
  <c r="X2366" i="3"/>
  <c r="X2367" i="3"/>
  <c r="X2368" i="3"/>
  <c r="X2369" i="3"/>
  <c r="X2370" i="3"/>
  <c r="X2371" i="3"/>
  <c r="X2372" i="3"/>
  <c r="X2373" i="3"/>
  <c r="X2374" i="3"/>
  <c r="X2375" i="3"/>
  <c r="X2376" i="3"/>
  <c r="X2377" i="3"/>
  <c r="X2378" i="3"/>
  <c r="X2379" i="3"/>
  <c r="X2380" i="3"/>
  <c r="X2381" i="3"/>
  <c r="X2382" i="3"/>
  <c r="X2383" i="3"/>
  <c r="X2384" i="3"/>
  <c r="X2385" i="3"/>
  <c r="X2386" i="3"/>
  <c r="X2387" i="3"/>
  <c r="X2388" i="3"/>
  <c r="X2389" i="3"/>
  <c r="X2390" i="3"/>
  <c r="X2391" i="3"/>
  <c r="X2392" i="3"/>
  <c r="X2393" i="3"/>
  <c r="X2394" i="3"/>
  <c r="X2395" i="3"/>
  <c r="X2396" i="3"/>
  <c r="X2397" i="3"/>
  <c r="X2398" i="3"/>
  <c r="X2399" i="3"/>
  <c r="X2400" i="3"/>
  <c r="X2401" i="3"/>
  <c r="X2402" i="3"/>
  <c r="X2403" i="3"/>
  <c r="X2404" i="3"/>
  <c r="X2405" i="3"/>
  <c r="X2406" i="3"/>
  <c r="X2407" i="3"/>
  <c r="X2408" i="3"/>
  <c r="X2409" i="3"/>
  <c r="X2410" i="3"/>
  <c r="X2411" i="3"/>
  <c r="X2412" i="3"/>
  <c r="X2413" i="3"/>
  <c r="X2414" i="3"/>
  <c r="X2415" i="3"/>
  <c r="X2416" i="3"/>
  <c r="X2417" i="3"/>
  <c r="X2418" i="3"/>
  <c r="X2419" i="3"/>
  <c r="X2420" i="3"/>
  <c r="X2421" i="3"/>
  <c r="X2422" i="3"/>
  <c r="X2423" i="3"/>
  <c r="X2424" i="3"/>
  <c r="X2425" i="3"/>
  <c r="X2426" i="3"/>
  <c r="X2427" i="3"/>
  <c r="X2428" i="3"/>
  <c r="X2429" i="3"/>
  <c r="X2430" i="3"/>
  <c r="X2431" i="3"/>
  <c r="X2432" i="3"/>
  <c r="X2433" i="3"/>
  <c r="X2434" i="3"/>
  <c r="X2435" i="3"/>
  <c r="X2436" i="3"/>
  <c r="X2437" i="3"/>
  <c r="X2438" i="3"/>
  <c r="X2439" i="3"/>
  <c r="X2440" i="3"/>
  <c r="X2441" i="3"/>
  <c r="X2442" i="3"/>
  <c r="X2443" i="3"/>
  <c r="X2444" i="3"/>
  <c r="X2445" i="3"/>
  <c r="X2446" i="3"/>
  <c r="X2447" i="3"/>
  <c r="X2448" i="3"/>
  <c r="X2449" i="3"/>
  <c r="X2450" i="3"/>
  <c r="X2451" i="3"/>
  <c r="X2452" i="3"/>
  <c r="X2453" i="3"/>
  <c r="X2454" i="3"/>
  <c r="X2455" i="3"/>
  <c r="X2456" i="3"/>
  <c r="X2457" i="3"/>
  <c r="X2458" i="3"/>
  <c r="X2459" i="3"/>
  <c r="X2460" i="3"/>
  <c r="X2461" i="3"/>
  <c r="X2462" i="3"/>
  <c r="X2463" i="3"/>
  <c r="X2464" i="3"/>
  <c r="X2465" i="3"/>
  <c r="X2466" i="3"/>
  <c r="X2467" i="3"/>
  <c r="X2468" i="3"/>
  <c r="X2469" i="3"/>
  <c r="X2470" i="3"/>
  <c r="X2471" i="3"/>
  <c r="X2472" i="3"/>
  <c r="X2473" i="3"/>
  <c r="X2474" i="3"/>
  <c r="X2475" i="3"/>
  <c r="X2476" i="3"/>
  <c r="X2477" i="3"/>
  <c r="X2478" i="3"/>
  <c r="X2479" i="3"/>
  <c r="X2480" i="3"/>
  <c r="X2481" i="3"/>
  <c r="X2482" i="3"/>
  <c r="X2483" i="3"/>
  <c r="X2484" i="3"/>
  <c r="X2485" i="3"/>
  <c r="X2486" i="3"/>
  <c r="X2487" i="3"/>
  <c r="X2488" i="3"/>
  <c r="X2489" i="3"/>
  <c r="X2490" i="3"/>
  <c r="X2491" i="3"/>
  <c r="X2492" i="3"/>
  <c r="X2493" i="3"/>
  <c r="X2494" i="3"/>
  <c r="X2495" i="3"/>
  <c r="X2496" i="3"/>
  <c r="X2497" i="3"/>
  <c r="X2498" i="3"/>
  <c r="X2499" i="3"/>
  <c r="X2500" i="3"/>
  <c r="X2501" i="3"/>
  <c r="X2502" i="3"/>
  <c r="X2503" i="3"/>
  <c r="X2504" i="3"/>
  <c r="X2505" i="3"/>
  <c r="X2506" i="3"/>
  <c r="X2507" i="3"/>
  <c r="X2508" i="3"/>
  <c r="X2509" i="3"/>
  <c r="X2510" i="3"/>
  <c r="X2511" i="3"/>
  <c r="X2512" i="3"/>
  <c r="X2513" i="3"/>
  <c r="X2514" i="3"/>
  <c r="X2515" i="3"/>
  <c r="X2516" i="3"/>
  <c r="X2517" i="3"/>
  <c r="X2518" i="3"/>
  <c r="X2519" i="3"/>
  <c r="X2520" i="3"/>
  <c r="X2521" i="3"/>
  <c r="X2522" i="3"/>
  <c r="X2523" i="3"/>
  <c r="X2524" i="3"/>
  <c r="X2525" i="3"/>
  <c r="X2526" i="3"/>
  <c r="X2527" i="3"/>
  <c r="X2528" i="3"/>
  <c r="X2529" i="3"/>
  <c r="X2530" i="3"/>
  <c r="X2531" i="3"/>
  <c r="X2532" i="3"/>
  <c r="X2533" i="3"/>
  <c r="X2534" i="3"/>
  <c r="X2535" i="3"/>
  <c r="X2536" i="3"/>
  <c r="X2537" i="3"/>
  <c r="X2538" i="3"/>
  <c r="X2539" i="3"/>
  <c r="X2540" i="3"/>
  <c r="X2541" i="3"/>
  <c r="X2542" i="3"/>
  <c r="X2543" i="3"/>
  <c r="X2544" i="3"/>
  <c r="X2545" i="3"/>
  <c r="X2546" i="3"/>
  <c r="X2547" i="3"/>
  <c r="X2548" i="3"/>
  <c r="X2549" i="3"/>
  <c r="X2550" i="3"/>
  <c r="X2551" i="3"/>
  <c r="X2552" i="3"/>
  <c r="X2553" i="3"/>
  <c r="X2554" i="3"/>
  <c r="X2555" i="3"/>
  <c r="X2556" i="3"/>
  <c r="X2557" i="3"/>
  <c r="X2558" i="3"/>
  <c r="X2559" i="3"/>
  <c r="X2560" i="3"/>
  <c r="X2561" i="3"/>
  <c r="X2562" i="3"/>
  <c r="X2563" i="3"/>
  <c r="X2564" i="3"/>
  <c r="X2565" i="3"/>
  <c r="X2566" i="3"/>
  <c r="X2567" i="3"/>
  <c r="X2568" i="3"/>
  <c r="X2569" i="3"/>
  <c r="X2570" i="3"/>
  <c r="X2571" i="3"/>
  <c r="X2572" i="3"/>
  <c r="X2573" i="3"/>
  <c r="X2574" i="3"/>
  <c r="X2575" i="3"/>
  <c r="X2576" i="3"/>
  <c r="X2577" i="3"/>
  <c r="X2578" i="3"/>
  <c r="X2579" i="3"/>
  <c r="X2580" i="3"/>
  <c r="X2581" i="3"/>
  <c r="X2582" i="3"/>
  <c r="X2583" i="3"/>
  <c r="X2584" i="3"/>
  <c r="X2585" i="3"/>
  <c r="X2586" i="3"/>
  <c r="X2587" i="3"/>
  <c r="X2588" i="3"/>
  <c r="X2589" i="3"/>
  <c r="X2590" i="3"/>
  <c r="X2591" i="3"/>
  <c r="X2592" i="3"/>
  <c r="X2593" i="3"/>
  <c r="X2594" i="3"/>
  <c r="X2595" i="3"/>
  <c r="X2596" i="3"/>
  <c r="X2597" i="3"/>
  <c r="X2598" i="3"/>
  <c r="X2599" i="3"/>
  <c r="X2600" i="3"/>
  <c r="X2601" i="3"/>
  <c r="X2602" i="3"/>
  <c r="X2603" i="3"/>
  <c r="X2604" i="3"/>
  <c r="X2605" i="3"/>
  <c r="X2606" i="3"/>
  <c r="X2607" i="3"/>
  <c r="X2608" i="3"/>
  <c r="X2609" i="3"/>
  <c r="X2610" i="3"/>
  <c r="X2611" i="3"/>
  <c r="X2612" i="3"/>
  <c r="X2613" i="3"/>
  <c r="X2614" i="3"/>
  <c r="X2615" i="3"/>
  <c r="X2616" i="3"/>
  <c r="X2617" i="3"/>
  <c r="X2618" i="3"/>
  <c r="X2619" i="3"/>
  <c r="X2620" i="3"/>
  <c r="X2621" i="3"/>
  <c r="X2622" i="3"/>
  <c r="X2623" i="3"/>
  <c r="X2624" i="3"/>
  <c r="X2625" i="3"/>
  <c r="X2626" i="3"/>
  <c r="X2627" i="3"/>
  <c r="X2628" i="3"/>
  <c r="X2629" i="3"/>
  <c r="X2630" i="3"/>
  <c r="X2631" i="3"/>
  <c r="X2632" i="3"/>
  <c r="X2633" i="3"/>
  <c r="X2634" i="3"/>
  <c r="X2635" i="3"/>
  <c r="X2636" i="3"/>
  <c r="X2637" i="3"/>
  <c r="X2638" i="3"/>
  <c r="X2639" i="3"/>
  <c r="X2640" i="3"/>
  <c r="X2641" i="3"/>
  <c r="X2642" i="3"/>
  <c r="X2643" i="3"/>
  <c r="X2644" i="3"/>
  <c r="X2645" i="3"/>
  <c r="X2646" i="3"/>
  <c r="X2647" i="3"/>
  <c r="X2648" i="3"/>
  <c r="X2649" i="3"/>
  <c r="X2650" i="3"/>
  <c r="X2651" i="3"/>
  <c r="X2652" i="3"/>
  <c r="X2653" i="3"/>
  <c r="X2654" i="3"/>
  <c r="X2655" i="3"/>
  <c r="X2656" i="3"/>
  <c r="X2657" i="3"/>
  <c r="X2658" i="3"/>
  <c r="X2659" i="3"/>
  <c r="X2660" i="3"/>
  <c r="X2661" i="3"/>
  <c r="X2662" i="3"/>
  <c r="X2663" i="3"/>
  <c r="X2664" i="3"/>
  <c r="X2665" i="3"/>
  <c r="X2666" i="3"/>
  <c r="X2667" i="3"/>
  <c r="X2668" i="3"/>
  <c r="X2669" i="3"/>
  <c r="X2670" i="3"/>
  <c r="X2671" i="3"/>
  <c r="X2672" i="3"/>
  <c r="X2673" i="3"/>
  <c r="X2674" i="3"/>
  <c r="X2675" i="3"/>
  <c r="X2676" i="3"/>
  <c r="X2677" i="3"/>
  <c r="X2678" i="3"/>
  <c r="X2679" i="3"/>
  <c r="X2680" i="3"/>
  <c r="X2681" i="3"/>
  <c r="X2682" i="3"/>
  <c r="X2683" i="3"/>
  <c r="X2684" i="3"/>
  <c r="X2685" i="3"/>
  <c r="X2686" i="3"/>
  <c r="X2687" i="3"/>
  <c r="X2688" i="3"/>
  <c r="X2689" i="3"/>
  <c r="X2690" i="3"/>
  <c r="X2691" i="3"/>
  <c r="X2692" i="3"/>
  <c r="X2693" i="3"/>
  <c r="X2694" i="3"/>
  <c r="X2695" i="3"/>
  <c r="X2696" i="3"/>
  <c r="X2697" i="3"/>
  <c r="X2698" i="3"/>
  <c r="X2699" i="3"/>
  <c r="X2700" i="3"/>
  <c r="X2701" i="3"/>
  <c r="X2702" i="3"/>
  <c r="X2703" i="3"/>
  <c r="X2704" i="3"/>
  <c r="X2705" i="3"/>
  <c r="X2706" i="3"/>
  <c r="X2707" i="3"/>
  <c r="X2708" i="3"/>
  <c r="X2709" i="3"/>
  <c r="X2710" i="3"/>
  <c r="X2711" i="3"/>
  <c r="X2712" i="3"/>
  <c r="X2713" i="3"/>
  <c r="X2714" i="3"/>
  <c r="X2715" i="3"/>
  <c r="X2716" i="3"/>
  <c r="X2717" i="3"/>
  <c r="X2718" i="3"/>
  <c r="X2719" i="3"/>
  <c r="X2720" i="3"/>
  <c r="X2721" i="3"/>
  <c r="X2722" i="3"/>
  <c r="X2723" i="3"/>
  <c r="X2724" i="3"/>
  <c r="X2725" i="3"/>
  <c r="X2726" i="3"/>
  <c r="X2727" i="3"/>
  <c r="X2728" i="3"/>
  <c r="X2729" i="3"/>
  <c r="X2730" i="3"/>
  <c r="X2731" i="3"/>
  <c r="X2732" i="3"/>
  <c r="X2733" i="3"/>
  <c r="X2734" i="3"/>
  <c r="X2735" i="3"/>
  <c r="X2736" i="3"/>
  <c r="X2737" i="3"/>
  <c r="X2738" i="3"/>
  <c r="X2739" i="3"/>
  <c r="X2740" i="3"/>
  <c r="X2741" i="3"/>
  <c r="X2742" i="3"/>
  <c r="X2743" i="3"/>
  <c r="X2744" i="3"/>
  <c r="X2745" i="3"/>
  <c r="X2746" i="3"/>
  <c r="X2747" i="3"/>
  <c r="X2748" i="3"/>
  <c r="X2749" i="3"/>
  <c r="X2750" i="3"/>
  <c r="X2751" i="3"/>
  <c r="X2752" i="3"/>
  <c r="X2753" i="3"/>
  <c r="X2754" i="3"/>
  <c r="X2755" i="3"/>
  <c r="X2756" i="3"/>
  <c r="X2757" i="3"/>
  <c r="X2758" i="3"/>
  <c r="X2759" i="3"/>
  <c r="X2760" i="3"/>
  <c r="X2761" i="3"/>
  <c r="X2762" i="3"/>
  <c r="X2763" i="3"/>
  <c r="X2764" i="3"/>
  <c r="X2765" i="3"/>
  <c r="X2766" i="3"/>
  <c r="X2767" i="3"/>
  <c r="X2768" i="3"/>
  <c r="X2769" i="3"/>
  <c r="X2770" i="3"/>
  <c r="X2771" i="3"/>
  <c r="X2772" i="3"/>
  <c r="X2773" i="3"/>
  <c r="X2774" i="3"/>
  <c r="X2775" i="3"/>
  <c r="X2776" i="3"/>
  <c r="X2777" i="3"/>
  <c r="X2778" i="3"/>
  <c r="X2779" i="3"/>
  <c r="X2780" i="3"/>
  <c r="X2781" i="3"/>
  <c r="X2782" i="3"/>
  <c r="X2783" i="3"/>
  <c r="X2784" i="3"/>
  <c r="X2785" i="3"/>
  <c r="X2786" i="3"/>
  <c r="X2787" i="3"/>
  <c r="X2788" i="3"/>
  <c r="X2789" i="3"/>
  <c r="X2790" i="3"/>
  <c r="X2791" i="3"/>
  <c r="X2792" i="3"/>
  <c r="X2793" i="3"/>
  <c r="X2794" i="3"/>
  <c r="X2795" i="3"/>
  <c r="X2796" i="3"/>
  <c r="X2797" i="3"/>
  <c r="X2798" i="3"/>
  <c r="X2799" i="3"/>
  <c r="X2800" i="3"/>
  <c r="X2801" i="3"/>
  <c r="X2802" i="3"/>
  <c r="X2803" i="3"/>
  <c r="X2804" i="3"/>
  <c r="X2805" i="3"/>
  <c r="X2806" i="3"/>
  <c r="X2807" i="3"/>
  <c r="X2808" i="3"/>
  <c r="X2809" i="3"/>
  <c r="X2810" i="3"/>
  <c r="X2811" i="3"/>
  <c r="X2812" i="3"/>
  <c r="X2813" i="3"/>
  <c r="X2814" i="3"/>
  <c r="X2815" i="3"/>
  <c r="X2816" i="3"/>
  <c r="X2817" i="3"/>
  <c r="X2818" i="3"/>
  <c r="X2819" i="3"/>
  <c r="X2820" i="3"/>
  <c r="X2821" i="3"/>
  <c r="X2822" i="3"/>
  <c r="X2823" i="3"/>
  <c r="X2824" i="3"/>
  <c r="X2825" i="3"/>
  <c r="X2826" i="3"/>
  <c r="X2827" i="3"/>
  <c r="X2828" i="3"/>
  <c r="X2829" i="3"/>
  <c r="X2830" i="3"/>
  <c r="X2831" i="3"/>
  <c r="X2832" i="3"/>
  <c r="X2833" i="3"/>
  <c r="X2834" i="3"/>
  <c r="X2835" i="3"/>
  <c r="X2836" i="3"/>
  <c r="X2837" i="3"/>
  <c r="X2838" i="3"/>
  <c r="X2839" i="3"/>
  <c r="X2840" i="3"/>
  <c r="X2841" i="3"/>
  <c r="X2842" i="3"/>
  <c r="X2843" i="3"/>
  <c r="X2844" i="3"/>
  <c r="X2845" i="3"/>
  <c r="X2846" i="3"/>
  <c r="X2847" i="3"/>
  <c r="X2848" i="3"/>
  <c r="X2849" i="3"/>
  <c r="X2850" i="3"/>
  <c r="X2851" i="3"/>
  <c r="X2852" i="3"/>
  <c r="X2853" i="3"/>
  <c r="X2854" i="3"/>
  <c r="X2855" i="3"/>
  <c r="X2856" i="3"/>
  <c r="X2857" i="3"/>
  <c r="X2858" i="3"/>
  <c r="X2859" i="3"/>
  <c r="X2860" i="3"/>
  <c r="X2861" i="3"/>
  <c r="X2862" i="3"/>
  <c r="X2863" i="3"/>
  <c r="X2864" i="3"/>
  <c r="X2865" i="3"/>
  <c r="X2866" i="3"/>
  <c r="X2867" i="3"/>
  <c r="X2868" i="3"/>
  <c r="X2869" i="3"/>
  <c r="X2870" i="3"/>
  <c r="X2871" i="3"/>
  <c r="X2872" i="3"/>
  <c r="X2873" i="3"/>
  <c r="X2874" i="3"/>
  <c r="X2875" i="3"/>
  <c r="X2876" i="3"/>
  <c r="X2877" i="3"/>
  <c r="X2878" i="3"/>
  <c r="X2879" i="3"/>
  <c r="X2880" i="3"/>
  <c r="X2881" i="3"/>
  <c r="X2882" i="3"/>
  <c r="X2883" i="3"/>
  <c r="X2884" i="3"/>
  <c r="X2885" i="3"/>
  <c r="X2886" i="3"/>
  <c r="X2887" i="3"/>
  <c r="X2888" i="3"/>
  <c r="X2889" i="3"/>
  <c r="X2890" i="3"/>
  <c r="X2891" i="3"/>
  <c r="X2892" i="3"/>
  <c r="X2893" i="3"/>
  <c r="X2894" i="3"/>
  <c r="X2895" i="3"/>
  <c r="X2896" i="3"/>
  <c r="X2897" i="3"/>
  <c r="X2898" i="3"/>
  <c r="X2899" i="3"/>
  <c r="X2900" i="3"/>
  <c r="X2901" i="3"/>
  <c r="X2902" i="3"/>
  <c r="X2903" i="3"/>
  <c r="X2904" i="3"/>
  <c r="X2905" i="3"/>
  <c r="X2906" i="3"/>
  <c r="X2907" i="3"/>
  <c r="X2908" i="3"/>
  <c r="X2909" i="3"/>
  <c r="X2910" i="3"/>
  <c r="X2911" i="3"/>
  <c r="X2912" i="3"/>
  <c r="X2913" i="3"/>
  <c r="X2914" i="3"/>
  <c r="X2915" i="3"/>
  <c r="X2916" i="3"/>
  <c r="X2917" i="3"/>
  <c r="X2918" i="3"/>
  <c r="X2919" i="3"/>
  <c r="X2920" i="3"/>
  <c r="X2921" i="3"/>
  <c r="X2922" i="3"/>
  <c r="X2923" i="3"/>
  <c r="X2924" i="3"/>
  <c r="X2925" i="3"/>
  <c r="X2926" i="3"/>
  <c r="X2927" i="3"/>
  <c r="X2928" i="3"/>
  <c r="X2929" i="3"/>
  <c r="X2930" i="3"/>
  <c r="X2931" i="3"/>
  <c r="X2932" i="3"/>
  <c r="X2933" i="3"/>
  <c r="X2934" i="3"/>
  <c r="X2935" i="3"/>
  <c r="X2936" i="3"/>
  <c r="X2937" i="3"/>
  <c r="X2938" i="3"/>
  <c r="X2939" i="3"/>
  <c r="X2940" i="3"/>
  <c r="X2941" i="3"/>
  <c r="X2942" i="3"/>
  <c r="X2943" i="3"/>
  <c r="X2944" i="3"/>
  <c r="X2945" i="3"/>
  <c r="X2946" i="3"/>
  <c r="X2947" i="3"/>
  <c r="X2948" i="3"/>
  <c r="X2949" i="3"/>
  <c r="X2950" i="3"/>
  <c r="X2951" i="3"/>
  <c r="X2952" i="3"/>
  <c r="X2953" i="3"/>
  <c r="X2954" i="3"/>
  <c r="X2955" i="3"/>
  <c r="X2956" i="3"/>
  <c r="X2957" i="3"/>
  <c r="X2958" i="3"/>
  <c r="X2959" i="3"/>
  <c r="X2960" i="3"/>
  <c r="X2961" i="3"/>
  <c r="X2962" i="3"/>
  <c r="X2963" i="3"/>
  <c r="X2964" i="3"/>
  <c r="X2965" i="3"/>
  <c r="X2966" i="3"/>
  <c r="X2967" i="3"/>
  <c r="X2968" i="3"/>
  <c r="X2969" i="3"/>
  <c r="X2970" i="3"/>
  <c r="X2971" i="3"/>
  <c r="X2972" i="3"/>
  <c r="X2973" i="3"/>
  <c r="X2974" i="3"/>
  <c r="X2975" i="3"/>
  <c r="X2976" i="3"/>
  <c r="X2977" i="3"/>
  <c r="X2978" i="3"/>
  <c r="X2979" i="3"/>
  <c r="X2980" i="3"/>
  <c r="X2981" i="3"/>
  <c r="X2982" i="3"/>
  <c r="X2983" i="3"/>
  <c r="X2984" i="3"/>
  <c r="X2985" i="3"/>
  <c r="X2986" i="3"/>
  <c r="X2987" i="3"/>
  <c r="X2988" i="3"/>
  <c r="X2989" i="3"/>
  <c r="X2990" i="3"/>
  <c r="X2991" i="3"/>
  <c r="X2992" i="3"/>
  <c r="X2993" i="3"/>
  <c r="X2994" i="3"/>
  <c r="X2995" i="3"/>
  <c r="X2996" i="3"/>
  <c r="X2997" i="3"/>
  <c r="X2998" i="3"/>
  <c r="X2999" i="3"/>
  <c r="X3000" i="3"/>
  <c r="X3001" i="3"/>
  <c r="X3002" i="3"/>
  <c r="X3003" i="3"/>
  <c r="X3004" i="3"/>
  <c r="X3005" i="3"/>
  <c r="X3006" i="3"/>
  <c r="X3007" i="3"/>
  <c r="X3008" i="3"/>
  <c r="X3009" i="3"/>
  <c r="X3010" i="3"/>
  <c r="X3011" i="3"/>
  <c r="X3012" i="3"/>
  <c r="X3013" i="3"/>
  <c r="X3014" i="3"/>
  <c r="X3015" i="3"/>
  <c r="X3016" i="3"/>
  <c r="X3017" i="3"/>
  <c r="X3018" i="3"/>
  <c r="X3019" i="3"/>
  <c r="X3020" i="3"/>
  <c r="X3021" i="3"/>
  <c r="X3022" i="3"/>
  <c r="X3023" i="3"/>
  <c r="X3024" i="3"/>
  <c r="X3025" i="3"/>
  <c r="X3026" i="3"/>
  <c r="X3027" i="3"/>
  <c r="X3028" i="3"/>
  <c r="X3029" i="3"/>
  <c r="X3030" i="3"/>
  <c r="X3031" i="3"/>
  <c r="X3032" i="3"/>
  <c r="X3033" i="3"/>
  <c r="X3034" i="3"/>
  <c r="X3035" i="3"/>
  <c r="X3036" i="3"/>
  <c r="X3037" i="3"/>
  <c r="X3038" i="3"/>
  <c r="X3039" i="3"/>
  <c r="X3040" i="3"/>
  <c r="X3041" i="3"/>
  <c r="X3042" i="3"/>
  <c r="X3043" i="3"/>
  <c r="X3044" i="3"/>
  <c r="X3045" i="3"/>
  <c r="X3046" i="3"/>
  <c r="X3047" i="3"/>
  <c r="X3048" i="3"/>
  <c r="X3049" i="3"/>
  <c r="X3050" i="3"/>
  <c r="X3051" i="3"/>
  <c r="X3052" i="3"/>
  <c r="X3053" i="3"/>
  <c r="X3054" i="3"/>
  <c r="X3055" i="3"/>
  <c r="X3056" i="3"/>
  <c r="X3057" i="3"/>
  <c r="X3058" i="3"/>
  <c r="X3059" i="3"/>
  <c r="X3060" i="3"/>
  <c r="X3061" i="3"/>
  <c r="X3062" i="3"/>
  <c r="X3063" i="3"/>
  <c r="X3064" i="3"/>
  <c r="X3065" i="3"/>
  <c r="X3066" i="3"/>
  <c r="X3067" i="3"/>
  <c r="X3068" i="3"/>
  <c r="X3069" i="3"/>
  <c r="X3070" i="3"/>
  <c r="X3071" i="3"/>
  <c r="X3072" i="3"/>
  <c r="X3073" i="3"/>
  <c r="X3074" i="3"/>
  <c r="X3075" i="3"/>
  <c r="X3076" i="3"/>
  <c r="X3077" i="3"/>
  <c r="X3078" i="3"/>
  <c r="X3079" i="3"/>
  <c r="X3080" i="3"/>
  <c r="X3081" i="3"/>
  <c r="X3082" i="3"/>
  <c r="X3083" i="3"/>
  <c r="X3084" i="3"/>
  <c r="X3085" i="3"/>
  <c r="X3086" i="3"/>
  <c r="X3087" i="3"/>
  <c r="X3088" i="3"/>
  <c r="X3089" i="3"/>
  <c r="X3090" i="3"/>
  <c r="X3091" i="3"/>
  <c r="X3092" i="3"/>
  <c r="X3093" i="3"/>
  <c r="X3094" i="3"/>
  <c r="X3095" i="3"/>
  <c r="X3096" i="3"/>
  <c r="X3097" i="3"/>
  <c r="X3098" i="3"/>
  <c r="X3099" i="3"/>
  <c r="X3100" i="3"/>
  <c r="X3101" i="3"/>
  <c r="X3102" i="3"/>
  <c r="X3103" i="3"/>
  <c r="X3104" i="3"/>
  <c r="X3105" i="3"/>
  <c r="X3106" i="3"/>
  <c r="X3107" i="3"/>
  <c r="X3108" i="3"/>
  <c r="X3109" i="3"/>
  <c r="X3110" i="3"/>
  <c r="X3111" i="3"/>
  <c r="X3112" i="3"/>
  <c r="X3113" i="3"/>
  <c r="X3114" i="3"/>
  <c r="X3115" i="3"/>
  <c r="X3116" i="3"/>
  <c r="X3117" i="3"/>
  <c r="X3118" i="3"/>
  <c r="X3119" i="3"/>
  <c r="X3120" i="3"/>
  <c r="X3121" i="3"/>
  <c r="X3122" i="3"/>
  <c r="X3123" i="3"/>
  <c r="X3124" i="3"/>
  <c r="X3125" i="3"/>
  <c r="X3126" i="3"/>
  <c r="X3127" i="3"/>
  <c r="X3128" i="3"/>
  <c r="X3129" i="3"/>
  <c r="X3130" i="3"/>
  <c r="X3131" i="3"/>
  <c r="X3132" i="3"/>
  <c r="X3133" i="3"/>
  <c r="X3134" i="3"/>
  <c r="X3135" i="3"/>
  <c r="X3136" i="3"/>
  <c r="X3137" i="3"/>
  <c r="X3138" i="3"/>
  <c r="X3139" i="3"/>
  <c r="X3140" i="3"/>
  <c r="X3141" i="3"/>
  <c r="X3142" i="3"/>
  <c r="X3143" i="3"/>
  <c r="X3144" i="3"/>
  <c r="X3145" i="3"/>
  <c r="X3146" i="3"/>
  <c r="X3147" i="3"/>
  <c r="X3148" i="3"/>
  <c r="X3149" i="3"/>
  <c r="X3150" i="3"/>
  <c r="X3151" i="3"/>
  <c r="X3152" i="3"/>
  <c r="X3153" i="3"/>
  <c r="X3154" i="3"/>
  <c r="X3155" i="3"/>
  <c r="X3156" i="3"/>
  <c r="X3157" i="3"/>
  <c r="X3158" i="3"/>
  <c r="X3159" i="3"/>
  <c r="X3160" i="3"/>
  <c r="X3161" i="3"/>
  <c r="X3162" i="3"/>
  <c r="X3163" i="3"/>
  <c r="X3164" i="3"/>
  <c r="X3165" i="3"/>
  <c r="X3166" i="3"/>
  <c r="X3167" i="3"/>
  <c r="X3168" i="3"/>
  <c r="X3169" i="3"/>
  <c r="X3170" i="3"/>
  <c r="X3171" i="3"/>
  <c r="X3172" i="3"/>
  <c r="X3173" i="3"/>
  <c r="X3174" i="3"/>
  <c r="X3175" i="3"/>
  <c r="X3176" i="3"/>
  <c r="X3177" i="3"/>
  <c r="X3178" i="3"/>
  <c r="X3179" i="3"/>
  <c r="X3180" i="3"/>
  <c r="X3181" i="3"/>
  <c r="X3182" i="3"/>
  <c r="X3183" i="3"/>
  <c r="X3184" i="3"/>
  <c r="X3185" i="3"/>
  <c r="X3186" i="3"/>
  <c r="X3187" i="3"/>
  <c r="X3188" i="3"/>
  <c r="X3189" i="3"/>
  <c r="X3190" i="3"/>
  <c r="X3191" i="3"/>
  <c r="X3192" i="3"/>
  <c r="X3193" i="3"/>
  <c r="X3194" i="3"/>
  <c r="X3195" i="3"/>
  <c r="X3196" i="3"/>
  <c r="X3197" i="3"/>
  <c r="X3198" i="3"/>
  <c r="X3199" i="3"/>
  <c r="X3200" i="3"/>
  <c r="X3201" i="3"/>
  <c r="X3202" i="3"/>
  <c r="X3203" i="3"/>
  <c r="X3204" i="3"/>
  <c r="X3205" i="3"/>
  <c r="X3206" i="3"/>
  <c r="X3207" i="3"/>
  <c r="X3208" i="3"/>
  <c r="X3209" i="3"/>
  <c r="X3210" i="3"/>
  <c r="X3211" i="3"/>
  <c r="X3212" i="3"/>
  <c r="X3213" i="3"/>
  <c r="X3214" i="3"/>
  <c r="X3215" i="3"/>
  <c r="X3216" i="3"/>
  <c r="X3217" i="3"/>
  <c r="X3218" i="3"/>
  <c r="X3219" i="3"/>
  <c r="X3220" i="3"/>
  <c r="X3221" i="3"/>
  <c r="X3222" i="3"/>
  <c r="X3223" i="3"/>
  <c r="X3224" i="3"/>
  <c r="X3225" i="3"/>
  <c r="X3226" i="3"/>
  <c r="X3227" i="3"/>
  <c r="X3228" i="3"/>
  <c r="X3229" i="3"/>
  <c r="X3230" i="3"/>
  <c r="X3231" i="3"/>
  <c r="X3232" i="3"/>
  <c r="X3233" i="3"/>
  <c r="X3234" i="3"/>
  <c r="X3235" i="3"/>
  <c r="X3236" i="3"/>
  <c r="X3237" i="3"/>
  <c r="X3238" i="3"/>
  <c r="X3239" i="3"/>
  <c r="X3240" i="3"/>
  <c r="X3241" i="3"/>
  <c r="X3242" i="3"/>
  <c r="X3243" i="3"/>
  <c r="X3244" i="3"/>
  <c r="X3245" i="3"/>
  <c r="X3246" i="3"/>
  <c r="X3247" i="3"/>
  <c r="X3248" i="3"/>
  <c r="X3249" i="3"/>
  <c r="X3250" i="3"/>
  <c r="X3251" i="3"/>
  <c r="X3252" i="3"/>
  <c r="X3253" i="3"/>
  <c r="X3254" i="3"/>
  <c r="X3255" i="3"/>
  <c r="X3256" i="3"/>
  <c r="X3257" i="3"/>
  <c r="X3258" i="3"/>
  <c r="X3259" i="3"/>
  <c r="X3260" i="3"/>
  <c r="X3261" i="3"/>
  <c r="X3262" i="3"/>
  <c r="X3263" i="3"/>
  <c r="X3264" i="3"/>
  <c r="X3265" i="3"/>
  <c r="X3266" i="3"/>
  <c r="X3267" i="3"/>
  <c r="X3268" i="3"/>
  <c r="X3269" i="3"/>
  <c r="X3270" i="3"/>
  <c r="X3271" i="3"/>
  <c r="X3272" i="3"/>
  <c r="X3273" i="3"/>
  <c r="X3274" i="3"/>
  <c r="X3275" i="3"/>
  <c r="X3276" i="3"/>
  <c r="X3277" i="3"/>
  <c r="X3278" i="3"/>
  <c r="X3279" i="3"/>
  <c r="X3280" i="3"/>
  <c r="X3281" i="3"/>
  <c r="X3282" i="3"/>
  <c r="X3283" i="3"/>
  <c r="X3284" i="3"/>
  <c r="X3285" i="3"/>
  <c r="X3286" i="3"/>
  <c r="X3287" i="3"/>
  <c r="X3288" i="3"/>
  <c r="X3289" i="3"/>
  <c r="X3290" i="3"/>
  <c r="X3291" i="3"/>
  <c r="X3292" i="3"/>
  <c r="X3293" i="3"/>
  <c r="X3294" i="3"/>
  <c r="X3295" i="3"/>
  <c r="X3296" i="3"/>
  <c r="X3297" i="3"/>
  <c r="X3298" i="3"/>
  <c r="X3299" i="3"/>
  <c r="X3300" i="3"/>
  <c r="X3301" i="3"/>
  <c r="X3302" i="3"/>
  <c r="X3303" i="3"/>
  <c r="X3304" i="3"/>
  <c r="X3305" i="3"/>
  <c r="X3306" i="3"/>
  <c r="X3307" i="3"/>
  <c r="X3308" i="3"/>
  <c r="X3309" i="3"/>
  <c r="X3310" i="3"/>
  <c r="X3311" i="3"/>
  <c r="X3312" i="3"/>
  <c r="X3313" i="3"/>
  <c r="X3314" i="3"/>
  <c r="X3315" i="3"/>
  <c r="X3316" i="3"/>
  <c r="X3317" i="3"/>
  <c r="X3318" i="3"/>
  <c r="X3319" i="3"/>
  <c r="X3320" i="3"/>
  <c r="X3321" i="3"/>
  <c r="X3322" i="3"/>
  <c r="X3323" i="3"/>
  <c r="X3324" i="3"/>
  <c r="X3325" i="3"/>
  <c r="X3326" i="3"/>
  <c r="X3327" i="3"/>
  <c r="X3328" i="3"/>
  <c r="X3329" i="3"/>
  <c r="X3330" i="3"/>
  <c r="X3331" i="3"/>
  <c r="X3332" i="3"/>
  <c r="X3333" i="3"/>
  <c r="X3334" i="3"/>
  <c r="X3335" i="3"/>
  <c r="X3336" i="3"/>
  <c r="X3337" i="3"/>
  <c r="X3338" i="3"/>
  <c r="X3339" i="3"/>
  <c r="X3340" i="3"/>
  <c r="X3341" i="3"/>
  <c r="X3342" i="3"/>
  <c r="X3343" i="3"/>
  <c r="X3344" i="3"/>
  <c r="X3345" i="3"/>
  <c r="X3346" i="3"/>
  <c r="X3347" i="3"/>
  <c r="X3348" i="3"/>
  <c r="X3349" i="3"/>
  <c r="X3350" i="3"/>
  <c r="X3351" i="3"/>
  <c r="X3352" i="3"/>
  <c r="X3353" i="3"/>
  <c r="X3354" i="3"/>
  <c r="X3355" i="3"/>
  <c r="X3356" i="3"/>
  <c r="X3357" i="3"/>
  <c r="X3358" i="3"/>
  <c r="X3359" i="3"/>
  <c r="X3360" i="3"/>
  <c r="X3361" i="3"/>
  <c r="X3362" i="3"/>
  <c r="X3363" i="3"/>
  <c r="X3364" i="3"/>
  <c r="X3365" i="3"/>
  <c r="X3366" i="3"/>
  <c r="X3367" i="3"/>
  <c r="X3368" i="3"/>
  <c r="X3369" i="3"/>
  <c r="X3370" i="3"/>
  <c r="X3371" i="3"/>
  <c r="X3372" i="3"/>
  <c r="X3373" i="3"/>
  <c r="X3374" i="3"/>
  <c r="X3375" i="3"/>
  <c r="X3376" i="3"/>
  <c r="X3377" i="3"/>
  <c r="X3378" i="3"/>
  <c r="X3379" i="3"/>
  <c r="X3380" i="3"/>
  <c r="X3381" i="3"/>
  <c r="X3382" i="3"/>
  <c r="X3383" i="3"/>
  <c r="X3384" i="3"/>
  <c r="X3385" i="3"/>
  <c r="X3386" i="3"/>
  <c r="X3387" i="3"/>
  <c r="X3388" i="3"/>
  <c r="X3389" i="3"/>
  <c r="X3390" i="3"/>
  <c r="X3391" i="3"/>
  <c r="X3392" i="3"/>
  <c r="X3393" i="3"/>
  <c r="X3394" i="3"/>
  <c r="X3395" i="3"/>
  <c r="X3396" i="3"/>
  <c r="X3397" i="3"/>
  <c r="X3398" i="3"/>
  <c r="X3399" i="3"/>
  <c r="X3400" i="3"/>
  <c r="X3401" i="3"/>
  <c r="X3402" i="3"/>
  <c r="X3403" i="3"/>
  <c r="X3404" i="3"/>
  <c r="X3405" i="3"/>
  <c r="X3406" i="3"/>
  <c r="X3407" i="3"/>
  <c r="X3408" i="3"/>
  <c r="X3409" i="3"/>
  <c r="X3410" i="3"/>
  <c r="X3411" i="3"/>
  <c r="X3412" i="3"/>
  <c r="X3413" i="3"/>
  <c r="X3414" i="3"/>
  <c r="X3415" i="3"/>
  <c r="X3416" i="3"/>
  <c r="X3417" i="3"/>
  <c r="X3418" i="3"/>
  <c r="X3419" i="3"/>
  <c r="X3420" i="3"/>
  <c r="X3421" i="3"/>
  <c r="X3422" i="3"/>
  <c r="X3423" i="3"/>
  <c r="X3424" i="3"/>
  <c r="X3425" i="3"/>
  <c r="X3426" i="3"/>
  <c r="X3427" i="3"/>
  <c r="X3428" i="3"/>
  <c r="X3429" i="3"/>
  <c r="X3430" i="3"/>
  <c r="X3431" i="3"/>
  <c r="X3432" i="3"/>
  <c r="X3433" i="3"/>
  <c r="X3434" i="3"/>
  <c r="X3435" i="3"/>
  <c r="X3436" i="3"/>
  <c r="X3437" i="3"/>
  <c r="X3438" i="3"/>
  <c r="X3439" i="3"/>
  <c r="X3440" i="3"/>
  <c r="X3441" i="3"/>
  <c r="X3442" i="3"/>
  <c r="X3443" i="3"/>
  <c r="X3444" i="3"/>
  <c r="X3445" i="3"/>
  <c r="X3446" i="3"/>
  <c r="X3447" i="3"/>
  <c r="X3448" i="3"/>
  <c r="X3449" i="3"/>
  <c r="X3450" i="3"/>
  <c r="X3451" i="3"/>
  <c r="X3452" i="3"/>
  <c r="X3453" i="3"/>
  <c r="X3454" i="3"/>
  <c r="X3455" i="3"/>
  <c r="X3456" i="3"/>
  <c r="X3457" i="3"/>
  <c r="X3458" i="3"/>
  <c r="X3459" i="3"/>
  <c r="X3460" i="3"/>
  <c r="X3461" i="3"/>
  <c r="X3462" i="3"/>
  <c r="X3463" i="3"/>
  <c r="X3464" i="3"/>
  <c r="X3465" i="3"/>
  <c r="X3466" i="3"/>
  <c r="X3467" i="3"/>
  <c r="X3468" i="3"/>
  <c r="X3469" i="3"/>
  <c r="X3470" i="3"/>
  <c r="X3471" i="3"/>
  <c r="X3472" i="3"/>
  <c r="X3473" i="3"/>
  <c r="X3474" i="3"/>
  <c r="X3475" i="3"/>
  <c r="X3476" i="3"/>
  <c r="X3477" i="3"/>
  <c r="X3478" i="3"/>
  <c r="X3479" i="3"/>
  <c r="X3480" i="3"/>
  <c r="X3481" i="3"/>
  <c r="X3482" i="3"/>
  <c r="X3483" i="3"/>
  <c r="X3484" i="3"/>
  <c r="X3485" i="3"/>
  <c r="X3486" i="3"/>
  <c r="X3487" i="3"/>
  <c r="X3488" i="3"/>
  <c r="X3489" i="3"/>
  <c r="X3490" i="3"/>
  <c r="X3491" i="3"/>
  <c r="X3492" i="3"/>
  <c r="X3493" i="3"/>
  <c r="X3494" i="3"/>
  <c r="X3495" i="3"/>
  <c r="X3496" i="3"/>
  <c r="X3497" i="3"/>
  <c r="X3498" i="3"/>
  <c r="X3499" i="3"/>
  <c r="X3500" i="3"/>
  <c r="X3501" i="3"/>
  <c r="X3502" i="3"/>
  <c r="X3503" i="3"/>
  <c r="X3504" i="3"/>
  <c r="X3505" i="3"/>
  <c r="X3506" i="3"/>
  <c r="X3507" i="3"/>
  <c r="X3508" i="3"/>
  <c r="X3509" i="3"/>
  <c r="X3510" i="3"/>
  <c r="X3511" i="3"/>
  <c r="X3512" i="3"/>
  <c r="X3513" i="3"/>
  <c r="X3514" i="3"/>
  <c r="X3515" i="3"/>
  <c r="X3516" i="3"/>
  <c r="X3517" i="3"/>
  <c r="X3518" i="3"/>
  <c r="X3519" i="3"/>
  <c r="X3520" i="3"/>
  <c r="X3521" i="3"/>
  <c r="X3522" i="3"/>
  <c r="X3523" i="3"/>
  <c r="X3524" i="3"/>
  <c r="X3525" i="3"/>
  <c r="X3526" i="3"/>
  <c r="X3527" i="3"/>
  <c r="X3528" i="3"/>
  <c r="X3529" i="3"/>
  <c r="X3530" i="3"/>
  <c r="X3531" i="3"/>
  <c r="X3532" i="3"/>
  <c r="X3533" i="3"/>
  <c r="X3534" i="3"/>
  <c r="X3535" i="3"/>
  <c r="X3536" i="3"/>
  <c r="X3537" i="3"/>
  <c r="X3538" i="3"/>
  <c r="X3539" i="3"/>
  <c r="X3540" i="3"/>
  <c r="X3541" i="3"/>
  <c r="X3542" i="3"/>
  <c r="X3543" i="3"/>
  <c r="X3544" i="3"/>
  <c r="X3545" i="3"/>
  <c r="X3546" i="3"/>
  <c r="X3547" i="3"/>
  <c r="X3548" i="3"/>
  <c r="X3549" i="3"/>
  <c r="X3550" i="3"/>
  <c r="X3551" i="3"/>
  <c r="X3552" i="3"/>
  <c r="X3553" i="3"/>
  <c r="X3554" i="3"/>
  <c r="X3555" i="3"/>
  <c r="X3556" i="3"/>
  <c r="X3557" i="3"/>
  <c r="X3558" i="3"/>
  <c r="X3559" i="3"/>
  <c r="X3560" i="3"/>
  <c r="X3561" i="3"/>
  <c r="X3562" i="3"/>
  <c r="X3563" i="3"/>
  <c r="X3564" i="3"/>
  <c r="X3565" i="3"/>
  <c r="X3566" i="3"/>
  <c r="X3567" i="3"/>
  <c r="X3568" i="3"/>
  <c r="X3569" i="3"/>
  <c r="X3570" i="3"/>
  <c r="X3571" i="3"/>
  <c r="X3572" i="3"/>
  <c r="X3573" i="3"/>
  <c r="X3574" i="3"/>
  <c r="X3575" i="3"/>
  <c r="X3576" i="3"/>
  <c r="X3577" i="3"/>
  <c r="X3578" i="3"/>
  <c r="X3579" i="3"/>
  <c r="X3580" i="3"/>
  <c r="X3581" i="3"/>
  <c r="X3582" i="3"/>
  <c r="X3583" i="3"/>
  <c r="X3584" i="3"/>
  <c r="X3585" i="3"/>
  <c r="X3586" i="3"/>
  <c r="X3587" i="3"/>
  <c r="X3588" i="3"/>
  <c r="X3589" i="3"/>
  <c r="X3590" i="3"/>
  <c r="X3591" i="3"/>
  <c r="X3592" i="3"/>
  <c r="X3593" i="3"/>
  <c r="X3594" i="3"/>
  <c r="X3595" i="3"/>
  <c r="X3596" i="3"/>
  <c r="X3597" i="3"/>
  <c r="X3598" i="3"/>
  <c r="X3599" i="3"/>
  <c r="X3600" i="3"/>
  <c r="X3601" i="3"/>
  <c r="X3602" i="3"/>
  <c r="X3603" i="3"/>
  <c r="X3604" i="3"/>
  <c r="X3605" i="3"/>
  <c r="X3606" i="3"/>
  <c r="X3607" i="3"/>
  <c r="X3608" i="3"/>
  <c r="X3609" i="3"/>
  <c r="X3610" i="3"/>
  <c r="X3611" i="3"/>
  <c r="X3612" i="3"/>
  <c r="X3613" i="3"/>
  <c r="X3614" i="3"/>
  <c r="X3615" i="3"/>
  <c r="X3616" i="3"/>
  <c r="X3617" i="3"/>
  <c r="X3618" i="3"/>
  <c r="X3619" i="3"/>
  <c r="X3620" i="3"/>
  <c r="X3621" i="3"/>
  <c r="X3622" i="3"/>
  <c r="X3623" i="3"/>
  <c r="X3624" i="3"/>
  <c r="X3625" i="3"/>
  <c r="X3626" i="3"/>
  <c r="X3627" i="3"/>
  <c r="X3628" i="3"/>
  <c r="X3629" i="3"/>
  <c r="X3630" i="3"/>
  <c r="X3631" i="3"/>
  <c r="X3632" i="3"/>
  <c r="X3633" i="3"/>
  <c r="X3634" i="3"/>
  <c r="X3635" i="3"/>
  <c r="X3636" i="3"/>
  <c r="X3637" i="3"/>
  <c r="X3638" i="3"/>
  <c r="X3639" i="3"/>
  <c r="X3640" i="3"/>
  <c r="X3641" i="3"/>
  <c r="X3642" i="3"/>
  <c r="X3643" i="3"/>
  <c r="X3644" i="3"/>
  <c r="X3645" i="3"/>
  <c r="X3646" i="3"/>
  <c r="X3647" i="3"/>
  <c r="X3648" i="3"/>
  <c r="X3649" i="3"/>
  <c r="X3650" i="3"/>
  <c r="X3651" i="3"/>
  <c r="X3652" i="3"/>
  <c r="X3653" i="3"/>
  <c r="X3654" i="3"/>
  <c r="X3655" i="3"/>
  <c r="X3656" i="3"/>
  <c r="X3657" i="3"/>
  <c r="X3658" i="3"/>
  <c r="X3659" i="3"/>
  <c r="X3660" i="3"/>
  <c r="X3661" i="3"/>
  <c r="X3662" i="3"/>
  <c r="X3663" i="3"/>
  <c r="X3664" i="3"/>
  <c r="X3665" i="3"/>
  <c r="X3666" i="3"/>
  <c r="X3667" i="3"/>
  <c r="X3668" i="3"/>
  <c r="X3669" i="3"/>
  <c r="X3670" i="3"/>
  <c r="X3671" i="3"/>
  <c r="X3672" i="3"/>
  <c r="X3673" i="3"/>
  <c r="X3674" i="3"/>
  <c r="X3675" i="3"/>
  <c r="X3676" i="3"/>
  <c r="X3677" i="3"/>
  <c r="X3678" i="3"/>
  <c r="X3679" i="3"/>
  <c r="X3680" i="3"/>
  <c r="X3681" i="3"/>
  <c r="X3682" i="3"/>
  <c r="X3683" i="3"/>
  <c r="X3684" i="3"/>
  <c r="X3685" i="3"/>
  <c r="X3686" i="3"/>
  <c r="X3687" i="3"/>
  <c r="X3688" i="3"/>
  <c r="X3689" i="3"/>
  <c r="X3690" i="3"/>
  <c r="X3691" i="3"/>
  <c r="X3692" i="3"/>
  <c r="X3693" i="3"/>
  <c r="X3694" i="3"/>
  <c r="X3695" i="3"/>
  <c r="X3696" i="3"/>
  <c r="X3697" i="3"/>
  <c r="X3698" i="3"/>
  <c r="X3699" i="3"/>
  <c r="X3700" i="3"/>
  <c r="X3701" i="3"/>
  <c r="X3702" i="3"/>
  <c r="X3703" i="3"/>
  <c r="X3704" i="3"/>
  <c r="X3705" i="3"/>
  <c r="X3706" i="3"/>
  <c r="X3707" i="3"/>
  <c r="X3708" i="3"/>
  <c r="X3709" i="3"/>
  <c r="X3710" i="3"/>
  <c r="X3711" i="3"/>
  <c r="X3712" i="3"/>
  <c r="X3713" i="3"/>
  <c r="X3714" i="3"/>
  <c r="X3715" i="3"/>
  <c r="X3716" i="3"/>
  <c r="X3717" i="3"/>
  <c r="X3718" i="3"/>
  <c r="X3719" i="3"/>
  <c r="X3720" i="3"/>
  <c r="X3721" i="3"/>
  <c r="X3722" i="3"/>
  <c r="X3723" i="3"/>
  <c r="X3724" i="3"/>
  <c r="X3725" i="3"/>
  <c r="X3726" i="3"/>
  <c r="X3727" i="3"/>
  <c r="X3728" i="3"/>
  <c r="X3729" i="3"/>
  <c r="X3730" i="3"/>
  <c r="X3731" i="3"/>
  <c r="X3732" i="3"/>
  <c r="X3733" i="3"/>
  <c r="X3734" i="3"/>
  <c r="X3735" i="3"/>
  <c r="X3736" i="3"/>
  <c r="X3737" i="3"/>
  <c r="X3738" i="3"/>
  <c r="X3739" i="3"/>
  <c r="X3740" i="3"/>
  <c r="X3741" i="3"/>
  <c r="X3742" i="3"/>
  <c r="X3743" i="3"/>
  <c r="X3744" i="3"/>
  <c r="X3745" i="3"/>
  <c r="X3746" i="3"/>
  <c r="X3747" i="3"/>
  <c r="X3748" i="3"/>
  <c r="X3749" i="3"/>
  <c r="X3750" i="3"/>
  <c r="X3751" i="3"/>
  <c r="X3752" i="3"/>
  <c r="X3753" i="3"/>
  <c r="X3754" i="3"/>
  <c r="X3755" i="3"/>
  <c r="X3756" i="3"/>
  <c r="X3757" i="3"/>
  <c r="X3758" i="3"/>
  <c r="X3759" i="3"/>
  <c r="X3760" i="3"/>
  <c r="X3761" i="3"/>
  <c r="X3762" i="3"/>
  <c r="X3763" i="3"/>
  <c r="X3764" i="3"/>
  <c r="X3765" i="3"/>
  <c r="X3766" i="3"/>
  <c r="X3767" i="3"/>
  <c r="X3768" i="3"/>
  <c r="X3769" i="3"/>
  <c r="X3770" i="3"/>
  <c r="X3771" i="3"/>
  <c r="X3772" i="3"/>
  <c r="X3773" i="3"/>
  <c r="X3774" i="3"/>
  <c r="X3775" i="3"/>
  <c r="X3776" i="3"/>
  <c r="X3777" i="3"/>
  <c r="X3778" i="3"/>
  <c r="X3779" i="3"/>
  <c r="X3780" i="3"/>
  <c r="X3781" i="3"/>
  <c r="X3782" i="3"/>
  <c r="X3783" i="3"/>
  <c r="X3784" i="3"/>
  <c r="X3785" i="3"/>
  <c r="X3786" i="3"/>
  <c r="X3787" i="3"/>
  <c r="X3788" i="3"/>
  <c r="X3789" i="3"/>
  <c r="X3790" i="3"/>
  <c r="X3791" i="3"/>
  <c r="X3792" i="3"/>
  <c r="X3793" i="3"/>
  <c r="X3794" i="3"/>
  <c r="X3795" i="3"/>
  <c r="X3796" i="3"/>
  <c r="X3797" i="3"/>
  <c r="X3798" i="3"/>
  <c r="X3799" i="3"/>
  <c r="X3800" i="3"/>
  <c r="X3801" i="3"/>
  <c r="X3802" i="3"/>
  <c r="X3803" i="3"/>
  <c r="X3804" i="3"/>
  <c r="X3805" i="3"/>
  <c r="X3806" i="3"/>
  <c r="X3807" i="3"/>
  <c r="X3808" i="3"/>
  <c r="X3809" i="3"/>
  <c r="X3810" i="3"/>
  <c r="X3811" i="3"/>
  <c r="X3812" i="3"/>
  <c r="X3813" i="3"/>
  <c r="X3814" i="3"/>
  <c r="X3815" i="3"/>
  <c r="X3816" i="3"/>
  <c r="X3817" i="3"/>
  <c r="X3818" i="3"/>
  <c r="X3819" i="3"/>
  <c r="X3820" i="3"/>
  <c r="X3821" i="3"/>
  <c r="X3822" i="3"/>
  <c r="X3823" i="3"/>
  <c r="X3824" i="3"/>
  <c r="X3825" i="3"/>
  <c r="X3826" i="3"/>
  <c r="X3827" i="3"/>
  <c r="X3828" i="3"/>
  <c r="X3829" i="3"/>
  <c r="X3830" i="3"/>
  <c r="X3831" i="3"/>
  <c r="X3832" i="3"/>
  <c r="X3833" i="3"/>
  <c r="X3834" i="3"/>
  <c r="X3835" i="3"/>
  <c r="X3836" i="3"/>
  <c r="X3837" i="3"/>
  <c r="X3838" i="3"/>
  <c r="X3839" i="3"/>
  <c r="X3840" i="3"/>
  <c r="X3841" i="3"/>
  <c r="X3842" i="3"/>
  <c r="X3843" i="3"/>
  <c r="X3844" i="3"/>
  <c r="X3845" i="3"/>
  <c r="X3846" i="3"/>
  <c r="X3847" i="3"/>
  <c r="X3848" i="3"/>
  <c r="X3849" i="3"/>
  <c r="X3850" i="3"/>
  <c r="X3851" i="3"/>
  <c r="X3852" i="3"/>
  <c r="X3853" i="3"/>
  <c r="X3854" i="3"/>
  <c r="X3855" i="3"/>
  <c r="X3856" i="3"/>
  <c r="X3857" i="3"/>
  <c r="X3858" i="3"/>
  <c r="X3859" i="3"/>
  <c r="X3860" i="3"/>
  <c r="X3861" i="3"/>
  <c r="X3862" i="3"/>
  <c r="X3863" i="3"/>
  <c r="X3864" i="3"/>
  <c r="X3865" i="3"/>
  <c r="X3866" i="3"/>
  <c r="X3867" i="3"/>
  <c r="X3868" i="3"/>
  <c r="X3869" i="3"/>
  <c r="X3870" i="3"/>
  <c r="X3871" i="3"/>
  <c r="X3872" i="3"/>
  <c r="X3873" i="3"/>
  <c r="X3874" i="3"/>
  <c r="X3875" i="3"/>
  <c r="X3876" i="3"/>
  <c r="X3877" i="3"/>
  <c r="X3878" i="3"/>
  <c r="X3879" i="3"/>
  <c r="X3880" i="3"/>
  <c r="X3881" i="3"/>
  <c r="X3882" i="3"/>
  <c r="X3883" i="3"/>
  <c r="X3884" i="3"/>
  <c r="X3885" i="3"/>
  <c r="X3886" i="3"/>
  <c r="X3887" i="3"/>
  <c r="X3888" i="3"/>
  <c r="X3889" i="3"/>
  <c r="X3890" i="3"/>
  <c r="X3891" i="3"/>
  <c r="X3892" i="3"/>
  <c r="X3893" i="3"/>
  <c r="X3894" i="3"/>
  <c r="X3895" i="3"/>
  <c r="X3896" i="3"/>
  <c r="X3897" i="3"/>
  <c r="X3898" i="3"/>
  <c r="X3899" i="3"/>
  <c r="X3900" i="3"/>
  <c r="X3901" i="3"/>
  <c r="X3902" i="3"/>
  <c r="X3903" i="3"/>
  <c r="X3904" i="3"/>
  <c r="X3905" i="3"/>
  <c r="X3906" i="3"/>
  <c r="X3907" i="3"/>
  <c r="X3908" i="3"/>
  <c r="X3909" i="3"/>
  <c r="X3910" i="3"/>
  <c r="X3911" i="3"/>
  <c r="X3912" i="3"/>
  <c r="X3913" i="3"/>
  <c r="X3914" i="3"/>
  <c r="X3915" i="3"/>
  <c r="X3916" i="3"/>
  <c r="X3917" i="3"/>
  <c r="X3918" i="3"/>
  <c r="X3919" i="3"/>
  <c r="X3920" i="3"/>
  <c r="X3921" i="3"/>
  <c r="X3922" i="3"/>
  <c r="X3923" i="3"/>
  <c r="X3924" i="3"/>
  <c r="X3925" i="3"/>
  <c r="X3926" i="3"/>
  <c r="X3927" i="3"/>
  <c r="X3928" i="3"/>
  <c r="X3929" i="3"/>
  <c r="X3930" i="3"/>
  <c r="X3931" i="3"/>
  <c r="X3932" i="3"/>
  <c r="X3933" i="3"/>
  <c r="X3934" i="3"/>
  <c r="X3935" i="3"/>
  <c r="X3936" i="3"/>
  <c r="X3937" i="3"/>
  <c r="X3938" i="3"/>
  <c r="X3939" i="3"/>
  <c r="X3940" i="3"/>
  <c r="X3941" i="3"/>
  <c r="X3942" i="3"/>
  <c r="X3943" i="3"/>
  <c r="X3944" i="3"/>
  <c r="X3945" i="3"/>
  <c r="X3946" i="3"/>
  <c r="X3947" i="3"/>
  <c r="X3948" i="3"/>
  <c r="X3949" i="3"/>
  <c r="X3950" i="3"/>
  <c r="X3951" i="3"/>
  <c r="X3952" i="3"/>
  <c r="X3953" i="3"/>
  <c r="X3954" i="3"/>
  <c r="X3955" i="3"/>
  <c r="X3956" i="3"/>
  <c r="X3957" i="3"/>
  <c r="X3958" i="3"/>
  <c r="X3959" i="3"/>
  <c r="X3960" i="3"/>
  <c r="X3961" i="3"/>
  <c r="X3962" i="3"/>
  <c r="X3963" i="3"/>
  <c r="X3964" i="3"/>
  <c r="X3965" i="3"/>
  <c r="X3966" i="3"/>
  <c r="X3967" i="3"/>
  <c r="X3968" i="3"/>
  <c r="X3969" i="3"/>
  <c r="X3970" i="3"/>
  <c r="X3971" i="3"/>
  <c r="X3972" i="3"/>
  <c r="X3973" i="3"/>
  <c r="X3974" i="3"/>
  <c r="X3975" i="3"/>
  <c r="X3976" i="3"/>
  <c r="X3977" i="3"/>
  <c r="X3978" i="3"/>
  <c r="X3979" i="3"/>
  <c r="X3980" i="3"/>
  <c r="X3981" i="3"/>
  <c r="X3982" i="3"/>
  <c r="X3983" i="3"/>
  <c r="X3984" i="3"/>
  <c r="X3985" i="3"/>
  <c r="X3986" i="3"/>
  <c r="X3987" i="3"/>
  <c r="X3988" i="3"/>
  <c r="X3989" i="3"/>
  <c r="X3990" i="3"/>
  <c r="X3991" i="3"/>
  <c r="X3992" i="3"/>
  <c r="X3993" i="3"/>
  <c r="X3994" i="3"/>
  <c r="X3995" i="3"/>
  <c r="X3996" i="3"/>
  <c r="X3997" i="3"/>
  <c r="X3998" i="3"/>
  <c r="X3999" i="3"/>
  <c r="X4000" i="3"/>
  <c r="X4001" i="3"/>
  <c r="X4002" i="3"/>
  <c r="X4003" i="3"/>
  <c r="X4004" i="3"/>
  <c r="X4005" i="3"/>
  <c r="X4006" i="3"/>
  <c r="X4007" i="3"/>
  <c r="X4008" i="3"/>
  <c r="X4009" i="3"/>
  <c r="X4010" i="3"/>
  <c r="X4011" i="3"/>
  <c r="X4012" i="3"/>
  <c r="X4013" i="3"/>
  <c r="X4014" i="3"/>
  <c r="X4015" i="3"/>
  <c r="X4016" i="3"/>
  <c r="X4017" i="3"/>
  <c r="X4018" i="3"/>
  <c r="X4019" i="3"/>
  <c r="X4020" i="3"/>
  <c r="X4021" i="3"/>
  <c r="X4022" i="3"/>
  <c r="X4023" i="3"/>
  <c r="X4024" i="3"/>
  <c r="X4025" i="3"/>
  <c r="X4026" i="3"/>
  <c r="X4027" i="3"/>
  <c r="X4028" i="3"/>
  <c r="X4029" i="3"/>
  <c r="X4030" i="3"/>
  <c r="X4031" i="3"/>
  <c r="X4032" i="3"/>
  <c r="X4033" i="3"/>
  <c r="X4034" i="3"/>
  <c r="X4035" i="3"/>
  <c r="X4036" i="3"/>
  <c r="X4037" i="3"/>
  <c r="X4038" i="3"/>
  <c r="X4039" i="3"/>
  <c r="X4040" i="3"/>
  <c r="X4041" i="3"/>
  <c r="X4042" i="3"/>
  <c r="X4043" i="3"/>
  <c r="X4044" i="3"/>
  <c r="X4045" i="3"/>
  <c r="X4046" i="3"/>
  <c r="X4047" i="3"/>
  <c r="X4048" i="3"/>
  <c r="X4049" i="3"/>
  <c r="X4050" i="3"/>
  <c r="X4051" i="3"/>
  <c r="X4052" i="3"/>
  <c r="X4053" i="3"/>
  <c r="X4054" i="3"/>
  <c r="X4055" i="3"/>
  <c r="X4056" i="3"/>
  <c r="X4057" i="3"/>
  <c r="X4058" i="3"/>
  <c r="X4059" i="3"/>
  <c r="X4060" i="3"/>
  <c r="X4061" i="3"/>
  <c r="X4062" i="3"/>
  <c r="X4063" i="3"/>
  <c r="X4064" i="3"/>
  <c r="X4065" i="3"/>
  <c r="X4066" i="3"/>
  <c r="X4067" i="3"/>
  <c r="X4068" i="3"/>
  <c r="X4069" i="3"/>
  <c r="X4" i="3"/>
  <c r="X5" i="3"/>
  <c r="X6" i="3"/>
  <c r="X7" i="3"/>
  <c r="X8" i="3"/>
  <c r="X10" i="3"/>
  <c r="X11" i="3"/>
  <c r="X12" i="3"/>
  <c r="X13" i="3"/>
  <c r="X14" i="3"/>
  <c r="X3" i="3"/>
  <c r="AH4" i="3"/>
  <c r="AH5" i="3"/>
  <c r="AH6" i="3"/>
  <c r="AH7" i="3"/>
  <c r="AH8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703" i="3"/>
  <c r="AH704" i="3"/>
  <c r="AH705" i="3"/>
  <c r="AH706" i="3"/>
  <c r="AH707" i="3"/>
  <c r="AH708" i="3"/>
  <c r="AH709" i="3"/>
  <c r="AH710" i="3"/>
  <c r="AH711" i="3"/>
  <c r="AH712" i="3"/>
  <c r="AH713" i="3"/>
  <c r="AH714" i="3"/>
  <c r="AH715" i="3"/>
  <c r="AH716" i="3"/>
  <c r="AH717" i="3"/>
  <c r="AH718" i="3"/>
  <c r="AH719" i="3"/>
  <c r="AH720" i="3"/>
  <c r="AH722" i="3"/>
  <c r="AH723" i="3"/>
  <c r="AH724" i="3"/>
  <c r="AH725" i="3"/>
  <c r="AH726" i="3"/>
  <c r="AH727" i="3"/>
  <c r="AH728" i="3"/>
  <c r="AH729" i="3"/>
  <c r="AH730" i="3"/>
  <c r="AH731" i="3"/>
  <c r="AH732" i="3"/>
  <c r="AH733" i="3"/>
  <c r="AH734" i="3"/>
  <c r="AH735" i="3"/>
  <c r="AH736" i="3"/>
  <c r="AH737" i="3"/>
  <c r="AH738" i="3"/>
  <c r="AH739" i="3"/>
  <c r="AH740" i="3"/>
  <c r="AH741" i="3"/>
  <c r="AH742" i="3"/>
  <c r="AH743" i="3"/>
  <c r="AH744" i="3"/>
  <c r="AH745" i="3"/>
  <c r="AH746" i="3"/>
  <c r="AH747" i="3"/>
  <c r="AH748" i="3"/>
  <c r="AH749" i="3"/>
  <c r="AH750" i="3"/>
  <c r="AH751" i="3"/>
  <c r="AH752" i="3"/>
  <c r="AH753" i="3"/>
  <c r="AH754" i="3"/>
  <c r="AH755" i="3"/>
  <c r="AH756" i="3"/>
  <c r="AH757" i="3"/>
  <c r="AH758" i="3"/>
  <c r="AH759" i="3"/>
  <c r="AH760" i="3"/>
  <c r="AH761" i="3"/>
  <c r="AH762" i="3"/>
  <c r="AH763" i="3"/>
  <c r="AH764" i="3"/>
  <c r="AH765" i="3"/>
  <c r="AH766" i="3"/>
  <c r="AH767" i="3"/>
  <c r="AH768" i="3"/>
  <c r="AH769" i="3"/>
  <c r="AH770" i="3"/>
  <c r="AH771" i="3"/>
  <c r="AH772" i="3"/>
  <c r="AH773" i="3"/>
  <c r="AH774" i="3"/>
  <c r="AH775" i="3"/>
  <c r="AH776" i="3"/>
  <c r="AH777" i="3"/>
  <c r="AH778" i="3"/>
  <c r="AH779" i="3"/>
  <c r="AH780" i="3"/>
  <c r="AH781" i="3"/>
  <c r="AH782" i="3"/>
  <c r="AH783" i="3"/>
  <c r="AH784" i="3"/>
  <c r="AH785" i="3"/>
  <c r="AH786" i="3"/>
  <c r="AH787" i="3"/>
  <c r="AH788" i="3"/>
  <c r="AH789" i="3"/>
  <c r="AH790" i="3"/>
  <c r="AH791" i="3"/>
  <c r="AH792" i="3"/>
  <c r="AH793" i="3"/>
  <c r="AH794" i="3"/>
  <c r="AH795" i="3"/>
  <c r="AH796" i="3"/>
  <c r="AH797" i="3"/>
  <c r="AH798" i="3"/>
  <c r="AH799" i="3"/>
  <c r="AH800" i="3"/>
  <c r="AH801" i="3"/>
  <c r="AH802" i="3"/>
  <c r="AH803" i="3"/>
  <c r="AH804" i="3"/>
  <c r="AH805" i="3"/>
  <c r="AH806" i="3"/>
  <c r="AH807" i="3"/>
  <c r="AH808" i="3"/>
  <c r="AH809" i="3"/>
  <c r="AH810" i="3"/>
  <c r="AH811" i="3"/>
  <c r="AH812" i="3"/>
  <c r="AH813" i="3"/>
  <c r="AH814" i="3"/>
  <c r="AH815" i="3"/>
  <c r="AH816" i="3"/>
  <c r="AH817" i="3"/>
  <c r="AH818" i="3"/>
  <c r="AH819" i="3"/>
  <c r="AH820" i="3"/>
  <c r="AH821" i="3"/>
  <c r="AH822" i="3"/>
  <c r="AH823" i="3"/>
  <c r="AH824" i="3"/>
  <c r="AH825" i="3"/>
  <c r="AH826" i="3"/>
  <c r="AH827" i="3"/>
  <c r="AH828" i="3"/>
  <c r="AH829" i="3"/>
  <c r="AH830" i="3"/>
  <c r="AH831" i="3"/>
  <c r="AH832" i="3"/>
  <c r="AH833" i="3"/>
  <c r="AH834" i="3"/>
  <c r="AH835" i="3"/>
  <c r="AH836" i="3"/>
  <c r="AH837" i="3"/>
  <c r="AH838" i="3"/>
  <c r="AH839" i="3"/>
  <c r="AH840" i="3"/>
  <c r="AH841" i="3"/>
  <c r="AH842" i="3"/>
  <c r="AH843" i="3"/>
  <c r="AH844" i="3"/>
  <c r="AH845" i="3"/>
  <c r="AH846" i="3"/>
  <c r="AH847" i="3"/>
  <c r="AH848" i="3"/>
  <c r="AH849" i="3"/>
  <c r="AH850" i="3"/>
  <c r="AH851" i="3"/>
  <c r="AH852" i="3"/>
  <c r="AH853" i="3"/>
  <c r="AH854" i="3"/>
  <c r="AH855" i="3"/>
  <c r="AH856" i="3"/>
  <c r="AH857" i="3"/>
  <c r="AH858" i="3"/>
  <c r="AH859" i="3"/>
  <c r="AH860" i="3"/>
  <c r="AH861" i="3"/>
  <c r="AH862" i="3"/>
  <c r="AH863" i="3"/>
  <c r="AH864" i="3"/>
  <c r="AH865" i="3"/>
  <c r="AH866" i="3"/>
  <c r="AH867" i="3"/>
  <c r="AH868" i="3"/>
  <c r="AH869" i="3"/>
  <c r="AH870" i="3"/>
  <c r="AH871" i="3"/>
  <c r="AH872" i="3"/>
  <c r="AH873" i="3"/>
  <c r="AH874" i="3"/>
  <c r="AH875" i="3"/>
  <c r="AH876" i="3"/>
  <c r="AH877" i="3"/>
  <c r="AH878" i="3"/>
  <c r="AH879" i="3"/>
  <c r="AH880" i="3"/>
  <c r="AH881" i="3"/>
  <c r="AH882" i="3"/>
  <c r="AH883" i="3"/>
  <c r="AH884" i="3"/>
  <c r="AH885" i="3"/>
  <c r="AH886" i="3"/>
  <c r="AH887" i="3"/>
  <c r="AH888" i="3"/>
  <c r="AH889" i="3"/>
  <c r="AH890" i="3"/>
  <c r="AH891" i="3"/>
  <c r="AH892" i="3"/>
  <c r="AH893" i="3"/>
  <c r="AH894" i="3"/>
  <c r="AH895" i="3"/>
  <c r="AH896" i="3"/>
  <c r="AH897" i="3"/>
  <c r="AH898" i="3"/>
  <c r="AH899" i="3"/>
  <c r="AH900" i="3"/>
  <c r="AH901" i="3"/>
  <c r="AH902" i="3"/>
  <c r="AH903" i="3"/>
  <c r="AH904" i="3"/>
  <c r="AH905" i="3"/>
  <c r="AH906" i="3"/>
  <c r="AH907" i="3"/>
  <c r="AH908" i="3"/>
  <c r="AH909" i="3"/>
  <c r="AH910" i="3"/>
  <c r="AH911" i="3"/>
  <c r="AH912" i="3"/>
  <c r="AH913" i="3"/>
  <c r="AH914" i="3"/>
  <c r="AH915" i="3"/>
  <c r="AH916" i="3"/>
  <c r="AH917" i="3"/>
  <c r="AH918" i="3"/>
  <c r="AH919" i="3"/>
  <c r="AH920" i="3"/>
  <c r="AH921" i="3"/>
  <c r="AH922" i="3"/>
  <c r="AH923" i="3"/>
  <c r="AH924" i="3"/>
  <c r="AH925" i="3"/>
  <c r="AH926" i="3"/>
  <c r="AH927" i="3"/>
  <c r="AH928" i="3"/>
  <c r="AH929" i="3"/>
  <c r="AH930" i="3"/>
  <c r="AH931" i="3"/>
  <c r="AH932" i="3"/>
  <c r="AH933" i="3"/>
  <c r="AH934" i="3"/>
  <c r="AH935" i="3"/>
  <c r="AH936" i="3"/>
  <c r="AH937" i="3"/>
  <c r="AH938" i="3"/>
  <c r="AH939" i="3"/>
  <c r="AH940" i="3"/>
  <c r="AH941" i="3"/>
  <c r="AH942" i="3"/>
  <c r="AH943" i="3"/>
  <c r="AH944" i="3"/>
  <c r="AH945" i="3"/>
  <c r="AH946" i="3"/>
  <c r="AH947" i="3"/>
  <c r="AH948" i="3"/>
  <c r="AH949" i="3"/>
  <c r="AH950" i="3"/>
  <c r="AH951" i="3"/>
  <c r="AH952" i="3"/>
  <c r="AH953" i="3"/>
  <c r="AH954" i="3"/>
  <c r="AH955" i="3"/>
  <c r="AH956" i="3"/>
  <c r="AH957" i="3"/>
  <c r="AH958" i="3"/>
  <c r="AH959" i="3"/>
  <c r="AH960" i="3"/>
  <c r="AH961" i="3"/>
  <c r="AH962" i="3"/>
  <c r="AH963" i="3"/>
  <c r="AH964" i="3"/>
  <c r="AH965" i="3"/>
  <c r="AH966" i="3"/>
  <c r="AH967" i="3"/>
  <c r="AH968" i="3"/>
  <c r="AH969" i="3"/>
  <c r="AH970" i="3"/>
  <c r="AH971" i="3"/>
  <c r="AH972" i="3"/>
  <c r="AH973" i="3"/>
  <c r="AH974" i="3"/>
  <c r="AH975" i="3"/>
  <c r="AH976" i="3"/>
  <c r="AH977" i="3"/>
  <c r="AH978" i="3"/>
  <c r="AH979" i="3"/>
  <c r="AH980" i="3"/>
  <c r="AH981" i="3"/>
  <c r="AH982" i="3"/>
  <c r="AH983" i="3"/>
  <c r="AH984" i="3"/>
  <c r="AH985" i="3"/>
  <c r="AH986" i="3"/>
  <c r="AH987" i="3"/>
  <c r="AH988" i="3"/>
  <c r="AH989" i="3"/>
  <c r="AH990" i="3"/>
  <c r="AH991" i="3"/>
  <c r="AH992" i="3"/>
  <c r="AH993" i="3"/>
  <c r="AH994" i="3"/>
  <c r="AH995" i="3"/>
  <c r="AH996" i="3"/>
  <c r="AH997" i="3"/>
  <c r="AH998" i="3"/>
  <c r="AH999" i="3"/>
  <c r="AH1000" i="3"/>
  <c r="AH1001" i="3"/>
  <c r="AH1002" i="3"/>
  <c r="AH1003" i="3"/>
  <c r="AH1004" i="3"/>
  <c r="AH1005" i="3"/>
  <c r="AH1006" i="3"/>
  <c r="AH1007" i="3"/>
  <c r="AH1008" i="3"/>
  <c r="AH1009" i="3"/>
  <c r="AH1010" i="3"/>
  <c r="AH1011" i="3"/>
  <c r="AH1012" i="3"/>
  <c r="AH1013" i="3"/>
  <c r="AH1014" i="3"/>
  <c r="AH1015" i="3"/>
  <c r="AH1016" i="3"/>
  <c r="AH1017" i="3"/>
  <c r="AH1018" i="3"/>
  <c r="AH1019" i="3"/>
  <c r="AH1020" i="3"/>
  <c r="AH1021" i="3"/>
  <c r="AH1022" i="3"/>
  <c r="AH1023" i="3"/>
  <c r="AH1024" i="3"/>
  <c r="AH1025" i="3"/>
  <c r="AH1026" i="3"/>
  <c r="AH1027" i="3"/>
  <c r="AH1028" i="3"/>
  <c r="AH1029" i="3"/>
  <c r="AH1030" i="3"/>
  <c r="AH1031" i="3"/>
  <c r="AH1032" i="3"/>
  <c r="AH1033" i="3"/>
  <c r="AH1034" i="3"/>
  <c r="AH1035" i="3"/>
  <c r="AH1036" i="3"/>
  <c r="AH1037" i="3"/>
  <c r="AH1038" i="3"/>
  <c r="AH1039" i="3"/>
  <c r="AH1040" i="3"/>
  <c r="AH1041" i="3"/>
  <c r="AH1042" i="3"/>
  <c r="AH1043" i="3"/>
  <c r="AH1044" i="3"/>
  <c r="AH1045" i="3"/>
  <c r="AH1046" i="3"/>
  <c r="AH1047" i="3"/>
  <c r="AH1048" i="3"/>
  <c r="AH1049" i="3"/>
  <c r="AH1050" i="3"/>
  <c r="AH1051" i="3"/>
  <c r="AH1052" i="3"/>
  <c r="AH1053" i="3"/>
  <c r="AH1054" i="3"/>
  <c r="AH1055" i="3"/>
  <c r="AH1056" i="3"/>
  <c r="AH1057" i="3"/>
  <c r="AH1058" i="3"/>
  <c r="AH1059" i="3"/>
  <c r="AH1060" i="3"/>
  <c r="AH1061" i="3"/>
  <c r="AH1062" i="3"/>
  <c r="AH1063" i="3"/>
  <c r="AH1064" i="3"/>
  <c r="AH1065" i="3"/>
  <c r="AH1066" i="3"/>
  <c r="AH1067" i="3"/>
  <c r="AH1068" i="3"/>
  <c r="AH1069" i="3"/>
  <c r="AH1070" i="3"/>
  <c r="AH1071" i="3"/>
  <c r="AH1072" i="3"/>
  <c r="AH1073" i="3"/>
  <c r="AH1074" i="3"/>
  <c r="AH1075" i="3"/>
  <c r="AH1076" i="3"/>
  <c r="AH1077" i="3"/>
  <c r="AH1078" i="3"/>
  <c r="AH1079" i="3"/>
  <c r="AH1080" i="3"/>
  <c r="AH1081" i="3"/>
  <c r="AH1082" i="3"/>
  <c r="AH1083" i="3"/>
  <c r="AH1084" i="3"/>
  <c r="AH1085" i="3"/>
  <c r="AH1086" i="3"/>
  <c r="AH1087" i="3"/>
  <c r="AH1088" i="3"/>
  <c r="AH1089" i="3"/>
  <c r="AH1090" i="3"/>
  <c r="AH1091" i="3"/>
  <c r="AH1092" i="3"/>
  <c r="AH1093" i="3"/>
  <c r="AH1094" i="3"/>
  <c r="AH1095" i="3"/>
  <c r="AH1096" i="3"/>
  <c r="AH1097" i="3"/>
  <c r="AH1098" i="3"/>
  <c r="AH1099" i="3"/>
  <c r="AH1100" i="3"/>
  <c r="AH1101" i="3"/>
  <c r="AH1102" i="3"/>
  <c r="AH1103" i="3"/>
  <c r="AH1104" i="3"/>
  <c r="AH1105" i="3"/>
  <c r="AH1106" i="3"/>
  <c r="AH1107" i="3"/>
  <c r="AH1108" i="3"/>
  <c r="AH1109" i="3"/>
  <c r="AH1110" i="3"/>
  <c r="AH1111" i="3"/>
  <c r="AH1112" i="3"/>
  <c r="AH1113" i="3"/>
  <c r="AH1114" i="3"/>
  <c r="AH1115" i="3"/>
  <c r="AH1116" i="3"/>
  <c r="AH1117" i="3"/>
  <c r="AH1118" i="3"/>
  <c r="AH1119" i="3"/>
  <c r="AH1120" i="3"/>
  <c r="AH1121" i="3"/>
  <c r="AH1122" i="3"/>
  <c r="AH1123" i="3"/>
  <c r="AH1124" i="3"/>
  <c r="AH1125" i="3"/>
  <c r="AH1126" i="3"/>
  <c r="AH1127" i="3"/>
  <c r="AH1128" i="3"/>
  <c r="AH1129" i="3"/>
  <c r="AH1130" i="3"/>
  <c r="AH1131" i="3"/>
  <c r="AH1132" i="3"/>
  <c r="AH1133" i="3"/>
  <c r="AH1134" i="3"/>
  <c r="AH1135" i="3"/>
  <c r="AH1136" i="3"/>
  <c r="AH1137" i="3"/>
  <c r="AH1138" i="3"/>
  <c r="AH1139" i="3"/>
  <c r="AH1140" i="3"/>
  <c r="AH1141" i="3"/>
  <c r="AH1142" i="3"/>
  <c r="AH1143" i="3"/>
  <c r="AH1144" i="3"/>
  <c r="AH1145" i="3"/>
  <c r="AH1146" i="3"/>
  <c r="AH1147" i="3"/>
  <c r="AH1148" i="3"/>
  <c r="AH1149" i="3"/>
  <c r="AH1150" i="3"/>
  <c r="AH1151" i="3"/>
  <c r="AH1152" i="3"/>
  <c r="AH1153" i="3"/>
  <c r="AH1154" i="3"/>
  <c r="AH1155" i="3"/>
  <c r="AH1156" i="3"/>
  <c r="AH1157" i="3"/>
  <c r="AH1158" i="3"/>
  <c r="AH1159" i="3"/>
  <c r="AH1160" i="3"/>
  <c r="AH1161" i="3"/>
  <c r="AH1162" i="3"/>
  <c r="AH1163" i="3"/>
  <c r="AH1164" i="3"/>
  <c r="AH1165" i="3"/>
  <c r="AH1166" i="3"/>
  <c r="AH1167" i="3"/>
  <c r="AH1168" i="3"/>
  <c r="AH1169" i="3"/>
  <c r="AH1170" i="3"/>
  <c r="AH1171" i="3"/>
  <c r="AH1172" i="3"/>
  <c r="AH1173" i="3"/>
  <c r="AH1174" i="3"/>
  <c r="AH1175" i="3"/>
  <c r="AH1176" i="3"/>
  <c r="AH1177" i="3"/>
  <c r="AH1178" i="3"/>
  <c r="AH1179" i="3"/>
  <c r="AH1180" i="3"/>
  <c r="AH1181" i="3"/>
  <c r="AH1182" i="3"/>
  <c r="AH1183" i="3"/>
  <c r="AH1184" i="3"/>
  <c r="AH1185" i="3"/>
  <c r="AH1186" i="3"/>
  <c r="AH1187" i="3"/>
  <c r="AH1188" i="3"/>
  <c r="AH1189" i="3"/>
  <c r="AH1190" i="3"/>
  <c r="AH1191" i="3"/>
  <c r="AH1192" i="3"/>
  <c r="AH1193" i="3"/>
  <c r="AH1194" i="3"/>
  <c r="AH1195" i="3"/>
  <c r="AH1196" i="3"/>
  <c r="AH1197" i="3"/>
  <c r="AH1198" i="3"/>
  <c r="AH1199" i="3"/>
  <c r="AH1200" i="3"/>
  <c r="AH1201" i="3"/>
  <c r="AH1202" i="3"/>
  <c r="AH1203" i="3"/>
  <c r="AH1204" i="3"/>
  <c r="AH1205" i="3"/>
  <c r="AH1206" i="3"/>
  <c r="AH1207" i="3"/>
  <c r="AH1208" i="3"/>
  <c r="AH1209" i="3"/>
  <c r="AH1210" i="3"/>
  <c r="AH1211" i="3"/>
  <c r="AH1212" i="3"/>
  <c r="AH1213" i="3"/>
  <c r="AH1214" i="3"/>
  <c r="AH1215" i="3"/>
  <c r="AH1216" i="3"/>
  <c r="AH1217" i="3"/>
  <c r="AH1218" i="3"/>
  <c r="AH1219" i="3"/>
  <c r="AH1220" i="3"/>
  <c r="AH1221" i="3"/>
  <c r="AH1222" i="3"/>
  <c r="AH1223" i="3"/>
  <c r="AH1224" i="3"/>
  <c r="AH1225" i="3"/>
  <c r="AH1226" i="3"/>
  <c r="AH1227" i="3"/>
  <c r="AH1228" i="3"/>
  <c r="AH1229" i="3"/>
  <c r="AH1230" i="3"/>
  <c r="AH1231" i="3"/>
  <c r="AH1232" i="3"/>
  <c r="AH1233" i="3"/>
  <c r="AH1234" i="3"/>
  <c r="AH1235" i="3"/>
  <c r="AH1236" i="3"/>
  <c r="AH1237" i="3"/>
  <c r="AH1238" i="3"/>
  <c r="AH1239" i="3"/>
  <c r="AH1240" i="3"/>
  <c r="AH1241" i="3"/>
  <c r="AH1242" i="3"/>
  <c r="AH1243" i="3"/>
  <c r="AH1244" i="3"/>
  <c r="AH1245" i="3"/>
  <c r="AH1246" i="3"/>
  <c r="AH1247" i="3"/>
  <c r="AH1248" i="3"/>
  <c r="AH1249" i="3"/>
  <c r="AH1250" i="3"/>
  <c r="AH1251" i="3"/>
  <c r="AH1252" i="3"/>
  <c r="AH1253" i="3"/>
  <c r="AH1254" i="3"/>
  <c r="AH1255" i="3"/>
  <c r="AH1256" i="3"/>
  <c r="AH1257" i="3"/>
  <c r="AH1258" i="3"/>
  <c r="AH1259" i="3"/>
  <c r="AH1260" i="3"/>
  <c r="AH1261" i="3"/>
  <c r="AH1262" i="3"/>
  <c r="AH1263" i="3"/>
  <c r="AH1264" i="3"/>
  <c r="AH1265" i="3"/>
  <c r="AH1266" i="3"/>
  <c r="AH1267" i="3"/>
  <c r="AH1268" i="3"/>
  <c r="AH1269" i="3"/>
  <c r="AH1270" i="3"/>
  <c r="AH1271" i="3"/>
  <c r="AH1272" i="3"/>
  <c r="AH1273" i="3"/>
  <c r="AH1274" i="3"/>
  <c r="AH1275" i="3"/>
  <c r="AH1276" i="3"/>
  <c r="AH1277" i="3"/>
  <c r="AH1278" i="3"/>
  <c r="AH1279" i="3"/>
  <c r="AH1280" i="3"/>
  <c r="AH1281" i="3"/>
  <c r="AH1282" i="3"/>
  <c r="AH1283" i="3"/>
  <c r="AH1284" i="3"/>
  <c r="AH1285" i="3"/>
  <c r="AH1286" i="3"/>
  <c r="AH1287" i="3"/>
  <c r="AH1288" i="3"/>
  <c r="AH1289" i="3"/>
  <c r="AH1290" i="3"/>
  <c r="AH1291" i="3"/>
  <c r="AH1292" i="3"/>
  <c r="AH1293" i="3"/>
  <c r="AH1294" i="3"/>
  <c r="AH1295" i="3"/>
  <c r="AH1296" i="3"/>
  <c r="AH1297" i="3"/>
  <c r="AH1298" i="3"/>
  <c r="AH1299" i="3"/>
  <c r="AH1300" i="3"/>
  <c r="AH1301" i="3"/>
  <c r="AH1302" i="3"/>
  <c r="AH1303" i="3"/>
  <c r="AH1304" i="3"/>
  <c r="AH1305" i="3"/>
  <c r="AH1306" i="3"/>
  <c r="AH1307" i="3"/>
  <c r="AH1308" i="3"/>
  <c r="AH1309" i="3"/>
  <c r="AH1310" i="3"/>
  <c r="AH1311" i="3"/>
  <c r="AH1312" i="3"/>
  <c r="AH1313" i="3"/>
  <c r="AH1314" i="3"/>
  <c r="AH1315" i="3"/>
  <c r="AH1316" i="3"/>
  <c r="AH1317" i="3"/>
  <c r="AH1318" i="3"/>
  <c r="AH1319" i="3"/>
  <c r="AH1320" i="3"/>
  <c r="AH1321" i="3"/>
  <c r="AH1322" i="3"/>
  <c r="AH1323" i="3"/>
  <c r="AH1324" i="3"/>
  <c r="AH1325" i="3"/>
  <c r="AH1326" i="3"/>
  <c r="AH1327" i="3"/>
  <c r="AH1328" i="3"/>
  <c r="AH1329" i="3"/>
  <c r="AH1330" i="3"/>
  <c r="AH1331" i="3"/>
  <c r="AH1332" i="3"/>
  <c r="AH1333" i="3"/>
  <c r="AH1334" i="3"/>
  <c r="AH1335" i="3"/>
  <c r="AH1336" i="3"/>
  <c r="AH1337" i="3"/>
  <c r="AH1338" i="3"/>
  <c r="AH1339" i="3"/>
  <c r="AH1340" i="3"/>
  <c r="AH1341" i="3"/>
  <c r="AH1342" i="3"/>
  <c r="AH1343" i="3"/>
  <c r="AH1344" i="3"/>
  <c r="AH1345" i="3"/>
  <c r="AH1346" i="3"/>
  <c r="AH1347" i="3"/>
  <c r="AH1348" i="3"/>
  <c r="AH1349" i="3"/>
  <c r="AH1350" i="3"/>
  <c r="AH1351" i="3"/>
  <c r="AH1352" i="3"/>
  <c r="AH1353" i="3"/>
  <c r="AH1354" i="3"/>
  <c r="AH1355" i="3"/>
  <c r="AH1356" i="3"/>
  <c r="AH1357" i="3"/>
  <c r="AH1358" i="3"/>
  <c r="AH1359" i="3"/>
  <c r="AH1360" i="3"/>
  <c r="AH1361" i="3"/>
  <c r="AH1362" i="3"/>
  <c r="AH1363" i="3"/>
  <c r="AH1364" i="3"/>
  <c r="AH1365" i="3"/>
  <c r="AH1366" i="3"/>
  <c r="AH1367" i="3"/>
  <c r="AH1368" i="3"/>
  <c r="AH1369" i="3"/>
  <c r="AH1370" i="3"/>
  <c r="AH1371" i="3"/>
  <c r="AH1372" i="3"/>
  <c r="AH1373" i="3"/>
  <c r="AH1374" i="3"/>
  <c r="AH1375" i="3"/>
  <c r="AH1376" i="3"/>
  <c r="AH1377" i="3"/>
  <c r="AH1378" i="3"/>
  <c r="AH1379" i="3"/>
  <c r="AH1380" i="3"/>
  <c r="AH1381" i="3"/>
  <c r="AH1382" i="3"/>
  <c r="AH1383" i="3"/>
  <c r="AH1384" i="3"/>
  <c r="AH1385" i="3"/>
  <c r="AH1386" i="3"/>
  <c r="AH1387" i="3"/>
  <c r="AH1388" i="3"/>
  <c r="AH1389" i="3"/>
  <c r="AH1390" i="3"/>
  <c r="AH1391" i="3"/>
  <c r="AH1392" i="3"/>
  <c r="AH1393" i="3"/>
  <c r="AH1394" i="3"/>
  <c r="AH1395" i="3"/>
  <c r="AH1396" i="3"/>
  <c r="AH1397" i="3"/>
  <c r="AH1398" i="3"/>
  <c r="AH1399" i="3"/>
  <c r="AH1400" i="3"/>
  <c r="AH1401" i="3"/>
  <c r="AH1402" i="3"/>
  <c r="AH1403" i="3"/>
  <c r="AH1404" i="3"/>
  <c r="AH1405" i="3"/>
  <c r="AH1406" i="3"/>
  <c r="AH1407" i="3"/>
  <c r="AH1408" i="3"/>
  <c r="AH1409" i="3"/>
  <c r="AH1410" i="3"/>
  <c r="AH1411" i="3"/>
  <c r="AH1412" i="3"/>
  <c r="AH1413" i="3"/>
  <c r="AH1414" i="3"/>
  <c r="AH1415" i="3"/>
  <c r="AH1416" i="3"/>
  <c r="AH1417" i="3"/>
  <c r="AH1418" i="3"/>
  <c r="AH1419" i="3"/>
  <c r="AH1420" i="3"/>
  <c r="AH1421" i="3"/>
  <c r="AH1422" i="3"/>
  <c r="AH1423" i="3"/>
  <c r="AH1424" i="3"/>
  <c r="AH1425" i="3"/>
  <c r="AH1426" i="3"/>
  <c r="AH1427" i="3"/>
  <c r="AH1428" i="3"/>
  <c r="AH1429" i="3"/>
  <c r="AH1430" i="3"/>
  <c r="AH1431" i="3"/>
  <c r="AH1432" i="3"/>
  <c r="AH1433" i="3"/>
  <c r="AH1434" i="3"/>
  <c r="AH1435" i="3"/>
  <c r="AH1436" i="3"/>
  <c r="AH1437" i="3"/>
  <c r="AH1438" i="3"/>
  <c r="AH1439" i="3"/>
  <c r="AH1440" i="3"/>
  <c r="AH1441" i="3"/>
  <c r="AH1442" i="3"/>
  <c r="AH1443" i="3"/>
  <c r="AH1444" i="3"/>
  <c r="AH1445" i="3"/>
  <c r="AH1446" i="3"/>
  <c r="AH1447" i="3"/>
  <c r="AH1448" i="3"/>
  <c r="AH1449" i="3"/>
  <c r="AH1450" i="3"/>
  <c r="AH1451" i="3"/>
  <c r="AH1452" i="3"/>
  <c r="AH1453" i="3"/>
  <c r="AH1454" i="3"/>
  <c r="AH1455" i="3"/>
  <c r="AH1456" i="3"/>
  <c r="AH1457" i="3"/>
  <c r="AH1458" i="3"/>
  <c r="AH1459" i="3"/>
  <c r="AH1460" i="3"/>
  <c r="AH1461" i="3"/>
  <c r="AH1462" i="3"/>
  <c r="AH1463" i="3"/>
  <c r="AH1464" i="3"/>
  <c r="AH1465" i="3"/>
  <c r="AH1466" i="3"/>
  <c r="AH1467" i="3"/>
  <c r="AH1468" i="3"/>
  <c r="AH1469" i="3"/>
  <c r="AH1470" i="3"/>
  <c r="AH1471" i="3"/>
  <c r="AH1472" i="3"/>
  <c r="AH1473" i="3"/>
  <c r="AH1474" i="3"/>
  <c r="AH1475" i="3"/>
  <c r="AH1476" i="3"/>
  <c r="AH1477" i="3"/>
  <c r="AH1478" i="3"/>
  <c r="AH1479" i="3"/>
  <c r="AH1480" i="3"/>
  <c r="AH1481" i="3"/>
  <c r="AH1482" i="3"/>
  <c r="AH1483" i="3"/>
  <c r="AH1484" i="3"/>
  <c r="AH1485" i="3"/>
  <c r="AH1486" i="3"/>
  <c r="AH1487" i="3"/>
  <c r="AH1488" i="3"/>
  <c r="AH1489" i="3"/>
  <c r="AH1490" i="3"/>
  <c r="AH1491" i="3"/>
  <c r="AH1492" i="3"/>
  <c r="AH1493" i="3"/>
  <c r="AH1494" i="3"/>
  <c r="AH1495" i="3"/>
  <c r="AH1496" i="3"/>
  <c r="AH1497" i="3"/>
  <c r="AH1498" i="3"/>
  <c r="AH1499" i="3"/>
  <c r="AH1500" i="3"/>
  <c r="AH1501" i="3"/>
  <c r="AH1502" i="3"/>
  <c r="AH1503" i="3"/>
  <c r="AH1504" i="3"/>
  <c r="AH1505" i="3"/>
  <c r="AH1506" i="3"/>
  <c r="AH1507" i="3"/>
  <c r="AH1508" i="3"/>
  <c r="AH1509" i="3"/>
  <c r="AH1510" i="3"/>
  <c r="AH1511" i="3"/>
  <c r="AH1512" i="3"/>
  <c r="AH1513" i="3"/>
  <c r="AH1514" i="3"/>
  <c r="AH1515" i="3"/>
  <c r="AH1516" i="3"/>
  <c r="AH1517" i="3"/>
  <c r="AH1518" i="3"/>
  <c r="AH1519" i="3"/>
  <c r="AH1520" i="3"/>
  <c r="AH1521" i="3"/>
  <c r="AH1522" i="3"/>
  <c r="AH1523" i="3"/>
  <c r="AH1524" i="3"/>
  <c r="AH1525" i="3"/>
  <c r="AH1526" i="3"/>
  <c r="AH1527" i="3"/>
  <c r="AH1528" i="3"/>
  <c r="AH1529" i="3"/>
  <c r="AH1530" i="3"/>
  <c r="AH1531" i="3"/>
  <c r="AH1532" i="3"/>
  <c r="AH1533" i="3"/>
  <c r="AH1534" i="3"/>
  <c r="AH1535" i="3"/>
  <c r="AH1536" i="3"/>
  <c r="AH1537" i="3"/>
  <c r="AH1538" i="3"/>
  <c r="AH1539" i="3"/>
  <c r="AH1540" i="3"/>
  <c r="AH1541" i="3"/>
  <c r="AH1542" i="3"/>
  <c r="AH1543" i="3"/>
  <c r="AH1544" i="3"/>
  <c r="AH1545" i="3"/>
  <c r="AH1546" i="3"/>
  <c r="AH1547" i="3"/>
  <c r="AH1548" i="3"/>
  <c r="AH1549" i="3"/>
  <c r="AH1550" i="3"/>
  <c r="AH1551" i="3"/>
  <c r="AH1552" i="3"/>
  <c r="AH1553" i="3"/>
  <c r="AH1554" i="3"/>
  <c r="AH1555" i="3"/>
  <c r="AH1556" i="3"/>
  <c r="AH1557" i="3"/>
  <c r="AH1558" i="3"/>
  <c r="AH1559" i="3"/>
  <c r="AH1560" i="3"/>
  <c r="AH1561" i="3"/>
  <c r="AH1562" i="3"/>
  <c r="AH1563" i="3"/>
  <c r="AH1564" i="3"/>
  <c r="AH1565" i="3"/>
  <c r="AH1566" i="3"/>
  <c r="AH1567" i="3"/>
  <c r="AH1568" i="3"/>
  <c r="AH1569" i="3"/>
  <c r="AH1570" i="3"/>
  <c r="AH1571" i="3"/>
  <c r="AH1572" i="3"/>
  <c r="AH1573" i="3"/>
  <c r="AH1574" i="3"/>
  <c r="AH1575" i="3"/>
  <c r="AH1576" i="3"/>
  <c r="AH1577" i="3"/>
  <c r="AH1578" i="3"/>
  <c r="AH1579" i="3"/>
  <c r="AH1580" i="3"/>
  <c r="AH1581" i="3"/>
  <c r="AH1582" i="3"/>
  <c r="AH1583" i="3"/>
  <c r="AH1584" i="3"/>
  <c r="AH1585" i="3"/>
  <c r="AH1586" i="3"/>
  <c r="AH1587" i="3"/>
  <c r="AH1588" i="3"/>
  <c r="AH1589" i="3"/>
  <c r="AH1590" i="3"/>
  <c r="AH1591" i="3"/>
  <c r="AH1592" i="3"/>
  <c r="AH1593" i="3"/>
  <c r="AH1594" i="3"/>
  <c r="AH1595" i="3"/>
  <c r="AH1596" i="3"/>
  <c r="AH1597" i="3"/>
  <c r="AH1598" i="3"/>
  <c r="AH1599" i="3"/>
  <c r="AH1600" i="3"/>
  <c r="AH1601" i="3"/>
  <c r="AH1602" i="3"/>
  <c r="AH1603" i="3"/>
  <c r="AH1604" i="3"/>
  <c r="AH1605" i="3"/>
  <c r="AH1606" i="3"/>
  <c r="AH1607" i="3"/>
  <c r="AH1608" i="3"/>
  <c r="AH1609" i="3"/>
  <c r="AH1610" i="3"/>
  <c r="AH1611" i="3"/>
  <c r="AH1612" i="3"/>
  <c r="AH1613" i="3"/>
  <c r="AH1614" i="3"/>
  <c r="AH1615" i="3"/>
  <c r="AH1616" i="3"/>
  <c r="AH1617" i="3"/>
  <c r="AH1618" i="3"/>
  <c r="AH1619" i="3"/>
  <c r="AH1620" i="3"/>
  <c r="AH1621" i="3"/>
  <c r="AH1622" i="3"/>
  <c r="AH1623" i="3"/>
  <c r="AH1624" i="3"/>
  <c r="AH1625" i="3"/>
  <c r="AH1626" i="3"/>
  <c r="AH1627" i="3"/>
  <c r="AH1628" i="3"/>
  <c r="AH1629" i="3"/>
  <c r="AH1630" i="3"/>
  <c r="AH1631" i="3"/>
  <c r="AH1632" i="3"/>
  <c r="AH1633" i="3"/>
  <c r="AH1634" i="3"/>
  <c r="AH1635" i="3"/>
  <c r="AH1636" i="3"/>
  <c r="AH1637" i="3"/>
  <c r="AH1638" i="3"/>
  <c r="AH1639" i="3"/>
  <c r="AH1640" i="3"/>
  <c r="AH1641" i="3"/>
  <c r="AH1642" i="3"/>
  <c r="AH1643" i="3"/>
  <c r="AH1644" i="3"/>
  <c r="AH1645" i="3"/>
  <c r="AH1646" i="3"/>
  <c r="AH1647" i="3"/>
  <c r="AH1648" i="3"/>
  <c r="AH1649" i="3"/>
  <c r="AH1650" i="3"/>
  <c r="AH1651" i="3"/>
  <c r="AH1652" i="3"/>
  <c r="AH1653" i="3"/>
  <c r="AH1654" i="3"/>
  <c r="AH1655" i="3"/>
  <c r="AH1656" i="3"/>
  <c r="AH1657" i="3"/>
  <c r="AH1658" i="3"/>
  <c r="AH1659" i="3"/>
  <c r="AH1660" i="3"/>
  <c r="AH1661" i="3"/>
  <c r="AH1662" i="3"/>
  <c r="AH1663" i="3"/>
  <c r="AH1664" i="3"/>
  <c r="AH1665" i="3"/>
  <c r="AH1666" i="3"/>
  <c r="AH1667" i="3"/>
  <c r="AH1668" i="3"/>
  <c r="AH1669" i="3"/>
  <c r="AH1670" i="3"/>
  <c r="AH1671" i="3"/>
  <c r="AH1672" i="3"/>
  <c r="AH1673" i="3"/>
  <c r="AH1674" i="3"/>
  <c r="AH1675" i="3"/>
  <c r="AH1676" i="3"/>
  <c r="AH1677" i="3"/>
  <c r="AH1678" i="3"/>
  <c r="AH1679" i="3"/>
  <c r="AH1680" i="3"/>
  <c r="AH1681" i="3"/>
  <c r="AH1682" i="3"/>
  <c r="AH1683" i="3"/>
  <c r="AH1684" i="3"/>
  <c r="AH1685" i="3"/>
  <c r="AH1686" i="3"/>
  <c r="AH1687" i="3"/>
  <c r="AH1688" i="3"/>
  <c r="AH1689" i="3"/>
  <c r="AH1690" i="3"/>
  <c r="AH1691" i="3"/>
  <c r="AH1692" i="3"/>
  <c r="AH1693" i="3"/>
  <c r="AH1694" i="3"/>
  <c r="AH1695" i="3"/>
  <c r="AH1696" i="3"/>
  <c r="AH1697" i="3"/>
  <c r="AH1698" i="3"/>
  <c r="AH1699" i="3"/>
  <c r="AH1700" i="3"/>
  <c r="AH1701" i="3"/>
  <c r="AH1702" i="3"/>
  <c r="AH1703" i="3"/>
  <c r="AH1704" i="3"/>
  <c r="AH1705" i="3"/>
  <c r="AH1706" i="3"/>
  <c r="AH1707" i="3"/>
  <c r="AH1708" i="3"/>
  <c r="AH1709" i="3"/>
  <c r="AH1710" i="3"/>
  <c r="AH1711" i="3"/>
  <c r="AH1712" i="3"/>
  <c r="AH1713" i="3"/>
  <c r="AH1714" i="3"/>
  <c r="AH1715" i="3"/>
  <c r="AH1716" i="3"/>
  <c r="AH1717" i="3"/>
  <c r="AH1718" i="3"/>
  <c r="AH1719" i="3"/>
  <c r="AH1720" i="3"/>
  <c r="AH1721" i="3"/>
  <c r="AH1722" i="3"/>
  <c r="AH1723" i="3"/>
  <c r="AH1724" i="3"/>
  <c r="AH1725" i="3"/>
  <c r="AH1726" i="3"/>
  <c r="AH1727" i="3"/>
  <c r="AH1728" i="3"/>
  <c r="AH1729" i="3"/>
  <c r="AH1730" i="3"/>
  <c r="AH1731" i="3"/>
  <c r="AH1732" i="3"/>
  <c r="AH1733" i="3"/>
  <c r="AH1734" i="3"/>
  <c r="AH1735" i="3"/>
  <c r="AH1736" i="3"/>
  <c r="AH1737" i="3"/>
  <c r="AH1738" i="3"/>
  <c r="AH1739" i="3"/>
  <c r="AH1740" i="3"/>
  <c r="AH1741" i="3"/>
  <c r="AH1742" i="3"/>
  <c r="AH1743" i="3"/>
  <c r="AH1744" i="3"/>
  <c r="AH1745" i="3"/>
  <c r="AH1746" i="3"/>
  <c r="AH1747" i="3"/>
  <c r="AH1748" i="3"/>
  <c r="AH1749" i="3"/>
  <c r="AH1750" i="3"/>
  <c r="AH1751" i="3"/>
  <c r="AH1752" i="3"/>
  <c r="AH1753" i="3"/>
  <c r="AH1754" i="3"/>
  <c r="AH1755" i="3"/>
  <c r="AH1756" i="3"/>
  <c r="AH1757" i="3"/>
  <c r="AH1758" i="3"/>
  <c r="AH1759" i="3"/>
  <c r="AH1760" i="3"/>
  <c r="AH1761" i="3"/>
  <c r="AH1762" i="3"/>
  <c r="AH1763" i="3"/>
  <c r="AH1764" i="3"/>
  <c r="AH1765" i="3"/>
  <c r="AH1766" i="3"/>
  <c r="AH1767" i="3"/>
  <c r="AH1768" i="3"/>
  <c r="AH1769" i="3"/>
  <c r="AH1770" i="3"/>
  <c r="AH1771" i="3"/>
  <c r="AH1772" i="3"/>
  <c r="AH1773" i="3"/>
  <c r="AH1774" i="3"/>
  <c r="AH1775" i="3"/>
  <c r="AH1776" i="3"/>
  <c r="AH1777" i="3"/>
  <c r="AH1778" i="3"/>
  <c r="AH1779" i="3"/>
  <c r="AH1780" i="3"/>
  <c r="AH1781" i="3"/>
  <c r="AH1782" i="3"/>
  <c r="AH1783" i="3"/>
  <c r="AH1784" i="3"/>
  <c r="AH1785" i="3"/>
  <c r="AH1786" i="3"/>
  <c r="AH1787" i="3"/>
  <c r="AH1788" i="3"/>
  <c r="AH1789" i="3"/>
  <c r="AH1790" i="3"/>
  <c r="AH1791" i="3"/>
  <c r="AH1792" i="3"/>
  <c r="AH1793" i="3"/>
  <c r="AH1794" i="3"/>
  <c r="AH1795" i="3"/>
  <c r="AH1796" i="3"/>
  <c r="AH1797" i="3"/>
  <c r="AH1798" i="3"/>
  <c r="AH1799" i="3"/>
  <c r="AH1800" i="3"/>
  <c r="AH1801" i="3"/>
  <c r="AH1802" i="3"/>
  <c r="AH1803" i="3"/>
  <c r="AH1804" i="3"/>
  <c r="AH1805" i="3"/>
  <c r="AH1806" i="3"/>
  <c r="AH1807" i="3"/>
  <c r="AH1808" i="3"/>
  <c r="AH1809" i="3"/>
  <c r="AH1810" i="3"/>
  <c r="AH1811" i="3"/>
  <c r="AH1812" i="3"/>
  <c r="AH1813" i="3"/>
  <c r="AH1814" i="3"/>
  <c r="AH1815" i="3"/>
  <c r="AH1816" i="3"/>
  <c r="AH1817" i="3"/>
  <c r="AH1818" i="3"/>
  <c r="AH1819" i="3"/>
  <c r="AH1820" i="3"/>
  <c r="AH1821" i="3"/>
  <c r="AH1822" i="3"/>
  <c r="AH1823" i="3"/>
  <c r="AH1824" i="3"/>
  <c r="AH1825" i="3"/>
  <c r="AH1826" i="3"/>
  <c r="AH1827" i="3"/>
  <c r="AH1828" i="3"/>
  <c r="AH1829" i="3"/>
  <c r="AH1830" i="3"/>
  <c r="AH1831" i="3"/>
  <c r="AH1832" i="3"/>
  <c r="AH1833" i="3"/>
  <c r="AH1834" i="3"/>
  <c r="AH1835" i="3"/>
  <c r="AH1836" i="3"/>
  <c r="AH1837" i="3"/>
  <c r="AH1838" i="3"/>
  <c r="AH1839" i="3"/>
  <c r="AH1840" i="3"/>
  <c r="AH1841" i="3"/>
  <c r="AH1842" i="3"/>
  <c r="AH1843" i="3"/>
  <c r="AH1844" i="3"/>
  <c r="AH1845" i="3"/>
  <c r="AH1846" i="3"/>
  <c r="AH1847" i="3"/>
  <c r="AH1848" i="3"/>
  <c r="AH1849" i="3"/>
  <c r="AH1850" i="3"/>
  <c r="AH1851" i="3"/>
  <c r="AH1852" i="3"/>
  <c r="AH1853" i="3"/>
  <c r="AH1854" i="3"/>
  <c r="AH1855" i="3"/>
  <c r="AH1856" i="3"/>
  <c r="AH1857" i="3"/>
  <c r="AH1858" i="3"/>
  <c r="AH1859" i="3"/>
  <c r="AH1860" i="3"/>
  <c r="AH1861" i="3"/>
  <c r="AH1862" i="3"/>
  <c r="AH1863" i="3"/>
  <c r="AH1864" i="3"/>
  <c r="AH1865" i="3"/>
  <c r="AH1866" i="3"/>
  <c r="AH1867" i="3"/>
  <c r="AH1868" i="3"/>
  <c r="AH1869" i="3"/>
  <c r="AH1870" i="3"/>
  <c r="AH1871" i="3"/>
  <c r="AH1872" i="3"/>
  <c r="AH1873" i="3"/>
  <c r="AH1874" i="3"/>
  <c r="AH1875" i="3"/>
  <c r="AH1876" i="3"/>
  <c r="AH1877" i="3"/>
  <c r="AH1878" i="3"/>
  <c r="AH1879" i="3"/>
  <c r="AH1880" i="3"/>
  <c r="AH1881" i="3"/>
  <c r="AH1882" i="3"/>
  <c r="AH1883" i="3"/>
  <c r="AH1884" i="3"/>
  <c r="AH1885" i="3"/>
  <c r="AH1886" i="3"/>
  <c r="AH1887" i="3"/>
  <c r="AH1888" i="3"/>
  <c r="AH1889" i="3"/>
  <c r="AH1890" i="3"/>
  <c r="AH1891" i="3"/>
  <c r="AH1892" i="3"/>
  <c r="AH1893" i="3"/>
  <c r="AH1894" i="3"/>
  <c r="AH1895" i="3"/>
  <c r="AH1896" i="3"/>
  <c r="AH1897" i="3"/>
  <c r="AH1898" i="3"/>
  <c r="AH1899" i="3"/>
  <c r="AH1900" i="3"/>
  <c r="AH1901" i="3"/>
  <c r="AH1902" i="3"/>
  <c r="AH1903" i="3"/>
  <c r="AH1904" i="3"/>
  <c r="AH1905" i="3"/>
  <c r="AH1906" i="3"/>
  <c r="AH1907" i="3"/>
  <c r="AH1908" i="3"/>
  <c r="AH1909" i="3"/>
  <c r="AH1910" i="3"/>
  <c r="AH1911" i="3"/>
  <c r="AH1912" i="3"/>
  <c r="AH1913" i="3"/>
  <c r="AH1914" i="3"/>
  <c r="AH1915" i="3"/>
  <c r="AH1916" i="3"/>
  <c r="AH1917" i="3"/>
  <c r="AH1918" i="3"/>
  <c r="AH1919" i="3"/>
  <c r="AH1920" i="3"/>
  <c r="AH1921" i="3"/>
  <c r="AH1922" i="3"/>
  <c r="AH1923" i="3"/>
  <c r="AH1924" i="3"/>
  <c r="AH1925" i="3"/>
  <c r="AH1926" i="3"/>
  <c r="AH1927" i="3"/>
  <c r="AH1928" i="3"/>
  <c r="AH1929" i="3"/>
  <c r="AH1930" i="3"/>
  <c r="AH1931" i="3"/>
  <c r="AH1932" i="3"/>
  <c r="AH1933" i="3"/>
  <c r="AH1934" i="3"/>
  <c r="AH1935" i="3"/>
  <c r="AH1936" i="3"/>
  <c r="AH1937" i="3"/>
  <c r="AH1938" i="3"/>
  <c r="AH1939" i="3"/>
  <c r="AH1940" i="3"/>
  <c r="AH1941" i="3"/>
  <c r="AH1942" i="3"/>
  <c r="AH1943" i="3"/>
  <c r="AH1944" i="3"/>
  <c r="AH1945" i="3"/>
  <c r="AH1946" i="3"/>
  <c r="AH1947" i="3"/>
  <c r="AH1948" i="3"/>
  <c r="AH1949" i="3"/>
  <c r="AH1950" i="3"/>
  <c r="AH1951" i="3"/>
  <c r="AH1952" i="3"/>
  <c r="AH1953" i="3"/>
  <c r="AH1954" i="3"/>
  <c r="AH1955" i="3"/>
  <c r="AH1956" i="3"/>
  <c r="AH1957" i="3"/>
  <c r="AH1958" i="3"/>
  <c r="AH1959" i="3"/>
  <c r="AH1960" i="3"/>
  <c r="AH1961" i="3"/>
  <c r="AH1962" i="3"/>
  <c r="AH1963" i="3"/>
  <c r="AH1964" i="3"/>
  <c r="AH1965" i="3"/>
  <c r="AH1966" i="3"/>
  <c r="AH1967" i="3"/>
  <c r="AH1968" i="3"/>
  <c r="AH1969" i="3"/>
  <c r="AH1970" i="3"/>
  <c r="AH1971" i="3"/>
  <c r="AH1972" i="3"/>
  <c r="AH1973" i="3"/>
  <c r="AH1974" i="3"/>
  <c r="AH1975" i="3"/>
  <c r="AH1976" i="3"/>
  <c r="AH1977" i="3"/>
  <c r="AH1978" i="3"/>
  <c r="AH1979" i="3"/>
  <c r="AH1980" i="3"/>
  <c r="AH1981" i="3"/>
  <c r="AH1982" i="3"/>
  <c r="AH1983" i="3"/>
  <c r="AH1984" i="3"/>
  <c r="AH1985" i="3"/>
  <c r="AH1986" i="3"/>
  <c r="AH1987" i="3"/>
  <c r="AH1988" i="3"/>
  <c r="AH1989" i="3"/>
  <c r="AH1990" i="3"/>
  <c r="AH1991" i="3"/>
  <c r="AH1992" i="3"/>
  <c r="AH1993" i="3"/>
  <c r="AH1994" i="3"/>
  <c r="AH1995" i="3"/>
  <c r="AH1996" i="3"/>
  <c r="AH1997" i="3"/>
  <c r="AH1998" i="3"/>
  <c r="AH1999" i="3"/>
  <c r="AH2000" i="3"/>
  <c r="AH2001" i="3"/>
  <c r="AH2002" i="3"/>
  <c r="AH2003" i="3"/>
  <c r="AH2004" i="3"/>
  <c r="AH2005" i="3"/>
  <c r="AH2006" i="3"/>
  <c r="AH2007" i="3"/>
  <c r="AH2008" i="3"/>
  <c r="AH2009" i="3"/>
  <c r="AH2010" i="3"/>
  <c r="AH2011" i="3"/>
  <c r="AH2012" i="3"/>
  <c r="AH2013" i="3"/>
  <c r="AH2014" i="3"/>
  <c r="AH2015" i="3"/>
  <c r="AH2016" i="3"/>
  <c r="AH2017" i="3"/>
  <c r="AH2018" i="3"/>
  <c r="AH2019" i="3"/>
  <c r="AH2020" i="3"/>
  <c r="AH2021" i="3"/>
  <c r="AH2022" i="3"/>
  <c r="AH2023" i="3"/>
  <c r="AH2024" i="3"/>
  <c r="AH2025" i="3"/>
  <c r="AH2026" i="3"/>
  <c r="AH2027" i="3"/>
  <c r="AH2028" i="3"/>
  <c r="AH2029" i="3"/>
  <c r="AH2030" i="3"/>
  <c r="AH2031" i="3"/>
  <c r="AH2032" i="3"/>
  <c r="AH2033" i="3"/>
  <c r="AH2034" i="3"/>
  <c r="AH2035" i="3"/>
  <c r="AH2036" i="3"/>
  <c r="AH2037" i="3"/>
  <c r="AH2038" i="3"/>
  <c r="AH2039" i="3"/>
  <c r="AH2040" i="3"/>
  <c r="AH2041" i="3"/>
  <c r="AH2042" i="3"/>
  <c r="AH2043" i="3"/>
  <c r="AH2044" i="3"/>
  <c r="AH2045" i="3"/>
  <c r="AH2046" i="3"/>
  <c r="AH2047" i="3"/>
  <c r="AH2048" i="3"/>
  <c r="AH2049" i="3"/>
  <c r="AH2050" i="3"/>
  <c r="AH2051" i="3"/>
  <c r="AH2052" i="3"/>
  <c r="AH2053" i="3"/>
  <c r="AH2054" i="3"/>
  <c r="AH2055" i="3"/>
  <c r="AH2056" i="3"/>
  <c r="AH2057" i="3"/>
  <c r="AH2058" i="3"/>
  <c r="AH2059" i="3"/>
  <c r="AH2060" i="3"/>
  <c r="AH2061" i="3"/>
  <c r="AH2062" i="3"/>
  <c r="AH2063" i="3"/>
  <c r="AH2064" i="3"/>
  <c r="AH2065" i="3"/>
  <c r="AH2066" i="3"/>
  <c r="AH2067" i="3"/>
  <c r="AH2068" i="3"/>
  <c r="AH2069" i="3"/>
  <c r="AH2070" i="3"/>
  <c r="AH2071" i="3"/>
  <c r="AH2072" i="3"/>
  <c r="AH2073" i="3"/>
  <c r="AH2074" i="3"/>
  <c r="AH2075" i="3"/>
  <c r="AH2076" i="3"/>
  <c r="AH2077" i="3"/>
  <c r="AH2078" i="3"/>
  <c r="AH2079" i="3"/>
  <c r="AH2080" i="3"/>
  <c r="AH2081" i="3"/>
  <c r="AH2082" i="3"/>
  <c r="AH2083" i="3"/>
  <c r="AH2084" i="3"/>
  <c r="AH2085" i="3"/>
  <c r="AH2086" i="3"/>
  <c r="AH2087" i="3"/>
  <c r="AH2088" i="3"/>
  <c r="AH2089" i="3"/>
  <c r="AH2090" i="3"/>
  <c r="AH2091" i="3"/>
  <c r="AH2092" i="3"/>
  <c r="AH2093" i="3"/>
  <c r="AH2094" i="3"/>
  <c r="AH2095" i="3"/>
  <c r="AH2096" i="3"/>
  <c r="AH2097" i="3"/>
  <c r="AH2098" i="3"/>
  <c r="AH2099" i="3"/>
  <c r="AH2100" i="3"/>
  <c r="AH2101" i="3"/>
  <c r="AH2102" i="3"/>
  <c r="AH2103" i="3"/>
  <c r="AH2104" i="3"/>
  <c r="AH2105" i="3"/>
  <c r="AH2106" i="3"/>
  <c r="AH2107" i="3"/>
  <c r="AH2108" i="3"/>
  <c r="AH2109" i="3"/>
  <c r="AH2110" i="3"/>
  <c r="AH2111" i="3"/>
  <c r="AH2112" i="3"/>
  <c r="AH2113" i="3"/>
  <c r="AH2114" i="3"/>
  <c r="AH2115" i="3"/>
  <c r="AH2116" i="3"/>
  <c r="AH2117" i="3"/>
  <c r="AH2118" i="3"/>
  <c r="AH2119" i="3"/>
  <c r="AH2120" i="3"/>
  <c r="AH2121" i="3"/>
  <c r="AH2122" i="3"/>
  <c r="AH2123" i="3"/>
  <c r="AH2124" i="3"/>
  <c r="AH2125" i="3"/>
  <c r="AH2126" i="3"/>
  <c r="AH2127" i="3"/>
  <c r="AH2128" i="3"/>
  <c r="AH2129" i="3"/>
  <c r="AH2130" i="3"/>
  <c r="AH2131" i="3"/>
  <c r="AH2132" i="3"/>
  <c r="AH2133" i="3"/>
  <c r="AH2134" i="3"/>
  <c r="AH2135" i="3"/>
  <c r="AH2136" i="3"/>
  <c r="AH2137" i="3"/>
  <c r="AH2138" i="3"/>
  <c r="AH2139" i="3"/>
  <c r="AH2140" i="3"/>
  <c r="AH2141" i="3"/>
  <c r="AH2142" i="3"/>
  <c r="AH2143" i="3"/>
  <c r="AH2144" i="3"/>
  <c r="AH2145" i="3"/>
  <c r="AH2146" i="3"/>
  <c r="AH2147" i="3"/>
  <c r="AH2148" i="3"/>
  <c r="AH2149" i="3"/>
  <c r="AH2150" i="3"/>
  <c r="AH2151" i="3"/>
  <c r="AH2152" i="3"/>
  <c r="AH2153" i="3"/>
  <c r="AH2154" i="3"/>
  <c r="AH2155" i="3"/>
  <c r="AH2156" i="3"/>
  <c r="AH2157" i="3"/>
  <c r="AH2158" i="3"/>
  <c r="AH2159" i="3"/>
  <c r="AH2160" i="3"/>
  <c r="AH2161" i="3"/>
  <c r="AH2162" i="3"/>
  <c r="AH2163" i="3"/>
  <c r="AH2164" i="3"/>
  <c r="AH2165" i="3"/>
  <c r="AH2166" i="3"/>
  <c r="AH2167" i="3"/>
  <c r="AH2168" i="3"/>
  <c r="AH2169" i="3"/>
  <c r="AH2170" i="3"/>
  <c r="AH2171" i="3"/>
  <c r="AH2172" i="3"/>
  <c r="AH2173" i="3"/>
  <c r="AH2174" i="3"/>
  <c r="AH2175" i="3"/>
  <c r="AH2176" i="3"/>
  <c r="AH2177" i="3"/>
  <c r="AH2178" i="3"/>
  <c r="AH2179" i="3"/>
  <c r="AH2180" i="3"/>
  <c r="AH2181" i="3"/>
  <c r="AH2182" i="3"/>
  <c r="AH2183" i="3"/>
  <c r="AH2184" i="3"/>
  <c r="AH2185" i="3"/>
  <c r="AH2186" i="3"/>
  <c r="AH2187" i="3"/>
  <c r="AH2188" i="3"/>
  <c r="AH2189" i="3"/>
  <c r="AH2190" i="3"/>
  <c r="AH2191" i="3"/>
  <c r="AH2192" i="3"/>
  <c r="AH2193" i="3"/>
  <c r="AH2194" i="3"/>
  <c r="AH2195" i="3"/>
  <c r="AH2196" i="3"/>
  <c r="AH2197" i="3"/>
  <c r="AH2198" i="3"/>
  <c r="AH2199" i="3"/>
  <c r="AH2200" i="3"/>
  <c r="AH2201" i="3"/>
  <c r="AH2202" i="3"/>
  <c r="AH2203" i="3"/>
  <c r="AH2204" i="3"/>
  <c r="AH2205" i="3"/>
  <c r="AH2206" i="3"/>
  <c r="AH2207" i="3"/>
  <c r="AH2208" i="3"/>
  <c r="AH2209" i="3"/>
  <c r="AH2210" i="3"/>
  <c r="AH2211" i="3"/>
  <c r="AH2212" i="3"/>
  <c r="AH2213" i="3"/>
  <c r="AH2214" i="3"/>
  <c r="AH2215" i="3"/>
  <c r="AH2216" i="3"/>
  <c r="AH2217" i="3"/>
  <c r="AH2218" i="3"/>
  <c r="AH2219" i="3"/>
  <c r="AH2220" i="3"/>
  <c r="AH2221" i="3"/>
  <c r="AH2222" i="3"/>
  <c r="AH2223" i="3"/>
  <c r="AH2224" i="3"/>
  <c r="AH2225" i="3"/>
  <c r="AH2226" i="3"/>
  <c r="AH2227" i="3"/>
  <c r="AH2228" i="3"/>
  <c r="AH2229" i="3"/>
  <c r="AH2230" i="3"/>
  <c r="AH2231" i="3"/>
  <c r="AH2232" i="3"/>
  <c r="AH2233" i="3"/>
  <c r="AH2234" i="3"/>
  <c r="AH2235" i="3"/>
  <c r="AH2236" i="3"/>
  <c r="AH2237" i="3"/>
  <c r="AH2238" i="3"/>
  <c r="AH2239" i="3"/>
  <c r="AH2240" i="3"/>
  <c r="AH2241" i="3"/>
  <c r="AH2242" i="3"/>
  <c r="AH2243" i="3"/>
  <c r="AH2244" i="3"/>
  <c r="AH2245" i="3"/>
  <c r="AH2246" i="3"/>
  <c r="AH2247" i="3"/>
  <c r="AH2248" i="3"/>
  <c r="AH2249" i="3"/>
  <c r="AH2250" i="3"/>
  <c r="AH2251" i="3"/>
  <c r="AH2252" i="3"/>
  <c r="AH2253" i="3"/>
  <c r="AH2254" i="3"/>
  <c r="AH2255" i="3"/>
  <c r="AH2256" i="3"/>
  <c r="AH2257" i="3"/>
  <c r="AH2258" i="3"/>
  <c r="AH2259" i="3"/>
  <c r="AH2260" i="3"/>
  <c r="AH2261" i="3"/>
  <c r="AH2262" i="3"/>
  <c r="AH2263" i="3"/>
  <c r="AH2264" i="3"/>
  <c r="AH2265" i="3"/>
  <c r="AH2266" i="3"/>
  <c r="AH2267" i="3"/>
  <c r="AH2268" i="3"/>
  <c r="AH2269" i="3"/>
  <c r="AH2270" i="3"/>
  <c r="AH2271" i="3"/>
  <c r="AH2272" i="3"/>
  <c r="AH2273" i="3"/>
  <c r="AH2274" i="3"/>
  <c r="AH2275" i="3"/>
  <c r="AH2276" i="3"/>
  <c r="AH2277" i="3"/>
  <c r="AH2278" i="3"/>
  <c r="AH2279" i="3"/>
  <c r="AH2280" i="3"/>
  <c r="AH2281" i="3"/>
  <c r="AH2282" i="3"/>
  <c r="AH2283" i="3"/>
  <c r="AH2284" i="3"/>
  <c r="AH2285" i="3"/>
  <c r="AH2286" i="3"/>
  <c r="AH2287" i="3"/>
  <c r="AH2288" i="3"/>
  <c r="AH2289" i="3"/>
  <c r="AH2290" i="3"/>
  <c r="AH2291" i="3"/>
  <c r="AH2292" i="3"/>
  <c r="AH2293" i="3"/>
  <c r="AH2294" i="3"/>
  <c r="AH2295" i="3"/>
  <c r="AH2296" i="3"/>
  <c r="AH2297" i="3"/>
  <c r="AH2298" i="3"/>
  <c r="AH2299" i="3"/>
  <c r="AH2300" i="3"/>
  <c r="AH2301" i="3"/>
  <c r="AH2302" i="3"/>
  <c r="AH2303" i="3"/>
  <c r="AH2304" i="3"/>
  <c r="AH2305" i="3"/>
  <c r="AH2306" i="3"/>
  <c r="AH2307" i="3"/>
  <c r="AH2308" i="3"/>
  <c r="AH2309" i="3"/>
  <c r="AH2310" i="3"/>
  <c r="AH2311" i="3"/>
  <c r="AH2312" i="3"/>
  <c r="AH2313" i="3"/>
  <c r="AH2314" i="3"/>
  <c r="AH2315" i="3"/>
  <c r="AH2316" i="3"/>
  <c r="AH2317" i="3"/>
  <c r="AH2318" i="3"/>
  <c r="AH2319" i="3"/>
  <c r="AH2320" i="3"/>
  <c r="AH2321" i="3"/>
  <c r="AH2322" i="3"/>
  <c r="AH2323" i="3"/>
  <c r="AH2324" i="3"/>
  <c r="AH2325" i="3"/>
  <c r="AH2326" i="3"/>
  <c r="AH2327" i="3"/>
  <c r="AH2328" i="3"/>
  <c r="AH2329" i="3"/>
  <c r="AH2330" i="3"/>
  <c r="AH2331" i="3"/>
  <c r="AH2332" i="3"/>
  <c r="AH2333" i="3"/>
  <c r="AH2334" i="3"/>
  <c r="AH2335" i="3"/>
  <c r="AH2336" i="3"/>
  <c r="AH2337" i="3"/>
  <c r="AH2338" i="3"/>
  <c r="AH2339" i="3"/>
  <c r="AH2340" i="3"/>
  <c r="AH2341" i="3"/>
  <c r="AH2342" i="3"/>
  <c r="AH2343" i="3"/>
  <c r="AH2344" i="3"/>
  <c r="AH2345" i="3"/>
  <c r="AH2346" i="3"/>
  <c r="AH2347" i="3"/>
  <c r="AH2348" i="3"/>
  <c r="AH2349" i="3"/>
  <c r="AH2350" i="3"/>
  <c r="AH2351" i="3"/>
  <c r="AH2352" i="3"/>
  <c r="AH2353" i="3"/>
  <c r="AH2354" i="3"/>
  <c r="AH2355" i="3"/>
  <c r="AH2356" i="3"/>
  <c r="AH2357" i="3"/>
  <c r="AH2358" i="3"/>
  <c r="AH2359" i="3"/>
  <c r="AH2360" i="3"/>
  <c r="AH2361" i="3"/>
  <c r="AH2362" i="3"/>
  <c r="AH2363" i="3"/>
  <c r="AH2364" i="3"/>
  <c r="AH2365" i="3"/>
  <c r="AH2366" i="3"/>
  <c r="AH2367" i="3"/>
  <c r="AH2368" i="3"/>
  <c r="AH2369" i="3"/>
  <c r="AH2370" i="3"/>
  <c r="AH2371" i="3"/>
  <c r="AH2372" i="3"/>
  <c r="AH2373" i="3"/>
  <c r="AH2374" i="3"/>
  <c r="AH2375" i="3"/>
  <c r="AH2376" i="3"/>
  <c r="AH2377" i="3"/>
  <c r="AH2378" i="3"/>
  <c r="AH2379" i="3"/>
  <c r="AH2380" i="3"/>
  <c r="AH2381" i="3"/>
  <c r="AH2382" i="3"/>
  <c r="AH2383" i="3"/>
  <c r="AH2384" i="3"/>
  <c r="AH2385" i="3"/>
  <c r="AH2386" i="3"/>
  <c r="AH2387" i="3"/>
  <c r="AH2388" i="3"/>
  <c r="AH2389" i="3"/>
  <c r="AH2390" i="3"/>
  <c r="AH2391" i="3"/>
  <c r="AH2392" i="3"/>
  <c r="AH2393" i="3"/>
  <c r="AH2394" i="3"/>
  <c r="AH2395" i="3"/>
  <c r="AH2396" i="3"/>
  <c r="AH2397" i="3"/>
  <c r="AH2398" i="3"/>
  <c r="AH2399" i="3"/>
  <c r="AH2400" i="3"/>
  <c r="AH2401" i="3"/>
  <c r="AH2402" i="3"/>
  <c r="AH2403" i="3"/>
  <c r="AH2404" i="3"/>
  <c r="AH2405" i="3"/>
  <c r="AH2406" i="3"/>
  <c r="AH2407" i="3"/>
  <c r="AH2408" i="3"/>
  <c r="AH2409" i="3"/>
  <c r="AH2410" i="3"/>
  <c r="AH2411" i="3"/>
  <c r="AH2412" i="3"/>
  <c r="AH2413" i="3"/>
  <c r="AH2414" i="3"/>
  <c r="AH2415" i="3"/>
  <c r="AH2416" i="3"/>
  <c r="AH2417" i="3"/>
  <c r="AH2418" i="3"/>
  <c r="AH2419" i="3"/>
  <c r="AH2420" i="3"/>
  <c r="AH2421" i="3"/>
  <c r="AH2422" i="3"/>
  <c r="AH2423" i="3"/>
  <c r="AH2424" i="3"/>
  <c r="AH2425" i="3"/>
  <c r="AH2426" i="3"/>
  <c r="AH2427" i="3"/>
  <c r="AH2428" i="3"/>
  <c r="AH2429" i="3"/>
  <c r="AH2430" i="3"/>
  <c r="AH2431" i="3"/>
  <c r="AH2432" i="3"/>
  <c r="AH2433" i="3"/>
  <c r="AH2434" i="3"/>
  <c r="AH2435" i="3"/>
  <c r="AH2436" i="3"/>
  <c r="AH2437" i="3"/>
  <c r="AH2438" i="3"/>
  <c r="AH2439" i="3"/>
  <c r="AH2440" i="3"/>
  <c r="AH2441" i="3"/>
  <c r="AH2442" i="3"/>
  <c r="AH2443" i="3"/>
  <c r="AH2444" i="3"/>
  <c r="AH2445" i="3"/>
  <c r="AH2446" i="3"/>
  <c r="AH2447" i="3"/>
  <c r="AH2448" i="3"/>
  <c r="AH2449" i="3"/>
  <c r="AH2450" i="3"/>
  <c r="AH2451" i="3"/>
  <c r="AH2452" i="3"/>
  <c r="AH2453" i="3"/>
  <c r="AH2454" i="3"/>
  <c r="AH2455" i="3"/>
  <c r="AH2456" i="3"/>
  <c r="AH2457" i="3"/>
  <c r="AH2458" i="3"/>
  <c r="AH2459" i="3"/>
  <c r="AH2460" i="3"/>
  <c r="AH2461" i="3"/>
  <c r="AH2462" i="3"/>
  <c r="AH2463" i="3"/>
  <c r="AH2464" i="3"/>
  <c r="AH2465" i="3"/>
  <c r="AH2466" i="3"/>
  <c r="AH2467" i="3"/>
  <c r="AH2468" i="3"/>
  <c r="AH2469" i="3"/>
  <c r="AH2470" i="3"/>
  <c r="AH2471" i="3"/>
  <c r="AH2472" i="3"/>
  <c r="AH2473" i="3"/>
  <c r="AH2474" i="3"/>
  <c r="AH2475" i="3"/>
  <c r="AH2476" i="3"/>
  <c r="AH2477" i="3"/>
  <c r="AH2478" i="3"/>
  <c r="AH2479" i="3"/>
  <c r="AH2480" i="3"/>
  <c r="AH2481" i="3"/>
  <c r="AH2482" i="3"/>
  <c r="AH2483" i="3"/>
  <c r="AH2484" i="3"/>
  <c r="AH2485" i="3"/>
  <c r="AH2486" i="3"/>
  <c r="AH2487" i="3"/>
  <c r="AH2488" i="3"/>
  <c r="AH2489" i="3"/>
  <c r="AH2490" i="3"/>
  <c r="AH2491" i="3"/>
  <c r="AH2492" i="3"/>
  <c r="AH2493" i="3"/>
  <c r="AH2494" i="3"/>
  <c r="AH2495" i="3"/>
  <c r="AH2496" i="3"/>
  <c r="AH2497" i="3"/>
  <c r="AH2498" i="3"/>
  <c r="AH2499" i="3"/>
  <c r="AH2500" i="3"/>
  <c r="AH2501" i="3"/>
  <c r="AH2502" i="3"/>
  <c r="AH2503" i="3"/>
  <c r="AH2504" i="3"/>
  <c r="AH2505" i="3"/>
  <c r="AH2506" i="3"/>
  <c r="AH2507" i="3"/>
  <c r="AH2508" i="3"/>
  <c r="AH2509" i="3"/>
  <c r="AH2510" i="3"/>
  <c r="AH2511" i="3"/>
  <c r="AH2512" i="3"/>
  <c r="AH2513" i="3"/>
  <c r="AH2514" i="3"/>
  <c r="AH2515" i="3"/>
  <c r="AH2516" i="3"/>
  <c r="AH2517" i="3"/>
  <c r="AH2518" i="3"/>
  <c r="AH2519" i="3"/>
  <c r="AH2520" i="3"/>
  <c r="AH2521" i="3"/>
  <c r="AH2522" i="3"/>
  <c r="AH2523" i="3"/>
  <c r="AH2524" i="3"/>
  <c r="AH2525" i="3"/>
  <c r="AH2526" i="3"/>
  <c r="AH2527" i="3"/>
  <c r="AH2528" i="3"/>
  <c r="AH2529" i="3"/>
  <c r="AH2530" i="3"/>
  <c r="AH2531" i="3"/>
  <c r="AH2532" i="3"/>
  <c r="AH2533" i="3"/>
  <c r="AH2534" i="3"/>
  <c r="AH2535" i="3"/>
  <c r="AH2536" i="3"/>
  <c r="AH2537" i="3"/>
  <c r="AH2538" i="3"/>
  <c r="AH2539" i="3"/>
  <c r="AH2540" i="3"/>
  <c r="AH2541" i="3"/>
  <c r="AH2542" i="3"/>
  <c r="AH2543" i="3"/>
  <c r="AH2544" i="3"/>
  <c r="AH2545" i="3"/>
  <c r="AH2546" i="3"/>
  <c r="AH2547" i="3"/>
  <c r="AH2548" i="3"/>
  <c r="AH2549" i="3"/>
  <c r="AH2550" i="3"/>
  <c r="AH2551" i="3"/>
  <c r="AH2552" i="3"/>
  <c r="AH2553" i="3"/>
  <c r="AH2554" i="3"/>
  <c r="AH2555" i="3"/>
  <c r="AH2556" i="3"/>
  <c r="AH2557" i="3"/>
  <c r="AH2558" i="3"/>
  <c r="AH2559" i="3"/>
  <c r="AH2560" i="3"/>
  <c r="AH2561" i="3"/>
  <c r="AH2562" i="3"/>
  <c r="AH2563" i="3"/>
  <c r="AH2564" i="3"/>
  <c r="AH2565" i="3"/>
  <c r="AH2566" i="3"/>
  <c r="AH2567" i="3"/>
  <c r="AH2568" i="3"/>
  <c r="AH2569" i="3"/>
  <c r="AH2570" i="3"/>
  <c r="AH2571" i="3"/>
  <c r="AH2572" i="3"/>
  <c r="AH2573" i="3"/>
  <c r="AH2574" i="3"/>
  <c r="AH2575" i="3"/>
  <c r="AH2576" i="3"/>
  <c r="AH2577" i="3"/>
  <c r="AH2578" i="3"/>
  <c r="AH2579" i="3"/>
  <c r="AH2580" i="3"/>
  <c r="AH2581" i="3"/>
  <c r="AH2582" i="3"/>
  <c r="AH2583" i="3"/>
  <c r="AH2584" i="3"/>
  <c r="AH2585" i="3"/>
  <c r="AH2586" i="3"/>
  <c r="AH2587" i="3"/>
  <c r="AH2588" i="3"/>
  <c r="AH2589" i="3"/>
  <c r="AH2590" i="3"/>
  <c r="AH2591" i="3"/>
  <c r="AH2592" i="3"/>
  <c r="AH2593" i="3"/>
  <c r="AH2594" i="3"/>
  <c r="AH2595" i="3"/>
  <c r="AH2596" i="3"/>
  <c r="AH2597" i="3"/>
  <c r="AH2598" i="3"/>
  <c r="AH2599" i="3"/>
  <c r="AH2600" i="3"/>
  <c r="AH2601" i="3"/>
  <c r="AH2602" i="3"/>
  <c r="AH2603" i="3"/>
  <c r="AH2604" i="3"/>
  <c r="AH2605" i="3"/>
  <c r="AH2606" i="3"/>
  <c r="AH2607" i="3"/>
  <c r="AH2608" i="3"/>
  <c r="AH2609" i="3"/>
  <c r="AH2610" i="3"/>
  <c r="AH2611" i="3"/>
  <c r="AH2612" i="3"/>
  <c r="AH2613" i="3"/>
  <c r="AH2614" i="3"/>
  <c r="AH2615" i="3"/>
  <c r="AH2616" i="3"/>
  <c r="AH2617" i="3"/>
  <c r="AH2618" i="3"/>
  <c r="AH2619" i="3"/>
  <c r="AH2620" i="3"/>
  <c r="AH2621" i="3"/>
  <c r="AH2622" i="3"/>
  <c r="AH2623" i="3"/>
  <c r="AH2624" i="3"/>
  <c r="AH2625" i="3"/>
  <c r="AH2626" i="3"/>
  <c r="AH2627" i="3"/>
  <c r="AH2628" i="3"/>
  <c r="AH2629" i="3"/>
  <c r="AH2630" i="3"/>
  <c r="AH2631" i="3"/>
  <c r="AH2632" i="3"/>
  <c r="AH2633" i="3"/>
  <c r="AH2634" i="3"/>
  <c r="AH2635" i="3"/>
  <c r="AH2636" i="3"/>
  <c r="AH2637" i="3"/>
  <c r="AH2638" i="3"/>
  <c r="AH2639" i="3"/>
  <c r="AH2640" i="3"/>
  <c r="AH2641" i="3"/>
  <c r="AH2642" i="3"/>
  <c r="AH2643" i="3"/>
  <c r="AH2644" i="3"/>
  <c r="AH2645" i="3"/>
  <c r="AH2646" i="3"/>
  <c r="AH2647" i="3"/>
  <c r="AH2648" i="3"/>
  <c r="AH2649" i="3"/>
  <c r="AH2650" i="3"/>
  <c r="AH2651" i="3"/>
  <c r="AH2652" i="3"/>
  <c r="AH2653" i="3"/>
  <c r="AH2654" i="3"/>
  <c r="AH2655" i="3"/>
  <c r="AH2656" i="3"/>
  <c r="AH2657" i="3"/>
  <c r="AH2658" i="3"/>
  <c r="AH2659" i="3"/>
  <c r="AH2660" i="3"/>
  <c r="AH2661" i="3"/>
  <c r="AH2662" i="3"/>
  <c r="AH2663" i="3"/>
  <c r="AH2664" i="3"/>
  <c r="AH2665" i="3"/>
  <c r="AH2666" i="3"/>
  <c r="AH2667" i="3"/>
  <c r="AH2668" i="3"/>
  <c r="AH2669" i="3"/>
  <c r="AH2670" i="3"/>
  <c r="AH2671" i="3"/>
  <c r="AH2672" i="3"/>
  <c r="AH2673" i="3"/>
  <c r="AH2674" i="3"/>
  <c r="AH2675" i="3"/>
  <c r="AH2676" i="3"/>
  <c r="AH2677" i="3"/>
  <c r="AH2678" i="3"/>
  <c r="AH2679" i="3"/>
  <c r="AH2680" i="3"/>
  <c r="AH2681" i="3"/>
  <c r="AH2682" i="3"/>
  <c r="AH2683" i="3"/>
  <c r="AH2684" i="3"/>
  <c r="AH2685" i="3"/>
  <c r="AH2686" i="3"/>
  <c r="AH2687" i="3"/>
  <c r="AH2688" i="3"/>
  <c r="AH2689" i="3"/>
  <c r="AH2690" i="3"/>
  <c r="AH2691" i="3"/>
  <c r="AH2692" i="3"/>
  <c r="AH2693" i="3"/>
  <c r="AH2694" i="3"/>
  <c r="AH2695" i="3"/>
  <c r="AH2696" i="3"/>
  <c r="AH2697" i="3"/>
  <c r="AH2698" i="3"/>
  <c r="AH2699" i="3"/>
  <c r="AH2700" i="3"/>
  <c r="AH2701" i="3"/>
  <c r="AH2702" i="3"/>
  <c r="AH2703" i="3"/>
  <c r="AH2704" i="3"/>
  <c r="AH2705" i="3"/>
  <c r="AH2706" i="3"/>
  <c r="AH2707" i="3"/>
  <c r="AH2708" i="3"/>
  <c r="AH2709" i="3"/>
  <c r="AH2710" i="3"/>
  <c r="AH2711" i="3"/>
  <c r="AH2712" i="3"/>
  <c r="AH2713" i="3"/>
  <c r="AH2714" i="3"/>
  <c r="AH2715" i="3"/>
  <c r="AH2716" i="3"/>
  <c r="AH2717" i="3"/>
  <c r="AH2718" i="3"/>
  <c r="AH2719" i="3"/>
  <c r="AH2720" i="3"/>
  <c r="AH2721" i="3"/>
  <c r="AH2722" i="3"/>
  <c r="AH2723" i="3"/>
  <c r="AH2724" i="3"/>
  <c r="AH2725" i="3"/>
  <c r="AH2726" i="3"/>
  <c r="AH2727" i="3"/>
  <c r="AH2728" i="3"/>
  <c r="AH2729" i="3"/>
  <c r="AH2730" i="3"/>
  <c r="AH2731" i="3"/>
  <c r="AH2732" i="3"/>
  <c r="AH2733" i="3"/>
  <c r="AH2734" i="3"/>
  <c r="AH2735" i="3"/>
  <c r="AH2736" i="3"/>
  <c r="AH2737" i="3"/>
  <c r="AH2738" i="3"/>
  <c r="AH2739" i="3"/>
  <c r="AH2740" i="3"/>
  <c r="AH2741" i="3"/>
  <c r="AH2742" i="3"/>
  <c r="AH2743" i="3"/>
  <c r="AH2744" i="3"/>
  <c r="AH2745" i="3"/>
  <c r="AH2746" i="3"/>
  <c r="AH2747" i="3"/>
  <c r="AH2748" i="3"/>
  <c r="AH2749" i="3"/>
  <c r="AH2750" i="3"/>
  <c r="AH2751" i="3"/>
  <c r="AH2752" i="3"/>
  <c r="AH2753" i="3"/>
  <c r="AH2754" i="3"/>
  <c r="AH2755" i="3"/>
  <c r="AH2756" i="3"/>
  <c r="AH2757" i="3"/>
  <c r="AH2758" i="3"/>
  <c r="AH2759" i="3"/>
  <c r="AH2760" i="3"/>
  <c r="AH2761" i="3"/>
  <c r="AH2762" i="3"/>
  <c r="AH2763" i="3"/>
  <c r="AH2764" i="3"/>
  <c r="AH2765" i="3"/>
  <c r="AH2766" i="3"/>
  <c r="AH2767" i="3"/>
  <c r="AH2768" i="3"/>
  <c r="AH2769" i="3"/>
  <c r="AH2770" i="3"/>
  <c r="AH2771" i="3"/>
  <c r="AH2772" i="3"/>
  <c r="AH2773" i="3"/>
  <c r="AH2774" i="3"/>
  <c r="AH2775" i="3"/>
  <c r="AH2776" i="3"/>
  <c r="AH2777" i="3"/>
  <c r="AH2778" i="3"/>
  <c r="AH2779" i="3"/>
  <c r="AH2780" i="3"/>
  <c r="AH2781" i="3"/>
  <c r="AH2782" i="3"/>
  <c r="AH2783" i="3"/>
  <c r="AH2784" i="3"/>
  <c r="AH2785" i="3"/>
  <c r="AH2786" i="3"/>
  <c r="AH2787" i="3"/>
  <c r="AH2788" i="3"/>
  <c r="AH2789" i="3"/>
  <c r="AH2790" i="3"/>
  <c r="AH2791" i="3"/>
  <c r="AH2792" i="3"/>
  <c r="AH2793" i="3"/>
  <c r="AH2794" i="3"/>
  <c r="AH2795" i="3"/>
  <c r="AH2796" i="3"/>
  <c r="AH2797" i="3"/>
  <c r="AH2798" i="3"/>
  <c r="AH2799" i="3"/>
  <c r="AH2800" i="3"/>
  <c r="AH2801" i="3"/>
  <c r="AH2802" i="3"/>
  <c r="AH2803" i="3"/>
  <c r="AH2804" i="3"/>
  <c r="AH2805" i="3"/>
  <c r="AH2806" i="3"/>
  <c r="AH2807" i="3"/>
  <c r="AH2808" i="3"/>
  <c r="AH2809" i="3"/>
  <c r="AH2810" i="3"/>
  <c r="AH2811" i="3"/>
  <c r="AH2812" i="3"/>
  <c r="AH2813" i="3"/>
  <c r="AH2814" i="3"/>
  <c r="AH2815" i="3"/>
  <c r="AH2816" i="3"/>
  <c r="AH2817" i="3"/>
  <c r="AH2818" i="3"/>
  <c r="AH2819" i="3"/>
  <c r="AH2820" i="3"/>
  <c r="AH2821" i="3"/>
  <c r="AH2822" i="3"/>
  <c r="AH2823" i="3"/>
  <c r="AH2824" i="3"/>
  <c r="AH2825" i="3"/>
  <c r="AH2826" i="3"/>
  <c r="AH2827" i="3"/>
  <c r="AH2828" i="3"/>
  <c r="AH2829" i="3"/>
  <c r="AH2830" i="3"/>
  <c r="AH2831" i="3"/>
  <c r="AH2832" i="3"/>
  <c r="AH2833" i="3"/>
  <c r="AH2834" i="3"/>
  <c r="AH2835" i="3"/>
  <c r="AH2836" i="3"/>
  <c r="AH2837" i="3"/>
  <c r="AH2838" i="3"/>
  <c r="AH2839" i="3"/>
  <c r="AH2840" i="3"/>
  <c r="AH2841" i="3"/>
  <c r="AH2842" i="3"/>
  <c r="AH2843" i="3"/>
  <c r="AH2844" i="3"/>
  <c r="AH2845" i="3"/>
  <c r="AH2846" i="3"/>
  <c r="AH2847" i="3"/>
  <c r="AH2848" i="3"/>
  <c r="AH2849" i="3"/>
  <c r="AH2850" i="3"/>
  <c r="AH2851" i="3"/>
  <c r="AH2852" i="3"/>
  <c r="AH2853" i="3"/>
  <c r="AH2854" i="3"/>
  <c r="AH2855" i="3"/>
  <c r="AH2856" i="3"/>
  <c r="AH2857" i="3"/>
  <c r="AH2858" i="3"/>
  <c r="AH2859" i="3"/>
  <c r="AH2860" i="3"/>
  <c r="AH2861" i="3"/>
  <c r="AH2862" i="3"/>
  <c r="AH2863" i="3"/>
  <c r="AH2864" i="3"/>
  <c r="AH2865" i="3"/>
  <c r="AH2866" i="3"/>
  <c r="AH2867" i="3"/>
  <c r="AH2868" i="3"/>
  <c r="AH2869" i="3"/>
  <c r="AH2870" i="3"/>
  <c r="AH2871" i="3"/>
  <c r="AH2872" i="3"/>
  <c r="AH2873" i="3"/>
  <c r="AH2874" i="3"/>
  <c r="AH2875" i="3"/>
  <c r="AH2876" i="3"/>
  <c r="AH2877" i="3"/>
  <c r="AH2878" i="3"/>
  <c r="AH2879" i="3"/>
  <c r="AH2880" i="3"/>
  <c r="AH2881" i="3"/>
  <c r="AH2882" i="3"/>
  <c r="AH2883" i="3"/>
  <c r="AH2884" i="3"/>
  <c r="AH2885" i="3"/>
  <c r="AH2886" i="3"/>
  <c r="AH2887" i="3"/>
  <c r="AH2888" i="3"/>
  <c r="AH2889" i="3"/>
  <c r="AH2890" i="3"/>
  <c r="AH2891" i="3"/>
  <c r="AH2892" i="3"/>
  <c r="AH2893" i="3"/>
  <c r="AH2894" i="3"/>
  <c r="AH2895" i="3"/>
  <c r="AH2896" i="3"/>
  <c r="AH2897" i="3"/>
  <c r="AH2898" i="3"/>
  <c r="AH2899" i="3"/>
  <c r="AH2900" i="3"/>
  <c r="AH2901" i="3"/>
  <c r="AH2902" i="3"/>
  <c r="AH2903" i="3"/>
  <c r="AH2904" i="3"/>
  <c r="AH2905" i="3"/>
  <c r="AH2906" i="3"/>
  <c r="AH2907" i="3"/>
  <c r="AH2908" i="3"/>
  <c r="AH2909" i="3"/>
  <c r="AH2910" i="3"/>
  <c r="AH2911" i="3"/>
  <c r="AH2912" i="3"/>
  <c r="AH2913" i="3"/>
  <c r="AH2914" i="3"/>
  <c r="AH2915" i="3"/>
  <c r="AH2916" i="3"/>
  <c r="AH2917" i="3"/>
  <c r="AH2918" i="3"/>
  <c r="AH2919" i="3"/>
  <c r="AH2920" i="3"/>
  <c r="AH2921" i="3"/>
  <c r="AH2922" i="3"/>
  <c r="AH2923" i="3"/>
  <c r="AH2924" i="3"/>
  <c r="AH2925" i="3"/>
  <c r="AH2926" i="3"/>
  <c r="AH2927" i="3"/>
  <c r="AH2928" i="3"/>
  <c r="AH2929" i="3"/>
  <c r="AH2930" i="3"/>
  <c r="AH2931" i="3"/>
  <c r="AH2932" i="3"/>
  <c r="AH2933" i="3"/>
  <c r="AH2934" i="3"/>
  <c r="AH2935" i="3"/>
  <c r="AH2936" i="3"/>
  <c r="AH2937" i="3"/>
  <c r="AH2938" i="3"/>
  <c r="AH2939" i="3"/>
  <c r="AH2940" i="3"/>
  <c r="AH2941" i="3"/>
  <c r="AH2942" i="3"/>
  <c r="AH2943" i="3"/>
  <c r="AH2944" i="3"/>
  <c r="AH2945" i="3"/>
  <c r="AH2946" i="3"/>
  <c r="AH2947" i="3"/>
  <c r="AH2948" i="3"/>
  <c r="AH2949" i="3"/>
  <c r="AH2950" i="3"/>
  <c r="AH2951" i="3"/>
  <c r="AH2952" i="3"/>
  <c r="AH2953" i="3"/>
  <c r="AH2954" i="3"/>
  <c r="AH2955" i="3"/>
  <c r="AH2956" i="3"/>
  <c r="AH2957" i="3"/>
  <c r="AH2958" i="3"/>
  <c r="AH2959" i="3"/>
  <c r="AH2960" i="3"/>
  <c r="AH2961" i="3"/>
  <c r="AH2962" i="3"/>
  <c r="AH2963" i="3"/>
  <c r="AH2964" i="3"/>
  <c r="AH2965" i="3"/>
  <c r="AH2966" i="3"/>
  <c r="AH2967" i="3"/>
  <c r="AH2968" i="3"/>
  <c r="AH2969" i="3"/>
  <c r="AH2970" i="3"/>
  <c r="AH2971" i="3"/>
  <c r="AH2972" i="3"/>
  <c r="AH2973" i="3"/>
  <c r="AH2974" i="3"/>
  <c r="AH2975" i="3"/>
  <c r="AH2976" i="3"/>
  <c r="AH2977" i="3"/>
  <c r="AH2978" i="3"/>
  <c r="AH2979" i="3"/>
  <c r="AH2980" i="3"/>
  <c r="AH2981" i="3"/>
  <c r="AH2982" i="3"/>
  <c r="AH2983" i="3"/>
  <c r="AH2984" i="3"/>
  <c r="AH2985" i="3"/>
  <c r="AH2986" i="3"/>
  <c r="AH2987" i="3"/>
  <c r="AH2988" i="3"/>
  <c r="AH2989" i="3"/>
  <c r="AH2990" i="3"/>
  <c r="AH2991" i="3"/>
  <c r="AH2992" i="3"/>
  <c r="AH2993" i="3"/>
  <c r="AH2994" i="3"/>
  <c r="AH2995" i="3"/>
  <c r="AH2996" i="3"/>
  <c r="AH2997" i="3"/>
  <c r="AH2998" i="3"/>
  <c r="AH2999" i="3"/>
  <c r="AH3000" i="3"/>
  <c r="AH3001" i="3"/>
  <c r="AH3002" i="3"/>
  <c r="AH3003" i="3"/>
  <c r="AH3004" i="3"/>
  <c r="AH3005" i="3"/>
  <c r="AH3006" i="3"/>
  <c r="AH3007" i="3"/>
  <c r="AH3008" i="3"/>
  <c r="AH3009" i="3"/>
  <c r="AH3010" i="3"/>
  <c r="AH3011" i="3"/>
  <c r="AH3012" i="3"/>
  <c r="AH3013" i="3"/>
  <c r="AH3014" i="3"/>
  <c r="AH3015" i="3"/>
  <c r="AH3016" i="3"/>
  <c r="AH3017" i="3"/>
  <c r="AH3018" i="3"/>
  <c r="AH3019" i="3"/>
  <c r="AH3020" i="3"/>
  <c r="AH3021" i="3"/>
  <c r="AH3022" i="3"/>
  <c r="AH3023" i="3"/>
  <c r="AH3024" i="3"/>
  <c r="AH3025" i="3"/>
  <c r="AH3026" i="3"/>
  <c r="AH3027" i="3"/>
  <c r="AH3028" i="3"/>
  <c r="AH3029" i="3"/>
  <c r="AH3030" i="3"/>
  <c r="AH3031" i="3"/>
  <c r="AH3032" i="3"/>
  <c r="AH3033" i="3"/>
  <c r="AH3034" i="3"/>
  <c r="AH3035" i="3"/>
  <c r="AH3036" i="3"/>
  <c r="AH3037" i="3"/>
  <c r="AH3038" i="3"/>
  <c r="AH3039" i="3"/>
  <c r="AH3040" i="3"/>
  <c r="AH3041" i="3"/>
  <c r="AH3042" i="3"/>
  <c r="AH3043" i="3"/>
  <c r="AH3044" i="3"/>
  <c r="AH3045" i="3"/>
  <c r="AH3046" i="3"/>
  <c r="AH3047" i="3"/>
  <c r="AH3048" i="3"/>
  <c r="AH3049" i="3"/>
  <c r="AH3050" i="3"/>
  <c r="AH3051" i="3"/>
  <c r="AH3052" i="3"/>
  <c r="AH3053" i="3"/>
  <c r="AH3054" i="3"/>
  <c r="AH3055" i="3"/>
  <c r="AH3056" i="3"/>
  <c r="AH3057" i="3"/>
  <c r="AH3058" i="3"/>
  <c r="AH3059" i="3"/>
  <c r="AH3060" i="3"/>
  <c r="AH3061" i="3"/>
  <c r="AH3062" i="3"/>
  <c r="AH3063" i="3"/>
  <c r="AH3064" i="3"/>
  <c r="AH3065" i="3"/>
  <c r="AH3066" i="3"/>
  <c r="AH3067" i="3"/>
  <c r="AH3068" i="3"/>
  <c r="AH3069" i="3"/>
  <c r="AH3070" i="3"/>
  <c r="AH3071" i="3"/>
  <c r="AH3072" i="3"/>
  <c r="AH3073" i="3"/>
  <c r="AH3074" i="3"/>
  <c r="AH3075" i="3"/>
  <c r="AH3076" i="3"/>
  <c r="AH3077" i="3"/>
  <c r="AH3078" i="3"/>
  <c r="AH3079" i="3"/>
  <c r="AH3080" i="3"/>
  <c r="AH3081" i="3"/>
  <c r="AH3082" i="3"/>
  <c r="AH3083" i="3"/>
  <c r="AH3084" i="3"/>
  <c r="AH3085" i="3"/>
  <c r="AH3086" i="3"/>
  <c r="AH3087" i="3"/>
  <c r="AH3088" i="3"/>
  <c r="AH3089" i="3"/>
  <c r="AH3090" i="3"/>
  <c r="AH3091" i="3"/>
  <c r="AH3092" i="3"/>
  <c r="AH3093" i="3"/>
  <c r="AH3094" i="3"/>
  <c r="AH3095" i="3"/>
  <c r="AH3096" i="3"/>
  <c r="AH3097" i="3"/>
  <c r="AH3098" i="3"/>
  <c r="AH3099" i="3"/>
  <c r="AH3100" i="3"/>
  <c r="AH3101" i="3"/>
  <c r="AH3102" i="3"/>
  <c r="AH3103" i="3"/>
  <c r="AH3104" i="3"/>
  <c r="AH3105" i="3"/>
  <c r="AH3106" i="3"/>
  <c r="AH3107" i="3"/>
  <c r="AH3108" i="3"/>
  <c r="AH3109" i="3"/>
  <c r="AH3110" i="3"/>
  <c r="AH3111" i="3"/>
  <c r="AH3112" i="3"/>
  <c r="AH3113" i="3"/>
  <c r="AH3114" i="3"/>
  <c r="AH3115" i="3"/>
  <c r="AH3116" i="3"/>
  <c r="AH3117" i="3"/>
  <c r="AH3118" i="3"/>
  <c r="AH3119" i="3"/>
  <c r="AH3120" i="3"/>
  <c r="AH3121" i="3"/>
  <c r="AH3122" i="3"/>
  <c r="AH3123" i="3"/>
  <c r="AH3124" i="3"/>
  <c r="AH3125" i="3"/>
  <c r="AH3126" i="3"/>
  <c r="AH3127" i="3"/>
  <c r="AH3128" i="3"/>
  <c r="AH3129" i="3"/>
  <c r="AH3130" i="3"/>
  <c r="AH3131" i="3"/>
  <c r="AH3132" i="3"/>
  <c r="AH3133" i="3"/>
  <c r="AH3134" i="3"/>
  <c r="AH3135" i="3"/>
  <c r="AH3136" i="3"/>
  <c r="AH3137" i="3"/>
  <c r="AH3138" i="3"/>
  <c r="AH3139" i="3"/>
  <c r="AH3140" i="3"/>
  <c r="AH3141" i="3"/>
  <c r="AH3142" i="3"/>
  <c r="AH3143" i="3"/>
  <c r="AH3144" i="3"/>
  <c r="AH3145" i="3"/>
  <c r="AH3146" i="3"/>
  <c r="AH3147" i="3"/>
  <c r="AH3148" i="3"/>
  <c r="AH3149" i="3"/>
  <c r="AH3150" i="3"/>
  <c r="AH3151" i="3"/>
  <c r="AH3152" i="3"/>
  <c r="AH3153" i="3"/>
  <c r="AH3154" i="3"/>
  <c r="AH3155" i="3"/>
  <c r="AH3156" i="3"/>
  <c r="AH3157" i="3"/>
  <c r="AH3158" i="3"/>
  <c r="AH3159" i="3"/>
  <c r="AH3160" i="3"/>
  <c r="AH3161" i="3"/>
  <c r="AH3162" i="3"/>
  <c r="AH3163" i="3"/>
  <c r="AH3164" i="3"/>
  <c r="AH3165" i="3"/>
  <c r="AH3166" i="3"/>
  <c r="AH3167" i="3"/>
  <c r="AH3168" i="3"/>
  <c r="AH3169" i="3"/>
  <c r="AH3170" i="3"/>
  <c r="AH3171" i="3"/>
  <c r="AH3172" i="3"/>
  <c r="AH3173" i="3"/>
  <c r="AH3174" i="3"/>
  <c r="AH3175" i="3"/>
  <c r="AH3176" i="3"/>
  <c r="AH3177" i="3"/>
  <c r="AH3178" i="3"/>
  <c r="AH3179" i="3"/>
  <c r="AH3180" i="3"/>
  <c r="AH3181" i="3"/>
  <c r="AH3182" i="3"/>
  <c r="AH3183" i="3"/>
  <c r="AH3184" i="3"/>
  <c r="AH3185" i="3"/>
  <c r="AH3186" i="3"/>
  <c r="AH3187" i="3"/>
  <c r="AH3188" i="3"/>
  <c r="AH3189" i="3"/>
  <c r="AH3190" i="3"/>
  <c r="AH3191" i="3"/>
  <c r="AH3192" i="3"/>
  <c r="AH3193" i="3"/>
  <c r="AH3194" i="3"/>
  <c r="AH3195" i="3"/>
  <c r="AH3196" i="3"/>
  <c r="AH3197" i="3"/>
  <c r="AH3198" i="3"/>
  <c r="AH3199" i="3"/>
  <c r="AH3200" i="3"/>
  <c r="AH3201" i="3"/>
  <c r="AH3202" i="3"/>
  <c r="AH3203" i="3"/>
  <c r="AH3204" i="3"/>
  <c r="AH3205" i="3"/>
  <c r="AH3206" i="3"/>
  <c r="AH3207" i="3"/>
  <c r="AH3208" i="3"/>
  <c r="AH3209" i="3"/>
  <c r="AH3210" i="3"/>
  <c r="AH3211" i="3"/>
  <c r="AH3212" i="3"/>
  <c r="AH3213" i="3"/>
  <c r="AH3214" i="3"/>
  <c r="AH3215" i="3"/>
  <c r="AH3216" i="3"/>
  <c r="AH3217" i="3"/>
  <c r="AH3218" i="3"/>
  <c r="AH3219" i="3"/>
  <c r="AH3220" i="3"/>
  <c r="AH3221" i="3"/>
  <c r="AH3222" i="3"/>
  <c r="AH3223" i="3"/>
  <c r="AH3224" i="3"/>
  <c r="AH3225" i="3"/>
  <c r="AH3226" i="3"/>
  <c r="AH3227" i="3"/>
  <c r="AH3228" i="3"/>
  <c r="AH3229" i="3"/>
  <c r="AH3230" i="3"/>
  <c r="AH3231" i="3"/>
  <c r="AH3232" i="3"/>
  <c r="AH3233" i="3"/>
  <c r="AH3234" i="3"/>
  <c r="AH3235" i="3"/>
  <c r="AH3236" i="3"/>
  <c r="AH3237" i="3"/>
  <c r="AH3238" i="3"/>
  <c r="AH3239" i="3"/>
  <c r="AH3240" i="3"/>
  <c r="AH3241" i="3"/>
  <c r="AH3242" i="3"/>
  <c r="AH3243" i="3"/>
  <c r="AH3244" i="3"/>
  <c r="AH3245" i="3"/>
  <c r="AH3246" i="3"/>
  <c r="AH3247" i="3"/>
  <c r="AH3248" i="3"/>
  <c r="AH3249" i="3"/>
  <c r="AH3250" i="3"/>
  <c r="AH3251" i="3"/>
  <c r="AH3252" i="3"/>
  <c r="AH3253" i="3"/>
  <c r="AH3254" i="3"/>
  <c r="AH3255" i="3"/>
  <c r="AH3256" i="3"/>
  <c r="AH3257" i="3"/>
  <c r="AH3258" i="3"/>
  <c r="AH3259" i="3"/>
  <c r="AH3260" i="3"/>
  <c r="AH3261" i="3"/>
  <c r="AH3262" i="3"/>
  <c r="AH3263" i="3"/>
  <c r="AH3264" i="3"/>
  <c r="AH3265" i="3"/>
  <c r="AH3266" i="3"/>
  <c r="AH3267" i="3"/>
  <c r="AH3268" i="3"/>
  <c r="AH3269" i="3"/>
  <c r="AH3270" i="3"/>
  <c r="AH3271" i="3"/>
  <c r="AH3272" i="3"/>
  <c r="AH3273" i="3"/>
  <c r="AH3274" i="3"/>
  <c r="AH3275" i="3"/>
  <c r="AH3276" i="3"/>
  <c r="AH3277" i="3"/>
  <c r="AH3278" i="3"/>
  <c r="AH3279" i="3"/>
  <c r="AH3280" i="3"/>
  <c r="AH3281" i="3"/>
  <c r="AH3282" i="3"/>
  <c r="AH3283" i="3"/>
  <c r="AH3284" i="3"/>
  <c r="AH3285" i="3"/>
  <c r="AH3286" i="3"/>
  <c r="AH3287" i="3"/>
  <c r="AH3288" i="3"/>
  <c r="AH3289" i="3"/>
  <c r="AH3290" i="3"/>
  <c r="AH3291" i="3"/>
  <c r="AH3292" i="3"/>
  <c r="AH3293" i="3"/>
  <c r="AH3294" i="3"/>
  <c r="AH3295" i="3"/>
  <c r="AH3296" i="3"/>
  <c r="AH3297" i="3"/>
  <c r="AH3298" i="3"/>
  <c r="AH3299" i="3"/>
  <c r="AH3300" i="3"/>
  <c r="AH3301" i="3"/>
  <c r="AH3302" i="3"/>
  <c r="AH3303" i="3"/>
  <c r="AH3304" i="3"/>
  <c r="AH3305" i="3"/>
  <c r="AH3306" i="3"/>
  <c r="AH3307" i="3"/>
  <c r="AH3308" i="3"/>
  <c r="AH3309" i="3"/>
  <c r="AH3310" i="3"/>
  <c r="AH3311" i="3"/>
  <c r="AH3312" i="3"/>
  <c r="AH3313" i="3"/>
  <c r="AH3314" i="3"/>
  <c r="AH3315" i="3"/>
  <c r="AH3316" i="3"/>
  <c r="AH3317" i="3"/>
  <c r="AH3318" i="3"/>
  <c r="AH3319" i="3"/>
  <c r="AH3320" i="3"/>
  <c r="AH3321" i="3"/>
  <c r="AH3322" i="3"/>
  <c r="AH3323" i="3"/>
  <c r="AH3324" i="3"/>
  <c r="AH3325" i="3"/>
  <c r="AH3326" i="3"/>
  <c r="AH3327" i="3"/>
  <c r="AH3328" i="3"/>
  <c r="AH3329" i="3"/>
  <c r="AH3330" i="3"/>
  <c r="AH3331" i="3"/>
  <c r="AH3332" i="3"/>
  <c r="AH3333" i="3"/>
  <c r="AH3334" i="3"/>
  <c r="AH3335" i="3"/>
  <c r="AH3336" i="3"/>
  <c r="AH3337" i="3"/>
  <c r="AH3338" i="3"/>
  <c r="AH3339" i="3"/>
  <c r="AH3340" i="3"/>
  <c r="AH3341" i="3"/>
  <c r="AH3342" i="3"/>
  <c r="AH3343" i="3"/>
  <c r="AH3344" i="3"/>
  <c r="AH3345" i="3"/>
  <c r="AH3346" i="3"/>
  <c r="AH3347" i="3"/>
  <c r="AH3348" i="3"/>
  <c r="AH3349" i="3"/>
  <c r="AH3350" i="3"/>
  <c r="AH3351" i="3"/>
  <c r="AH3352" i="3"/>
  <c r="AH3353" i="3"/>
  <c r="AH3354" i="3"/>
  <c r="AH3355" i="3"/>
  <c r="AH3356" i="3"/>
  <c r="AH3357" i="3"/>
  <c r="AH3358" i="3"/>
  <c r="AH3359" i="3"/>
  <c r="AH3360" i="3"/>
  <c r="AH3361" i="3"/>
  <c r="AH3362" i="3"/>
  <c r="AH3363" i="3"/>
  <c r="AH3364" i="3"/>
  <c r="AH3365" i="3"/>
  <c r="AH3366" i="3"/>
  <c r="AH3367" i="3"/>
  <c r="AH3368" i="3"/>
  <c r="AH3369" i="3"/>
  <c r="AH3370" i="3"/>
  <c r="AH3371" i="3"/>
  <c r="AH3372" i="3"/>
  <c r="AH3373" i="3"/>
  <c r="AH3374" i="3"/>
  <c r="AH3375" i="3"/>
  <c r="AH3376" i="3"/>
  <c r="AH3377" i="3"/>
  <c r="AH3378" i="3"/>
  <c r="AH3379" i="3"/>
  <c r="AH3380" i="3"/>
  <c r="AH3381" i="3"/>
  <c r="AH3382" i="3"/>
  <c r="AH3383" i="3"/>
  <c r="AH3384" i="3"/>
  <c r="AH3385" i="3"/>
  <c r="AH3386" i="3"/>
  <c r="AH3387" i="3"/>
  <c r="AH3388" i="3"/>
  <c r="AH3389" i="3"/>
  <c r="AH3390" i="3"/>
  <c r="AH3391" i="3"/>
  <c r="AH3392" i="3"/>
  <c r="AH3393" i="3"/>
  <c r="AH3394" i="3"/>
  <c r="AH3395" i="3"/>
  <c r="AH3396" i="3"/>
  <c r="AH3397" i="3"/>
  <c r="AH3398" i="3"/>
  <c r="AH3399" i="3"/>
  <c r="AH3400" i="3"/>
  <c r="AH3401" i="3"/>
  <c r="AH3402" i="3"/>
  <c r="AH3403" i="3"/>
  <c r="AH3404" i="3"/>
  <c r="AH3405" i="3"/>
  <c r="AH3406" i="3"/>
  <c r="AH3407" i="3"/>
  <c r="AH3408" i="3"/>
  <c r="AH3409" i="3"/>
  <c r="AH3410" i="3"/>
  <c r="AH3411" i="3"/>
  <c r="AH3412" i="3"/>
  <c r="AH3413" i="3"/>
  <c r="AH3414" i="3"/>
  <c r="AH3415" i="3"/>
  <c r="AH3416" i="3"/>
  <c r="AH3417" i="3"/>
  <c r="AH3418" i="3"/>
  <c r="AH3419" i="3"/>
  <c r="AH3420" i="3"/>
  <c r="AH3421" i="3"/>
  <c r="AH3422" i="3"/>
  <c r="AH3423" i="3"/>
  <c r="AH3424" i="3"/>
  <c r="AH3425" i="3"/>
  <c r="AH3426" i="3"/>
  <c r="AH3427" i="3"/>
  <c r="AH3428" i="3"/>
  <c r="AH3429" i="3"/>
  <c r="AH3430" i="3"/>
  <c r="AH3431" i="3"/>
  <c r="AH3432" i="3"/>
  <c r="AH3433" i="3"/>
  <c r="AH3434" i="3"/>
  <c r="AH3435" i="3"/>
  <c r="AH3436" i="3"/>
  <c r="AH3437" i="3"/>
  <c r="AH3438" i="3"/>
  <c r="AH3439" i="3"/>
  <c r="AH3440" i="3"/>
  <c r="AH3441" i="3"/>
  <c r="AH3442" i="3"/>
  <c r="AH3443" i="3"/>
  <c r="AH3444" i="3"/>
  <c r="AH3445" i="3"/>
  <c r="AH3446" i="3"/>
  <c r="AH3447" i="3"/>
  <c r="AH3448" i="3"/>
  <c r="AH3449" i="3"/>
  <c r="AH3450" i="3"/>
  <c r="AH3451" i="3"/>
  <c r="AH3452" i="3"/>
  <c r="AH3453" i="3"/>
  <c r="AH3454" i="3"/>
  <c r="AH3455" i="3"/>
  <c r="AH3456" i="3"/>
  <c r="AH3457" i="3"/>
  <c r="AH3458" i="3"/>
  <c r="AH3459" i="3"/>
  <c r="AH3460" i="3"/>
  <c r="AH3461" i="3"/>
  <c r="AH3462" i="3"/>
  <c r="AH3463" i="3"/>
  <c r="AH3464" i="3"/>
  <c r="AH3465" i="3"/>
  <c r="AH3466" i="3"/>
  <c r="AH3467" i="3"/>
  <c r="AH3468" i="3"/>
  <c r="AH3469" i="3"/>
  <c r="AH3470" i="3"/>
  <c r="AH3471" i="3"/>
  <c r="AH3472" i="3"/>
  <c r="AH3473" i="3"/>
  <c r="AH3474" i="3"/>
  <c r="AH3475" i="3"/>
  <c r="AH3476" i="3"/>
  <c r="AH3477" i="3"/>
  <c r="AH3478" i="3"/>
  <c r="AH3479" i="3"/>
  <c r="AH3480" i="3"/>
  <c r="AH3481" i="3"/>
  <c r="AH3482" i="3"/>
  <c r="AH3483" i="3"/>
  <c r="AH3484" i="3"/>
  <c r="AH3485" i="3"/>
  <c r="AH3486" i="3"/>
  <c r="AH3487" i="3"/>
  <c r="AH3488" i="3"/>
  <c r="AH3489" i="3"/>
  <c r="AH3490" i="3"/>
  <c r="AH3491" i="3"/>
  <c r="AH3492" i="3"/>
  <c r="AH3493" i="3"/>
  <c r="AH3494" i="3"/>
  <c r="AH3495" i="3"/>
  <c r="AH3496" i="3"/>
  <c r="AH3497" i="3"/>
  <c r="AH3498" i="3"/>
  <c r="AH3499" i="3"/>
  <c r="AH3500" i="3"/>
  <c r="AH3501" i="3"/>
  <c r="AH3502" i="3"/>
  <c r="AH3503" i="3"/>
  <c r="AH3504" i="3"/>
  <c r="AH3505" i="3"/>
  <c r="AH3506" i="3"/>
  <c r="AH3507" i="3"/>
  <c r="AH3508" i="3"/>
  <c r="AH3509" i="3"/>
  <c r="AH3510" i="3"/>
  <c r="AH3511" i="3"/>
  <c r="AH3512" i="3"/>
  <c r="AH3513" i="3"/>
  <c r="AH3514" i="3"/>
  <c r="AH3515" i="3"/>
  <c r="AH3516" i="3"/>
  <c r="AH3517" i="3"/>
  <c r="AH3518" i="3"/>
  <c r="AH3519" i="3"/>
  <c r="AH3520" i="3"/>
  <c r="AH3521" i="3"/>
  <c r="AH3522" i="3"/>
  <c r="AH3523" i="3"/>
  <c r="AH3524" i="3"/>
  <c r="AH3525" i="3"/>
  <c r="AH3526" i="3"/>
  <c r="AH3527" i="3"/>
  <c r="AH3528" i="3"/>
  <c r="AH3529" i="3"/>
  <c r="AH3530" i="3"/>
  <c r="AH3531" i="3"/>
  <c r="AH3532" i="3"/>
  <c r="AH3533" i="3"/>
  <c r="AH3534" i="3"/>
  <c r="AH3535" i="3"/>
  <c r="AH3536" i="3"/>
  <c r="AH3537" i="3"/>
  <c r="AH3538" i="3"/>
  <c r="AH3539" i="3"/>
  <c r="AH3540" i="3"/>
  <c r="AH3541" i="3"/>
  <c r="AH3542" i="3"/>
  <c r="AH3543" i="3"/>
  <c r="AH3544" i="3"/>
  <c r="AH3545" i="3"/>
  <c r="AH3546" i="3"/>
  <c r="AH3547" i="3"/>
  <c r="AH3548" i="3"/>
  <c r="AH3549" i="3"/>
  <c r="AH3550" i="3"/>
  <c r="AH3551" i="3"/>
  <c r="AH3552" i="3"/>
  <c r="AH3553" i="3"/>
  <c r="AH3554" i="3"/>
  <c r="AH3555" i="3"/>
  <c r="AH3556" i="3"/>
  <c r="AH3557" i="3"/>
  <c r="AH3558" i="3"/>
  <c r="AH3559" i="3"/>
  <c r="AH3560" i="3"/>
  <c r="AH3561" i="3"/>
  <c r="AH3562" i="3"/>
  <c r="AH3563" i="3"/>
  <c r="AH3564" i="3"/>
  <c r="AH3565" i="3"/>
  <c r="AH3566" i="3"/>
  <c r="AH3567" i="3"/>
  <c r="AH3568" i="3"/>
  <c r="AH3569" i="3"/>
  <c r="AH3570" i="3"/>
  <c r="AH3571" i="3"/>
  <c r="AH3572" i="3"/>
  <c r="AH3573" i="3"/>
  <c r="AH3574" i="3"/>
  <c r="AH3575" i="3"/>
  <c r="AH3576" i="3"/>
  <c r="AH3577" i="3"/>
  <c r="AH3578" i="3"/>
  <c r="AH3579" i="3"/>
  <c r="AH3580" i="3"/>
  <c r="AH3581" i="3"/>
  <c r="AH3582" i="3"/>
  <c r="AH3583" i="3"/>
  <c r="AH3584" i="3"/>
  <c r="AH3585" i="3"/>
  <c r="AH3586" i="3"/>
  <c r="AH3587" i="3"/>
  <c r="AH3588" i="3"/>
  <c r="AH3589" i="3"/>
  <c r="AH3590" i="3"/>
  <c r="AH3591" i="3"/>
  <c r="AH3592" i="3"/>
  <c r="AH3593" i="3"/>
  <c r="AH3594" i="3"/>
  <c r="AH3595" i="3"/>
  <c r="AH3596" i="3"/>
  <c r="AH3597" i="3"/>
  <c r="AH3598" i="3"/>
  <c r="AH3599" i="3"/>
  <c r="AH3600" i="3"/>
  <c r="AH3601" i="3"/>
  <c r="AH3602" i="3"/>
  <c r="AH3603" i="3"/>
  <c r="AH3604" i="3"/>
  <c r="AH3605" i="3"/>
  <c r="AH3606" i="3"/>
  <c r="AH3607" i="3"/>
  <c r="AH3608" i="3"/>
  <c r="AH3609" i="3"/>
  <c r="AH3610" i="3"/>
  <c r="AH3611" i="3"/>
  <c r="AH3612" i="3"/>
  <c r="AH3613" i="3"/>
  <c r="AH3614" i="3"/>
  <c r="AH3615" i="3"/>
  <c r="AH3616" i="3"/>
  <c r="AH3617" i="3"/>
  <c r="AH3618" i="3"/>
  <c r="AH3619" i="3"/>
  <c r="AH3620" i="3"/>
  <c r="AH3621" i="3"/>
  <c r="AH3622" i="3"/>
  <c r="AH3623" i="3"/>
  <c r="AH3624" i="3"/>
  <c r="AH3625" i="3"/>
  <c r="AH3626" i="3"/>
  <c r="AH3627" i="3"/>
  <c r="AH3628" i="3"/>
  <c r="AH3629" i="3"/>
  <c r="AH3630" i="3"/>
  <c r="AH3631" i="3"/>
  <c r="AH3632" i="3"/>
  <c r="AH3633" i="3"/>
  <c r="AH3634" i="3"/>
  <c r="AH3635" i="3"/>
  <c r="AH3636" i="3"/>
  <c r="AH3637" i="3"/>
  <c r="AH3638" i="3"/>
  <c r="AH3639" i="3"/>
  <c r="AH3640" i="3"/>
  <c r="AH3641" i="3"/>
  <c r="AH3642" i="3"/>
  <c r="AH3643" i="3"/>
  <c r="AH3644" i="3"/>
  <c r="AH3645" i="3"/>
  <c r="AH3646" i="3"/>
  <c r="AH3647" i="3"/>
  <c r="AH3648" i="3"/>
  <c r="AH3649" i="3"/>
  <c r="AH3650" i="3"/>
  <c r="AH3651" i="3"/>
  <c r="AH3652" i="3"/>
  <c r="AH3653" i="3"/>
  <c r="AH3654" i="3"/>
  <c r="AH3655" i="3"/>
  <c r="AH3656" i="3"/>
  <c r="AH3657" i="3"/>
  <c r="AH3658" i="3"/>
  <c r="AH3659" i="3"/>
  <c r="AH3660" i="3"/>
  <c r="AH3661" i="3"/>
  <c r="AH3662" i="3"/>
  <c r="AH3663" i="3"/>
  <c r="AH3664" i="3"/>
  <c r="AH3665" i="3"/>
  <c r="AH3666" i="3"/>
  <c r="AH3667" i="3"/>
  <c r="AH3668" i="3"/>
  <c r="AH3669" i="3"/>
  <c r="AH3670" i="3"/>
  <c r="AH3671" i="3"/>
  <c r="AH3672" i="3"/>
  <c r="AH3673" i="3"/>
  <c r="AH3674" i="3"/>
  <c r="AH3675" i="3"/>
  <c r="AH3676" i="3"/>
  <c r="AH3677" i="3"/>
  <c r="AH3678" i="3"/>
  <c r="AH3679" i="3"/>
  <c r="AH3680" i="3"/>
  <c r="AH3681" i="3"/>
  <c r="AH3682" i="3"/>
  <c r="AH3683" i="3"/>
  <c r="AH3684" i="3"/>
  <c r="AH3685" i="3"/>
  <c r="AH3686" i="3"/>
  <c r="AH3687" i="3"/>
  <c r="AH3688" i="3"/>
  <c r="AH3689" i="3"/>
  <c r="AH3690" i="3"/>
  <c r="AH3691" i="3"/>
  <c r="AH3692" i="3"/>
  <c r="AH3693" i="3"/>
  <c r="AH3694" i="3"/>
  <c r="AH3695" i="3"/>
  <c r="AH3696" i="3"/>
  <c r="AH3697" i="3"/>
  <c r="AH3698" i="3"/>
  <c r="AH3699" i="3"/>
  <c r="AH3700" i="3"/>
  <c r="AH3701" i="3"/>
  <c r="AH3702" i="3"/>
  <c r="AH3703" i="3"/>
  <c r="AH3704" i="3"/>
  <c r="AH3705" i="3"/>
  <c r="AH3706" i="3"/>
  <c r="AH3707" i="3"/>
  <c r="AH3708" i="3"/>
  <c r="AH3709" i="3"/>
  <c r="AH3710" i="3"/>
  <c r="AH3711" i="3"/>
  <c r="AH3712" i="3"/>
  <c r="AH3713" i="3"/>
  <c r="AH3714" i="3"/>
  <c r="AH3715" i="3"/>
  <c r="AH3716" i="3"/>
  <c r="AH3717" i="3"/>
  <c r="AH3718" i="3"/>
  <c r="AH3719" i="3"/>
  <c r="AH3720" i="3"/>
  <c r="AH3721" i="3"/>
  <c r="AH3722" i="3"/>
  <c r="AH3723" i="3"/>
  <c r="AH3724" i="3"/>
  <c r="AH3725" i="3"/>
  <c r="AH3726" i="3"/>
  <c r="AH3727" i="3"/>
  <c r="AH3728" i="3"/>
  <c r="AH3729" i="3"/>
  <c r="AH3730" i="3"/>
  <c r="AH3731" i="3"/>
  <c r="AH3732" i="3"/>
  <c r="AH3733" i="3"/>
  <c r="AH3734" i="3"/>
  <c r="AH3735" i="3"/>
  <c r="AH3736" i="3"/>
  <c r="AH3737" i="3"/>
  <c r="AH3738" i="3"/>
  <c r="AH3739" i="3"/>
  <c r="AH3740" i="3"/>
  <c r="AH3741" i="3"/>
  <c r="AH3742" i="3"/>
  <c r="AH3743" i="3"/>
  <c r="AH3744" i="3"/>
  <c r="AH3745" i="3"/>
  <c r="AH3746" i="3"/>
  <c r="AH3747" i="3"/>
  <c r="AH3748" i="3"/>
  <c r="AH3749" i="3"/>
  <c r="AH3750" i="3"/>
  <c r="AH3751" i="3"/>
  <c r="AH3752" i="3"/>
  <c r="AH3753" i="3"/>
  <c r="AH3754" i="3"/>
  <c r="AH3755" i="3"/>
  <c r="AH3756" i="3"/>
  <c r="AH3757" i="3"/>
  <c r="AH3758" i="3"/>
  <c r="AH3759" i="3"/>
  <c r="AH3760" i="3"/>
  <c r="AH3761" i="3"/>
  <c r="AH3762" i="3"/>
  <c r="AH3763" i="3"/>
  <c r="AH3764" i="3"/>
  <c r="AH3765" i="3"/>
  <c r="AH3766" i="3"/>
  <c r="AH3767" i="3"/>
  <c r="AH3768" i="3"/>
  <c r="AH3769" i="3"/>
  <c r="AH3770" i="3"/>
  <c r="AH3771" i="3"/>
  <c r="AH3772" i="3"/>
  <c r="AH3773" i="3"/>
  <c r="AH3774" i="3"/>
  <c r="AH3775" i="3"/>
  <c r="AH3776" i="3"/>
  <c r="AH3777" i="3"/>
  <c r="AH3778" i="3"/>
  <c r="AH3779" i="3"/>
  <c r="AH3780" i="3"/>
  <c r="AH3781" i="3"/>
  <c r="AH3782" i="3"/>
  <c r="AH3783" i="3"/>
  <c r="AH3784" i="3"/>
  <c r="AH3785" i="3"/>
  <c r="AH3786" i="3"/>
  <c r="AH3787" i="3"/>
  <c r="AH3788" i="3"/>
  <c r="AH3789" i="3"/>
  <c r="AH3790" i="3"/>
  <c r="AH3791" i="3"/>
  <c r="AH3792" i="3"/>
  <c r="AH3793" i="3"/>
  <c r="AH3794" i="3"/>
  <c r="AH3795" i="3"/>
  <c r="AH3796" i="3"/>
  <c r="AH3797" i="3"/>
  <c r="AH3798" i="3"/>
  <c r="AH3799" i="3"/>
  <c r="AH3800" i="3"/>
  <c r="AH3801" i="3"/>
  <c r="AH3802" i="3"/>
  <c r="AH3803" i="3"/>
  <c r="AH3804" i="3"/>
  <c r="AH3805" i="3"/>
  <c r="AH3806" i="3"/>
  <c r="AH3807" i="3"/>
  <c r="AH3808" i="3"/>
  <c r="AH3809" i="3"/>
  <c r="AH3810" i="3"/>
  <c r="AH3811" i="3"/>
  <c r="AH3812" i="3"/>
  <c r="AH3813" i="3"/>
  <c r="AH3814" i="3"/>
  <c r="AH3815" i="3"/>
  <c r="AH3816" i="3"/>
  <c r="AH3817" i="3"/>
  <c r="AH3818" i="3"/>
  <c r="AH3819" i="3"/>
  <c r="AH3820" i="3"/>
  <c r="AH3821" i="3"/>
  <c r="AH3822" i="3"/>
  <c r="AH3823" i="3"/>
  <c r="AH3824" i="3"/>
  <c r="AH3825" i="3"/>
  <c r="AH3826" i="3"/>
  <c r="AH3827" i="3"/>
  <c r="AH3828" i="3"/>
  <c r="AH3829" i="3"/>
  <c r="AH3830" i="3"/>
  <c r="AH3831" i="3"/>
  <c r="AH3832" i="3"/>
  <c r="AH3833" i="3"/>
  <c r="AH3834" i="3"/>
  <c r="AH3835" i="3"/>
  <c r="AH3836" i="3"/>
  <c r="AH3837" i="3"/>
  <c r="AH3838" i="3"/>
  <c r="AH3839" i="3"/>
  <c r="AH3840" i="3"/>
  <c r="AH3841" i="3"/>
  <c r="AH3842" i="3"/>
  <c r="AH3843" i="3"/>
  <c r="AH3844" i="3"/>
  <c r="AH3845" i="3"/>
  <c r="AH3846" i="3"/>
  <c r="AH3847" i="3"/>
  <c r="AH3848" i="3"/>
  <c r="AH3849" i="3"/>
  <c r="AH3850" i="3"/>
  <c r="AH3851" i="3"/>
  <c r="AH3852" i="3"/>
  <c r="AH3853" i="3"/>
  <c r="AH3854" i="3"/>
  <c r="AH3855" i="3"/>
  <c r="AH3856" i="3"/>
  <c r="AH3857" i="3"/>
  <c r="AH3858" i="3"/>
  <c r="AH3859" i="3"/>
  <c r="AH3860" i="3"/>
  <c r="AH3861" i="3"/>
  <c r="AH3862" i="3"/>
  <c r="AH3863" i="3"/>
  <c r="AH3864" i="3"/>
  <c r="AH3865" i="3"/>
  <c r="AH3866" i="3"/>
  <c r="AH3867" i="3"/>
  <c r="AH3868" i="3"/>
  <c r="AH3869" i="3"/>
  <c r="AH3870" i="3"/>
  <c r="AH3871" i="3"/>
  <c r="AH3872" i="3"/>
  <c r="AH3873" i="3"/>
  <c r="AH3874" i="3"/>
  <c r="AH3875" i="3"/>
  <c r="AH3876" i="3"/>
  <c r="AH3877" i="3"/>
  <c r="AH3878" i="3"/>
  <c r="AH3879" i="3"/>
  <c r="AH3880" i="3"/>
  <c r="AH3881" i="3"/>
  <c r="AH3882" i="3"/>
  <c r="AH3883" i="3"/>
  <c r="AH3884" i="3"/>
  <c r="AH3885" i="3"/>
  <c r="AH3886" i="3"/>
  <c r="AH3887" i="3"/>
  <c r="AH3888" i="3"/>
  <c r="AH3889" i="3"/>
  <c r="AH3890" i="3"/>
  <c r="AH3891" i="3"/>
  <c r="AH3892" i="3"/>
  <c r="AH3893" i="3"/>
  <c r="AH3894" i="3"/>
  <c r="AH3895" i="3"/>
  <c r="AH3896" i="3"/>
  <c r="AH3897" i="3"/>
  <c r="AH3898" i="3"/>
  <c r="AH3899" i="3"/>
  <c r="AH3900" i="3"/>
  <c r="AH3901" i="3"/>
  <c r="AH3902" i="3"/>
  <c r="AH3903" i="3"/>
  <c r="AH3904" i="3"/>
  <c r="AH3905" i="3"/>
  <c r="AH3906" i="3"/>
  <c r="AH3907" i="3"/>
  <c r="AH3908" i="3"/>
  <c r="AH3909" i="3"/>
  <c r="AH3910" i="3"/>
  <c r="AH3911" i="3"/>
  <c r="AH3912" i="3"/>
  <c r="AH3913" i="3"/>
  <c r="AH3914" i="3"/>
  <c r="AH3915" i="3"/>
  <c r="AH3916" i="3"/>
  <c r="AH3917" i="3"/>
  <c r="AH3918" i="3"/>
  <c r="AH3919" i="3"/>
  <c r="AH3920" i="3"/>
  <c r="AH3921" i="3"/>
  <c r="AH3922" i="3"/>
  <c r="AH3923" i="3"/>
  <c r="AH3924" i="3"/>
  <c r="AH3925" i="3"/>
  <c r="AH3926" i="3"/>
  <c r="AH3927" i="3"/>
  <c r="AH3928" i="3"/>
  <c r="AH3929" i="3"/>
  <c r="AH3930" i="3"/>
  <c r="AH3931" i="3"/>
  <c r="AH3932" i="3"/>
  <c r="AH3933" i="3"/>
  <c r="AH3934" i="3"/>
  <c r="AH3935" i="3"/>
  <c r="AH3936" i="3"/>
  <c r="AH3937" i="3"/>
  <c r="AH3938" i="3"/>
  <c r="AH3939" i="3"/>
  <c r="AH3940" i="3"/>
  <c r="AH3941" i="3"/>
  <c r="AH3942" i="3"/>
  <c r="AH3943" i="3"/>
  <c r="AH3944" i="3"/>
  <c r="AH3945" i="3"/>
  <c r="AH3946" i="3"/>
  <c r="AH3947" i="3"/>
  <c r="AH3948" i="3"/>
  <c r="AH3949" i="3"/>
  <c r="AH3950" i="3"/>
  <c r="AH3951" i="3"/>
  <c r="AH3952" i="3"/>
  <c r="AH3953" i="3"/>
  <c r="AH3954" i="3"/>
  <c r="AH3955" i="3"/>
  <c r="AH3956" i="3"/>
  <c r="AH3957" i="3"/>
  <c r="AH3958" i="3"/>
  <c r="AH3959" i="3"/>
  <c r="AH3960" i="3"/>
  <c r="AH3961" i="3"/>
  <c r="AH3962" i="3"/>
  <c r="AH3963" i="3"/>
  <c r="AH3964" i="3"/>
  <c r="AH3965" i="3"/>
  <c r="AH3966" i="3"/>
  <c r="AH3967" i="3"/>
  <c r="AH3968" i="3"/>
  <c r="AH3969" i="3"/>
  <c r="AH3970" i="3"/>
  <c r="AH3971" i="3"/>
  <c r="AH3972" i="3"/>
  <c r="AH3973" i="3"/>
  <c r="AH3974" i="3"/>
  <c r="AH3975" i="3"/>
  <c r="AH3976" i="3"/>
  <c r="AH3977" i="3"/>
  <c r="AH3978" i="3"/>
  <c r="AH3979" i="3"/>
  <c r="AH3980" i="3"/>
  <c r="AH3981" i="3"/>
  <c r="AH3982" i="3"/>
  <c r="AH3983" i="3"/>
  <c r="AH3984" i="3"/>
  <c r="AH3985" i="3"/>
  <c r="AH3986" i="3"/>
  <c r="AH3987" i="3"/>
  <c r="AH3988" i="3"/>
  <c r="AH3989" i="3"/>
  <c r="AH3990" i="3"/>
  <c r="AH3991" i="3"/>
  <c r="AH3992" i="3"/>
  <c r="AH3993" i="3"/>
  <c r="AH3994" i="3"/>
  <c r="AH3995" i="3"/>
  <c r="AH3996" i="3"/>
  <c r="AH3997" i="3"/>
  <c r="AH3998" i="3"/>
  <c r="AH3999" i="3"/>
  <c r="AH4000" i="3"/>
  <c r="AH4001" i="3"/>
  <c r="AH4002" i="3"/>
  <c r="AH4003" i="3"/>
  <c r="AH4004" i="3"/>
  <c r="AH4005" i="3"/>
  <c r="AH4006" i="3"/>
  <c r="AH4007" i="3"/>
  <c r="AH4008" i="3"/>
  <c r="AH4009" i="3"/>
  <c r="AH4010" i="3"/>
  <c r="AH4011" i="3"/>
  <c r="AH4012" i="3"/>
  <c r="AH4013" i="3"/>
  <c r="AH4014" i="3"/>
  <c r="AH4015" i="3"/>
  <c r="AH4016" i="3"/>
  <c r="AH4017" i="3"/>
  <c r="AH4018" i="3"/>
  <c r="AH4019" i="3"/>
  <c r="AH4020" i="3"/>
  <c r="AH4021" i="3"/>
  <c r="AH4022" i="3"/>
  <c r="AH4023" i="3"/>
  <c r="AH4024" i="3"/>
  <c r="AH4025" i="3"/>
  <c r="AH4026" i="3"/>
  <c r="AH4027" i="3"/>
  <c r="AH4028" i="3"/>
  <c r="AH4029" i="3"/>
  <c r="AH4030" i="3"/>
  <c r="AH4031" i="3"/>
  <c r="AH4032" i="3"/>
  <c r="AH4033" i="3"/>
  <c r="AH4034" i="3"/>
  <c r="AH4035" i="3"/>
  <c r="AH4036" i="3"/>
  <c r="AH4037" i="3"/>
  <c r="AH4038" i="3"/>
  <c r="AH4039" i="3"/>
  <c r="AH4040" i="3"/>
  <c r="AH4041" i="3"/>
  <c r="AH4042" i="3"/>
  <c r="AH4043" i="3"/>
  <c r="AH4044" i="3"/>
  <c r="AH4045" i="3"/>
  <c r="AH4046" i="3"/>
  <c r="AH4047" i="3"/>
  <c r="AH4048" i="3"/>
  <c r="AH4049" i="3"/>
  <c r="AH4050" i="3"/>
  <c r="AH4051" i="3"/>
  <c r="AH4052" i="3"/>
  <c r="AH4053" i="3"/>
  <c r="AH4054" i="3"/>
  <c r="AH4055" i="3"/>
  <c r="AH4056" i="3"/>
  <c r="AH4057" i="3"/>
  <c r="AH4058" i="3"/>
  <c r="AH4059" i="3"/>
  <c r="AH4060" i="3"/>
  <c r="AH4061" i="3"/>
  <c r="AH4062" i="3"/>
  <c r="AH4063" i="3"/>
  <c r="AH4064" i="3"/>
  <c r="AH4065" i="3"/>
  <c r="AH4066" i="3"/>
  <c r="AH4067" i="3"/>
  <c r="AH4068" i="3"/>
  <c r="AH4069" i="3"/>
  <c r="AH3" i="3"/>
  <c r="AI4070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0" i="3"/>
  <c r="AG31" i="3"/>
  <c r="AG32" i="3"/>
  <c r="AG33" i="3"/>
  <c r="AG34" i="3"/>
  <c r="AG35" i="3"/>
  <c r="AG36" i="3"/>
  <c r="AG37" i="3"/>
  <c r="AG38" i="3"/>
  <c r="AG39" i="3"/>
  <c r="AG40" i="3"/>
  <c r="AG41" i="3"/>
  <c r="AG42" i="3"/>
  <c r="AG43" i="3"/>
  <c r="AG44" i="3"/>
  <c r="AG703" i="3"/>
  <c r="AG704" i="3"/>
  <c r="AG705" i="3"/>
  <c r="AG706" i="3"/>
  <c r="AG707" i="3"/>
  <c r="AG708" i="3"/>
  <c r="AG709" i="3"/>
  <c r="AG710" i="3"/>
  <c r="AG711" i="3"/>
  <c r="AG712" i="3"/>
  <c r="AG713" i="3"/>
  <c r="AG714" i="3"/>
  <c r="AG715" i="3"/>
  <c r="AG716" i="3"/>
  <c r="AG717" i="3"/>
  <c r="AG718" i="3"/>
  <c r="AG719" i="3"/>
  <c r="AG720" i="3"/>
  <c r="AG722" i="3"/>
  <c r="AG723" i="3"/>
  <c r="AG724" i="3"/>
  <c r="AG725" i="3"/>
  <c r="AG726" i="3"/>
  <c r="AG727" i="3"/>
  <c r="AG728" i="3"/>
  <c r="AG729" i="3"/>
  <c r="AG730" i="3"/>
  <c r="AG731" i="3"/>
  <c r="AG732" i="3"/>
  <c r="AG733" i="3"/>
  <c r="AG734" i="3"/>
  <c r="AG735" i="3"/>
  <c r="AG736" i="3"/>
  <c r="AG737" i="3"/>
  <c r="AG738" i="3"/>
  <c r="AG739" i="3"/>
  <c r="AG740" i="3"/>
  <c r="AG741" i="3"/>
  <c r="AG742" i="3"/>
  <c r="AG743" i="3"/>
  <c r="AG744" i="3"/>
  <c r="AG745" i="3"/>
  <c r="AG746" i="3"/>
  <c r="AG747" i="3"/>
  <c r="AG748" i="3"/>
  <c r="AG749" i="3"/>
  <c r="AG750" i="3"/>
  <c r="AG751" i="3"/>
  <c r="AG752" i="3"/>
  <c r="AG753" i="3"/>
  <c r="AG754" i="3"/>
  <c r="AG755" i="3"/>
  <c r="AG756" i="3"/>
  <c r="AG757" i="3"/>
  <c r="AG758" i="3"/>
  <c r="AG759" i="3"/>
  <c r="AG760" i="3"/>
  <c r="AG761" i="3"/>
  <c r="AG762" i="3"/>
  <c r="AG763" i="3"/>
  <c r="AG764" i="3"/>
  <c r="AG765" i="3"/>
  <c r="AG766" i="3"/>
  <c r="AG767" i="3"/>
  <c r="AG768" i="3"/>
  <c r="AG769" i="3"/>
  <c r="AG770" i="3"/>
  <c r="AG771" i="3"/>
  <c r="AG772" i="3"/>
  <c r="AG773" i="3"/>
  <c r="AG774" i="3"/>
  <c r="AG775" i="3"/>
  <c r="AG776" i="3"/>
  <c r="AG777" i="3"/>
  <c r="AG778" i="3"/>
  <c r="AG779" i="3"/>
  <c r="AG780" i="3"/>
  <c r="AG781" i="3"/>
  <c r="AG782" i="3"/>
  <c r="AG783" i="3"/>
  <c r="AG784" i="3"/>
  <c r="AG785" i="3"/>
  <c r="AG786" i="3"/>
  <c r="AG787" i="3"/>
  <c r="AG788" i="3"/>
  <c r="AG789" i="3"/>
  <c r="AG790" i="3"/>
  <c r="AG791" i="3"/>
  <c r="AG792" i="3"/>
  <c r="AG793" i="3"/>
  <c r="AG794" i="3"/>
  <c r="AG795" i="3"/>
  <c r="AG796" i="3"/>
  <c r="AG797" i="3"/>
  <c r="AG798" i="3"/>
  <c r="AG799" i="3"/>
  <c r="AG800" i="3"/>
  <c r="AG801" i="3"/>
  <c r="AG802" i="3"/>
  <c r="AG803" i="3"/>
  <c r="AG804" i="3"/>
  <c r="AG805" i="3"/>
  <c r="AG806" i="3"/>
  <c r="AG807" i="3"/>
  <c r="AG808" i="3"/>
  <c r="AG809" i="3"/>
  <c r="AG810" i="3"/>
  <c r="AG811" i="3"/>
  <c r="AG812" i="3"/>
  <c r="AG813" i="3"/>
  <c r="AG814" i="3"/>
  <c r="AG815" i="3"/>
  <c r="AG816" i="3"/>
  <c r="AG817" i="3"/>
  <c r="AG818" i="3"/>
  <c r="AG819" i="3"/>
  <c r="AG820" i="3"/>
  <c r="AG821" i="3"/>
  <c r="AG822" i="3"/>
  <c r="AG823" i="3"/>
  <c r="AG824" i="3"/>
  <c r="AG825" i="3"/>
  <c r="AG826" i="3"/>
  <c r="AG827" i="3"/>
  <c r="AG828" i="3"/>
  <c r="AG829" i="3"/>
  <c r="AG830" i="3"/>
  <c r="AG831" i="3"/>
  <c r="AG832" i="3"/>
  <c r="AG833" i="3"/>
  <c r="AG834" i="3"/>
  <c r="AG835" i="3"/>
  <c r="AG836" i="3"/>
  <c r="AG837" i="3"/>
  <c r="AG838" i="3"/>
  <c r="AG839" i="3"/>
  <c r="AG840" i="3"/>
  <c r="AG841" i="3"/>
  <c r="AG842" i="3"/>
  <c r="AG843" i="3"/>
  <c r="AG844" i="3"/>
  <c r="AG845" i="3"/>
  <c r="AG846" i="3"/>
  <c r="AG847" i="3"/>
  <c r="AG848" i="3"/>
  <c r="AG849" i="3"/>
  <c r="AG850" i="3"/>
  <c r="AG851" i="3"/>
  <c r="AG852" i="3"/>
  <c r="AG853" i="3"/>
  <c r="AG854" i="3"/>
  <c r="AG855" i="3"/>
  <c r="AG856" i="3"/>
  <c r="AG857" i="3"/>
  <c r="AG858" i="3"/>
  <c r="AG859" i="3"/>
  <c r="AG860" i="3"/>
  <c r="AG861" i="3"/>
  <c r="AG862" i="3"/>
  <c r="AG863" i="3"/>
  <c r="AG864" i="3"/>
  <c r="AG865" i="3"/>
  <c r="AG866" i="3"/>
  <c r="AG867" i="3"/>
  <c r="AG868" i="3"/>
  <c r="AG869" i="3"/>
  <c r="AG870" i="3"/>
  <c r="AG871" i="3"/>
  <c r="AG872" i="3"/>
  <c r="AG873" i="3"/>
  <c r="AG874" i="3"/>
  <c r="AG875" i="3"/>
  <c r="AG876" i="3"/>
  <c r="AG877" i="3"/>
  <c r="AG878" i="3"/>
  <c r="AG879" i="3"/>
  <c r="AG880" i="3"/>
  <c r="AG881" i="3"/>
  <c r="AG882" i="3"/>
  <c r="AG883" i="3"/>
  <c r="AG884" i="3"/>
  <c r="AG885" i="3"/>
  <c r="AG886" i="3"/>
  <c r="AG887" i="3"/>
  <c r="AG888" i="3"/>
  <c r="AG889" i="3"/>
  <c r="AG890" i="3"/>
  <c r="AG891" i="3"/>
  <c r="AG892" i="3"/>
  <c r="AG893" i="3"/>
  <c r="AG894" i="3"/>
  <c r="AG895" i="3"/>
  <c r="AG896" i="3"/>
  <c r="AG897" i="3"/>
  <c r="AG898" i="3"/>
  <c r="AG899" i="3"/>
  <c r="AG900" i="3"/>
  <c r="AG901" i="3"/>
  <c r="AG902" i="3"/>
  <c r="AG903" i="3"/>
  <c r="AG904" i="3"/>
  <c r="AG905" i="3"/>
  <c r="AG906" i="3"/>
  <c r="AG907" i="3"/>
  <c r="AG908" i="3"/>
  <c r="AG909" i="3"/>
  <c r="AG910" i="3"/>
  <c r="AG911" i="3"/>
  <c r="AG912" i="3"/>
  <c r="AG913" i="3"/>
  <c r="AG914" i="3"/>
  <c r="AG915" i="3"/>
  <c r="AG916" i="3"/>
  <c r="AG917" i="3"/>
  <c r="AG918" i="3"/>
  <c r="AG919" i="3"/>
  <c r="AG920" i="3"/>
  <c r="AG921" i="3"/>
  <c r="AG922" i="3"/>
  <c r="AG923" i="3"/>
  <c r="AG924" i="3"/>
  <c r="AG925" i="3"/>
  <c r="AG926" i="3"/>
  <c r="AG927" i="3"/>
  <c r="AG928" i="3"/>
  <c r="AG929" i="3"/>
  <c r="AG930" i="3"/>
  <c r="AG931" i="3"/>
  <c r="AG932" i="3"/>
  <c r="AG933" i="3"/>
  <c r="AG934" i="3"/>
  <c r="AG935" i="3"/>
  <c r="AG936" i="3"/>
  <c r="AG937" i="3"/>
  <c r="AG938" i="3"/>
  <c r="AG939" i="3"/>
  <c r="AG940" i="3"/>
  <c r="AG941" i="3"/>
  <c r="AG942" i="3"/>
  <c r="AG943" i="3"/>
  <c r="AG944" i="3"/>
  <c r="AG945" i="3"/>
  <c r="AG946" i="3"/>
  <c r="AG947" i="3"/>
  <c r="AG948" i="3"/>
  <c r="AG949" i="3"/>
  <c r="AG950" i="3"/>
  <c r="AG951" i="3"/>
  <c r="AG952" i="3"/>
  <c r="AG953" i="3"/>
  <c r="AG954" i="3"/>
  <c r="AG955" i="3"/>
  <c r="AG956" i="3"/>
  <c r="AG957" i="3"/>
  <c r="AG958" i="3"/>
  <c r="AG959" i="3"/>
  <c r="AG960" i="3"/>
  <c r="AG961" i="3"/>
  <c r="AG962" i="3"/>
  <c r="AG963" i="3"/>
  <c r="AG964" i="3"/>
  <c r="AG965" i="3"/>
  <c r="AG966" i="3"/>
  <c r="AG967" i="3"/>
  <c r="AG968" i="3"/>
  <c r="AG969" i="3"/>
  <c r="AG970" i="3"/>
  <c r="AG971" i="3"/>
  <c r="AG972" i="3"/>
  <c r="AG973" i="3"/>
  <c r="AG974" i="3"/>
  <c r="AG975" i="3"/>
  <c r="AG976" i="3"/>
  <c r="AG977" i="3"/>
  <c r="AG978" i="3"/>
  <c r="AG979" i="3"/>
  <c r="AG980" i="3"/>
  <c r="AG981" i="3"/>
  <c r="AG982" i="3"/>
  <c r="AG983" i="3"/>
  <c r="AG984" i="3"/>
  <c r="AG985" i="3"/>
  <c r="AG986" i="3"/>
  <c r="AG987" i="3"/>
  <c r="AG988" i="3"/>
  <c r="AG989" i="3"/>
  <c r="AG990" i="3"/>
  <c r="AG991" i="3"/>
  <c r="AG992" i="3"/>
  <c r="AG993" i="3"/>
  <c r="AG994" i="3"/>
  <c r="AG995" i="3"/>
  <c r="AG996" i="3"/>
  <c r="AG997" i="3"/>
  <c r="AG998" i="3"/>
  <c r="AG999" i="3"/>
  <c r="AG1000" i="3"/>
  <c r="AG1001" i="3"/>
  <c r="AG1002" i="3"/>
  <c r="AG1003" i="3"/>
  <c r="AG1004" i="3"/>
  <c r="AG1005" i="3"/>
  <c r="AG1006" i="3"/>
  <c r="AG1007" i="3"/>
  <c r="AG1008" i="3"/>
  <c r="AG1009" i="3"/>
  <c r="AG1010" i="3"/>
  <c r="AG1011" i="3"/>
  <c r="AG1012" i="3"/>
  <c r="AG1013" i="3"/>
  <c r="AG1014" i="3"/>
  <c r="AG1015" i="3"/>
  <c r="AG1016" i="3"/>
  <c r="AG1017" i="3"/>
  <c r="AG1018" i="3"/>
  <c r="AG1019" i="3"/>
  <c r="AG1020" i="3"/>
  <c r="AG1021" i="3"/>
  <c r="AG1022" i="3"/>
  <c r="AG1023" i="3"/>
  <c r="AG1024" i="3"/>
  <c r="AG1025" i="3"/>
  <c r="AG1026" i="3"/>
  <c r="AG1027" i="3"/>
  <c r="AG1028" i="3"/>
  <c r="AG1029" i="3"/>
  <c r="AG1030" i="3"/>
  <c r="AG1031" i="3"/>
  <c r="AG1032" i="3"/>
  <c r="AG1033" i="3"/>
  <c r="AG1034" i="3"/>
  <c r="AG1035" i="3"/>
  <c r="AG1036" i="3"/>
  <c r="AG1037" i="3"/>
  <c r="AG1038" i="3"/>
  <c r="AG1039" i="3"/>
  <c r="AG1040" i="3"/>
  <c r="AG1041" i="3"/>
  <c r="AG1042" i="3"/>
  <c r="AG1043" i="3"/>
  <c r="AG1044" i="3"/>
  <c r="AG1045" i="3"/>
  <c r="AG1046" i="3"/>
  <c r="AG1047" i="3"/>
  <c r="AG1048" i="3"/>
  <c r="AG1049" i="3"/>
  <c r="AG1050" i="3"/>
  <c r="AG1051" i="3"/>
  <c r="AG1052" i="3"/>
  <c r="AG1053" i="3"/>
  <c r="AG1054" i="3"/>
  <c r="AG1055" i="3"/>
  <c r="AG1056" i="3"/>
  <c r="AG1057" i="3"/>
  <c r="AG1058" i="3"/>
  <c r="AG1059" i="3"/>
  <c r="AG1060" i="3"/>
  <c r="AG1061" i="3"/>
  <c r="AG1062" i="3"/>
  <c r="AG1063" i="3"/>
  <c r="AG1064" i="3"/>
  <c r="AG1065" i="3"/>
  <c r="AG1066" i="3"/>
  <c r="AG1067" i="3"/>
  <c r="AG1068" i="3"/>
  <c r="AG1069" i="3"/>
  <c r="AG1070" i="3"/>
  <c r="AG1071" i="3"/>
  <c r="AG1072" i="3"/>
  <c r="AG1073" i="3"/>
  <c r="AG1074" i="3"/>
  <c r="AG1075" i="3"/>
  <c r="AG1076" i="3"/>
  <c r="AG1077" i="3"/>
  <c r="AG1078" i="3"/>
  <c r="AG1079" i="3"/>
  <c r="AG1080" i="3"/>
  <c r="AG1081" i="3"/>
  <c r="AG1082" i="3"/>
  <c r="AG1083" i="3"/>
  <c r="AG1084" i="3"/>
  <c r="AG1085" i="3"/>
  <c r="AG1086" i="3"/>
  <c r="AG1087" i="3"/>
  <c r="AG1088" i="3"/>
  <c r="AG1089" i="3"/>
  <c r="AG1090" i="3"/>
  <c r="AG1091" i="3"/>
  <c r="AG1092" i="3"/>
  <c r="AG1093" i="3"/>
  <c r="AG1094" i="3"/>
  <c r="AG1095" i="3"/>
  <c r="AG1096" i="3"/>
  <c r="AG1097" i="3"/>
  <c r="AG1098" i="3"/>
  <c r="AG1099" i="3"/>
  <c r="AG1100" i="3"/>
  <c r="AG1101" i="3"/>
  <c r="AG1102" i="3"/>
  <c r="AG1103" i="3"/>
  <c r="AG1104" i="3"/>
  <c r="AG1105" i="3"/>
  <c r="AG1106" i="3"/>
  <c r="AG1107" i="3"/>
  <c r="AG1108" i="3"/>
  <c r="AG1109" i="3"/>
  <c r="AG1110" i="3"/>
  <c r="AG1111" i="3"/>
  <c r="AG1112" i="3"/>
  <c r="AG1113" i="3"/>
  <c r="AG1114" i="3"/>
  <c r="AG1115" i="3"/>
  <c r="AG1116" i="3"/>
  <c r="AG1117" i="3"/>
  <c r="AG1118" i="3"/>
  <c r="AG1119" i="3"/>
  <c r="AG1120" i="3"/>
  <c r="AG1121" i="3"/>
  <c r="AG1122" i="3"/>
  <c r="AG1123" i="3"/>
  <c r="AG1124" i="3"/>
  <c r="AG1125" i="3"/>
  <c r="AG1126" i="3"/>
  <c r="AG1127" i="3"/>
  <c r="AG1128" i="3"/>
  <c r="AG1129" i="3"/>
  <c r="AG1130" i="3"/>
  <c r="AG1131" i="3"/>
  <c r="AG1132" i="3"/>
  <c r="AG1133" i="3"/>
  <c r="AG1134" i="3"/>
  <c r="AG1135" i="3"/>
  <c r="AG1136" i="3"/>
  <c r="AG1137" i="3"/>
  <c r="AG1138" i="3"/>
  <c r="AG1139" i="3"/>
  <c r="AG1140" i="3"/>
  <c r="AG1141" i="3"/>
  <c r="AG1142" i="3"/>
  <c r="AG1143" i="3"/>
  <c r="AG1144" i="3"/>
  <c r="AG1145" i="3"/>
  <c r="AG1146" i="3"/>
  <c r="AG1147" i="3"/>
  <c r="AG1148" i="3"/>
  <c r="AG1149" i="3"/>
  <c r="AG1150" i="3"/>
  <c r="AG1151" i="3"/>
  <c r="AG1152" i="3"/>
  <c r="AG1153" i="3"/>
  <c r="AG1154" i="3"/>
  <c r="AG1155" i="3"/>
  <c r="AG1156" i="3"/>
  <c r="AG1157" i="3"/>
  <c r="AG1158" i="3"/>
  <c r="AG1159" i="3"/>
  <c r="AG1160" i="3"/>
  <c r="AG1161" i="3"/>
  <c r="AG1162" i="3"/>
  <c r="AG1163" i="3"/>
  <c r="AG1164" i="3"/>
  <c r="AG1165" i="3"/>
  <c r="AG1166" i="3"/>
  <c r="AG1167" i="3"/>
  <c r="AG1168" i="3"/>
  <c r="AG1169" i="3"/>
  <c r="AG1170" i="3"/>
  <c r="AG1171" i="3"/>
  <c r="AG1172" i="3"/>
  <c r="AG1173" i="3"/>
  <c r="AG1174" i="3"/>
  <c r="AG1175" i="3"/>
  <c r="AG1176" i="3"/>
  <c r="AG1177" i="3"/>
  <c r="AG1178" i="3"/>
  <c r="AG1179" i="3"/>
  <c r="AG1180" i="3"/>
  <c r="AG1181" i="3"/>
  <c r="AG1182" i="3"/>
  <c r="AG1183" i="3"/>
  <c r="AG1184" i="3"/>
  <c r="AG1185" i="3"/>
  <c r="AG1186" i="3"/>
  <c r="AG1187" i="3"/>
  <c r="AG1188" i="3"/>
  <c r="AG1189" i="3"/>
  <c r="AG1190" i="3"/>
  <c r="AG1191" i="3"/>
  <c r="AG1192" i="3"/>
  <c r="AG1193" i="3"/>
  <c r="AG1194" i="3"/>
  <c r="AG1195" i="3"/>
  <c r="AG1196" i="3"/>
  <c r="AG1197" i="3"/>
  <c r="AG1198" i="3"/>
  <c r="AG1199" i="3"/>
  <c r="AG1200" i="3"/>
  <c r="AG1201" i="3"/>
  <c r="AG1202" i="3"/>
  <c r="AG1203" i="3"/>
  <c r="AG1204" i="3"/>
  <c r="AG1205" i="3"/>
  <c r="AG1206" i="3"/>
  <c r="AG1207" i="3"/>
  <c r="AG1208" i="3"/>
  <c r="AG1209" i="3"/>
  <c r="AG1210" i="3"/>
  <c r="AG1211" i="3"/>
  <c r="AG1212" i="3"/>
  <c r="AG1213" i="3"/>
  <c r="AG1214" i="3"/>
  <c r="AG1215" i="3"/>
  <c r="AG1216" i="3"/>
  <c r="AG1217" i="3"/>
  <c r="AG1218" i="3"/>
  <c r="AG1219" i="3"/>
  <c r="AG1220" i="3"/>
  <c r="AG1221" i="3"/>
  <c r="AG1222" i="3"/>
  <c r="AG1223" i="3"/>
  <c r="AG1224" i="3"/>
  <c r="AG1225" i="3"/>
  <c r="AG1226" i="3"/>
  <c r="AG1227" i="3"/>
  <c r="AG1228" i="3"/>
  <c r="AG1229" i="3"/>
  <c r="AG1230" i="3"/>
  <c r="AG1231" i="3"/>
  <c r="AG1232" i="3"/>
  <c r="AG1233" i="3"/>
  <c r="AG1234" i="3"/>
  <c r="AG1235" i="3"/>
  <c r="AG1236" i="3"/>
  <c r="AG1237" i="3"/>
  <c r="AG1238" i="3"/>
  <c r="AG1239" i="3"/>
  <c r="AG1240" i="3"/>
  <c r="AG1241" i="3"/>
  <c r="AG1242" i="3"/>
  <c r="AG1243" i="3"/>
  <c r="AG1244" i="3"/>
  <c r="AG1245" i="3"/>
  <c r="AG1246" i="3"/>
  <c r="AG1247" i="3"/>
  <c r="AG1248" i="3"/>
  <c r="AG1249" i="3"/>
  <c r="AG1250" i="3"/>
  <c r="AG1251" i="3"/>
  <c r="AG1252" i="3"/>
  <c r="AG1253" i="3"/>
  <c r="AG1254" i="3"/>
  <c r="AG1255" i="3"/>
  <c r="AG1256" i="3"/>
  <c r="AG1257" i="3"/>
  <c r="AG1258" i="3"/>
  <c r="AG1259" i="3"/>
  <c r="AG1260" i="3"/>
  <c r="AG1261" i="3"/>
  <c r="AG1262" i="3"/>
  <c r="AG1263" i="3"/>
  <c r="AG1264" i="3"/>
  <c r="AG1265" i="3"/>
  <c r="AG1266" i="3"/>
  <c r="AG1267" i="3"/>
  <c r="AG1268" i="3"/>
  <c r="AG1269" i="3"/>
  <c r="AG1270" i="3"/>
  <c r="AG1271" i="3"/>
  <c r="AG1272" i="3"/>
  <c r="AG1273" i="3"/>
  <c r="AG1274" i="3"/>
  <c r="AG1275" i="3"/>
  <c r="AG1276" i="3"/>
  <c r="AG1277" i="3"/>
  <c r="AG1278" i="3"/>
  <c r="AG1279" i="3"/>
  <c r="AG1280" i="3"/>
  <c r="AG1281" i="3"/>
  <c r="AG1282" i="3"/>
  <c r="AG1283" i="3"/>
  <c r="AG1284" i="3"/>
  <c r="AG1285" i="3"/>
  <c r="AG1286" i="3"/>
  <c r="AG1287" i="3"/>
  <c r="AG1288" i="3"/>
  <c r="AG1289" i="3"/>
  <c r="AG1290" i="3"/>
  <c r="AG1291" i="3"/>
  <c r="AG1292" i="3"/>
  <c r="AG1293" i="3"/>
  <c r="AG1294" i="3"/>
  <c r="AG1295" i="3"/>
  <c r="AG1296" i="3"/>
  <c r="AG1297" i="3"/>
  <c r="AG1298" i="3"/>
  <c r="AG1299" i="3"/>
  <c r="AG1300" i="3"/>
  <c r="AG1301" i="3"/>
  <c r="AG1302" i="3"/>
  <c r="AG1303" i="3"/>
  <c r="AG1304" i="3"/>
  <c r="AG1305" i="3"/>
  <c r="AG1306" i="3"/>
  <c r="AG1307" i="3"/>
  <c r="AG1308" i="3"/>
  <c r="AG1309" i="3"/>
  <c r="AG1310" i="3"/>
  <c r="AG1311" i="3"/>
  <c r="AG1312" i="3"/>
  <c r="AG1313" i="3"/>
  <c r="AG1314" i="3"/>
  <c r="AG1315" i="3"/>
  <c r="AG1316" i="3"/>
  <c r="AG1317" i="3"/>
  <c r="AG1318" i="3"/>
  <c r="AG1319" i="3"/>
  <c r="AG1320" i="3"/>
  <c r="AG1321" i="3"/>
  <c r="AG1322" i="3"/>
  <c r="AG1323" i="3"/>
  <c r="AG1324" i="3"/>
  <c r="AG1325" i="3"/>
  <c r="AG1326" i="3"/>
  <c r="AG1327" i="3"/>
  <c r="AG1328" i="3"/>
  <c r="AG1329" i="3"/>
  <c r="AG1330" i="3"/>
  <c r="AG1331" i="3"/>
  <c r="AG1332" i="3"/>
  <c r="AG1333" i="3"/>
  <c r="AG1334" i="3"/>
  <c r="AG1335" i="3"/>
  <c r="AG1336" i="3"/>
  <c r="AG1337" i="3"/>
  <c r="AG1338" i="3"/>
  <c r="AG1339" i="3"/>
  <c r="AG1340" i="3"/>
  <c r="AG1341" i="3"/>
  <c r="AG1342" i="3"/>
  <c r="AG1343" i="3"/>
  <c r="AG1344" i="3"/>
  <c r="AG1345" i="3"/>
  <c r="AG1346" i="3"/>
  <c r="AG1347" i="3"/>
  <c r="AG1348" i="3"/>
  <c r="AG1349" i="3"/>
  <c r="AG1350" i="3"/>
  <c r="AG1351" i="3"/>
  <c r="AG1352" i="3"/>
  <c r="AG1353" i="3"/>
  <c r="AG1354" i="3"/>
  <c r="AG1355" i="3"/>
  <c r="AG1356" i="3"/>
  <c r="AG1357" i="3"/>
  <c r="AG1358" i="3"/>
  <c r="AG1359" i="3"/>
  <c r="AG1360" i="3"/>
  <c r="AG1361" i="3"/>
  <c r="AG1362" i="3"/>
  <c r="AG1363" i="3"/>
  <c r="AG1364" i="3"/>
  <c r="AG1365" i="3"/>
  <c r="AG1366" i="3"/>
  <c r="AG1367" i="3"/>
  <c r="AG1368" i="3"/>
  <c r="AG1369" i="3"/>
  <c r="AG1370" i="3"/>
  <c r="AG1371" i="3"/>
  <c r="AG1372" i="3"/>
  <c r="AG1373" i="3"/>
  <c r="AG1374" i="3"/>
  <c r="AG1375" i="3"/>
  <c r="AG1376" i="3"/>
  <c r="AG1377" i="3"/>
  <c r="AG1378" i="3"/>
  <c r="AG1379" i="3"/>
  <c r="AG1380" i="3"/>
  <c r="AG1381" i="3"/>
  <c r="AG1382" i="3"/>
  <c r="AG1383" i="3"/>
  <c r="AG1384" i="3"/>
  <c r="AG1385" i="3"/>
  <c r="AG1386" i="3"/>
  <c r="AG1387" i="3"/>
  <c r="AG1388" i="3"/>
  <c r="AG1389" i="3"/>
  <c r="AG1390" i="3"/>
  <c r="AG1391" i="3"/>
  <c r="AG1392" i="3"/>
  <c r="AG1393" i="3"/>
  <c r="AG1394" i="3"/>
  <c r="AG1395" i="3"/>
  <c r="AG1396" i="3"/>
  <c r="AG1397" i="3"/>
  <c r="AG1398" i="3"/>
  <c r="AG1399" i="3"/>
  <c r="AG1400" i="3"/>
  <c r="AG1401" i="3"/>
  <c r="AG1402" i="3"/>
  <c r="AG1403" i="3"/>
  <c r="AG1404" i="3"/>
  <c r="AG1405" i="3"/>
  <c r="AG1406" i="3"/>
  <c r="AG1407" i="3"/>
  <c r="AG1408" i="3"/>
  <c r="AG1409" i="3"/>
  <c r="AG1410" i="3"/>
  <c r="AG1411" i="3"/>
  <c r="AG1412" i="3"/>
  <c r="AG1413" i="3"/>
  <c r="AG1414" i="3"/>
  <c r="AG1415" i="3"/>
  <c r="AG1416" i="3"/>
  <c r="AG1417" i="3"/>
  <c r="AG1418" i="3"/>
  <c r="AG1419" i="3"/>
  <c r="AG1420" i="3"/>
  <c r="AG1421" i="3"/>
  <c r="AG1422" i="3"/>
  <c r="AG1423" i="3"/>
  <c r="AG1424" i="3"/>
  <c r="AG1425" i="3"/>
  <c r="AG1426" i="3"/>
  <c r="AG1427" i="3"/>
  <c r="AG1428" i="3"/>
  <c r="AG1429" i="3"/>
  <c r="AG1430" i="3"/>
  <c r="AG1431" i="3"/>
  <c r="AG1432" i="3"/>
  <c r="AG1433" i="3"/>
  <c r="AG1434" i="3"/>
  <c r="AG1435" i="3"/>
  <c r="AG1436" i="3"/>
  <c r="AG1437" i="3"/>
  <c r="AG1438" i="3"/>
  <c r="AG1439" i="3"/>
  <c r="AG1440" i="3"/>
  <c r="AG1441" i="3"/>
  <c r="AG1442" i="3"/>
  <c r="AG1443" i="3"/>
  <c r="AG1444" i="3"/>
  <c r="AG1445" i="3"/>
  <c r="AG1446" i="3"/>
  <c r="AG1447" i="3"/>
  <c r="AG1448" i="3"/>
  <c r="AG1449" i="3"/>
  <c r="AG1450" i="3"/>
  <c r="AG1451" i="3"/>
  <c r="AG1452" i="3"/>
  <c r="AG1453" i="3"/>
  <c r="AG1454" i="3"/>
  <c r="AG1455" i="3"/>
  <c r="AG1456" i="3"/>
  <c r="AG1457" i="3"/>
  <c r="AG1458" i="3"/>
  <c r="AG1459" i="3"/>
  <c r="AG1460" i="3"/>
  <c r="AG1461" i="3"/>
  <c r="AG1462" i="3"/>
  <c r="AG1463" i="3"/>
  <c r="AG1464" i="3"/>
  <c r="AG1465" i="3"/>
  <c r="AG1466" i="3"/>
  <c r="AG1467" i="3"/>
  <c r="AG1468" i="3"/>
  <c r="AG1469" i="3"/>
  <c r="AG1470" i="3"/>
  <c r="AG1471" i="3"/>
  <c r="AG1472" i="3"/>
  <c r="AG1473" i="3"/>
  <c r="AG1474" i="3"/>
  <c r="AG1475" i="3"/>
  <c r="AG1476" i="3"/>
  <c r="AG1477" i="3"/>
  <c r="AG1478" i="3"/>
  <c r="AG1479" i="3"/>
  <c r="AG1480" i="3"/>
  <c r="AG1481" i="3"/>
  <c r="AG1482" i="3"/>
  <c r="AG1483" i="3"/>
  <c r="AG1484" i="3"/>
  <c r="AG1485" i="3"/>
  <c r="AG1486" i="3"/>
  <c r="AG1487" i="3"/>
  <c r="AG1488" i="3"/>
  <c r="AG1489" i="3"/>
  <c r="AG1490" i="3"/>
  <c r="AG1491" i="3"/>
  <c r="AG1492" i="3"/>
  <c r="AG1493" i="3"/>
  <c r="AG1494" i="3"/>
  <c r="AG1495" i="3"/>
  <c r="AG1496" i="3"/>
  <c r="AG1497" i="3"/>
  <c r="AG1498" i="3"/>
  <c r="AG1499" i="3"/>
  <c r="AG1500" i="3"/>
  <c r="AG1501" i="3"/>
  <c r="AG1502" i="3"/>
  <c r="AG1503" i="3"/>
  <c r="AG1504" i="3"/>
  <c r="AG1505" i="3"/>
  <c r="AG1506" i="3"/>
  <c r="AG1507" i="3"/>
  <c r="AG1508" i="3"/>
  <c r="AG1509" i="3"/>
  <c r="AG1510" i="3"/>
  <c r="AG1511" i="3"/>
  <c r="AG1512" i="3"/>
  <c r="AG1513" i="3"/>
  <c r="AG1514" i="3"/>
  <c r="AG1515" i="3"/>
  <c r="AG1516" i="3"/>
  <c r="AG1517" i="3"/>
  <c r="AG1518" i="3"/>
  <c r="AG1519" i="3"/>
  <c r="AG1520" i="3"/>
  <c r="AG1521" i="3"/>
  <c r="AG1522" i="3"/>
  <c r="AG1523" i="3"/>
  <c r="AG1524" i="3"/>
  <c r="AG1525" i="3"/>
  <c r="AG1526" i="3"/>
  <c r="AG1527" i="3"/>
  <c r="AG1528" i="3"/>
  <c r="AG1529" i="3"/>
  <c r="AG1530" i="3"/>
  <c r="AG1531" i="3"/>
  <c r="AG1532" i="3"/>
  <c r="AG1533" i="3"/>
  <c r="AG1534" i="3"/>
  <c r="AG1535" i="3"/>
  <c r="AG1536" i="3"/>
  <c r="AG1537" i="3"/>
  <c r="AG1538" i="3"/>
  <c r="AG1539" i="3"/>
  <c r="AG1540" i="3"/>
  <c r="AG1541" i="3"/>
  <c r="AG1542" i="3"/>
  <c r="AG1543" i="3"/>
  <c r="AG1544" i="3"/>
  <c r="AG1545" i="3"/>
  <c r="AG1546" i="3"/>
  <c r="AG1547" i="3"/>
  <c r="AG1548" i="3"/>
  <c r="AG1549" i="3"/>
  <c r="AG1550" i="3"/>
  <c r="AG1551" i="3"/>
  <c r="AG1552" i="3"/>
  <c r="AG1553" i="3"/>
  <c r="AG1554" i="3"/>
  <c r="AG1555" i="3"/>
  <c r="AG1556" i="3"/>
  <c r="AG1557" i="3"/>
  <c r="AG1558" i="3"/>
  <c r="AG1559" i="3"/>
  <c r="AG1560" i="3"/>
  <c r="AG1561" i="3"/>
  <c r="AG1562" i="3"/>
  <c r="AG1563" i="3"/>
  <c r="AG1564" i="3"/>
  <c r="AG1565" i="3"/>
  <c r="AG1566" i="3"/>
  <c r="AG1567" i="3"/>
  <c r="AG1568" i="3"/>
  <c r="AG1569" i="3"/>
  <c r="AG1570" i="3"/>
  <c r="AG1571" i="3"/>
  <c r="AG1572" i="3"/>
  <c r="AG1573" i="3"/>
  <c r="AG1574" i="3"/>
  <c r="AG1575" i="3"/>
  <c r="AG1576" i="3"/>
  <c r="AG1577" i="3"/>
  <c r="AG1578" i="3"/>
  <c r="AG1579" i="3"/>
  <c r="AG1580" i="3"/>
  <c r="AG1581" i="3"/>
  <c r="AG1582" i="3"/>
  <c r="AG1583" i="3"/>
  <c r="AG1584" i="3"/>
  <c r="AG1585" i="3"/>
  <c r="AG1586" i="3"/>
  <c r="AG1587" i="3"/>
  <c r="AG1588" i="3"/>
  <c r="AG1589" i="3"/>
  <c r="AG1590" i="3"/>
  <c r="AG1591" i="3"/>
  <c r="AG1592" i="3"/>
  <c r="AG1593" i="3"/>
  <c r="AG1594" i="3"/>
  <c r="AG1595" i="3"/>
  <c r="AG1596" i="3"/>
  <c r="AG1597" i="3"/>
  <c r="AG1598" i="3"/>
  <c r="AG1599" i="3"/>
  <c r="AG1600" i="3"/>
  <c r="AG1601" i="3"/>
  <c r="AG1602" i="3"/>
  <c r="AG1603" i="3"/>
  <c r="AG1604" i="3"/>
  <c r="AG1605" i="3"/>
  <c r="AG1606" i="3"/>
  <c r="AG1607" i="3"/>
  <c r="AG1608" i="3"/>
  <c r="AG1609" i="3"/>
  <c r="AG1610" i="3"/>
  <c r="AG1611" i="3"/>
  <c r="AG1612" i="3"/>
  <c r="AG1613" i="3"/>
  <c r="AG1614" i="3"/>
  <c r="AG1615" i="3"/>
  <c r="AG1616" i="3"/>
  <c r="AG1617" i="3"/>
  <c r="AG1618" i="3"/>
  <c r="AG1619" i="3"/>
  <c r="AG1620" i="3"/>
  <c r="AG1621" i="3"/>
  <c r="AG1622" i="3"/>
  <c r="AG1623" i="3"/>
  <c r="AG1624" i="3"/>
  <c r="AG1625" i="3"/>
  <c r="AG1626" i="3"/>
  <c r="AG1627" i="3"/>
  <c r="AG1628" i="3"/>
  <c r="AG1629" i="3"/>
  <c r="AG1630" i="3"/>
  <c r="AG1631" i="3"/>
  <c r="AG1632" i="3"/>
  <c r="AG1633" i="3"/>
  <c r="AG1634" i="3"/>
  <c r="AG1635" i="3"/>
  <c r="AG1636" i="3"/>
  <c r="AG1637" i="3"/>
  <c r="AG1638" i="3"/>
  <c r="AG1639" i="3"/>
  <c r="AG1640" i="3"/>
  <c r="AG1641" i="3"/>
  <c r="AG1642" i="3"/>
  <c r="AG1643" i="3"/>
  <c r="AG1644" i="3"/>
  <c r="AG1645" i="3"/>
  <c r="AG1646" i="3"/>
  <c r="AG1647" i="3"/>
  <c r="AG1648" i="3"/>
  <c r="AG1649" i="3"/>
  <c r="AG1650" i="3"/>
  <c r="AG1651" i="3"/>
  <c r="AG1652" i="3"/>
  <c r="AG1653" i="3"/>
  <c r="AG1654" i="3"/>
  <c r="AG1655" i="3"/>
  <c r="AG1656" i="3"/>
  <c r="AG1657" i="3"/>
  <c r="AG1658" i="3"/>
  <c r="AG1659" i="3"/>
  <c r="AG1660" i="3"/>
  <c r="AG1661" i="3"/>
  <c r="AG1662" i="3"/>
  <c r="AG1663" i="3"/>
  <c r="AG1664" i="3"/>
  <c r="AG1665" i="3"/>
  <c r="AG1666" i="3"/>
  <c r="AG1667" i="3"/>
  <c r="AG1668" i="3"/>
  <c r="AG1669" i="3"/>
  <c r="AG1670" i="3"/>
  <c r="AG1671" i="3"/>
  <c r="AG1672" i="3"/>
  <c r="AG1673" i="3"/>
  <c r="AG1674" i="3"/>
  <c r="AG1675" i="3"/>
  <c r="AG1676" i="3"/>
  <c r="AG1677" i="3"/>
  <c r="AG1678" i="3"/>
  <c r="AG1679" i="3"/>
  <c r="AG1680" i="3"/>
  <c r="AG1681" i="3"/>
  <c r="AG1682" i="3"/>
  <c r="AG1683" i="3"/>
  <c r="AG1684" i="3"/>
  <c r="AG1685" i="3"/>
  <c r="AG1686" i="3"/>
  <c r="AG1687" i="3"/>
  <c r="AG1688" i="3"/>
  <c r="AG1689" i="3"/>
  <c r="AG1690" i="3"/>
  <c r="AG1691" i="3"/>
  <c r="AG1692" i="3"/>
  <c r="AG1693" i="3"/>
  <c r="AG1694" i="3"/>
  <c r="AG1695" i="3"/>
  <c r="AG1696" i="3"/>
  <c r="AG1697" i="3"/>
  <c r="AG1698" i="3"/>
  <c r="AG1699" i="3"/>
  <c r="AG1700" i="3"/>
  <c r="AG1701" i="3"/>
  <c r="AG1702" i="3"/>
  <c r="AG1703" i="3"/>
  <c r="AG1704" i="3"/>
  <c r="AG1705" i="3"/>
  <c r="AG1706" i="3"/>
  <c r="AG1707" i="3"/>
  <c r="AG1708" i="3"/>
  <c r="AG1709" i="3"/>
  <c r="AG1710" i="3"/>
  <c r="AG1711" i="3"/>
  <c r="AG1712" i="3"/>
  <c r="AG1713" i="3"/>
  <c r="AG1714" i="3"/>
  <c r="AG1715" i="3"/>
  <c r="AG1716" i="3"/>
  <c r="AG1717" i="3"/>
  <c r="AG1718" i="3"/>
  <c r="AG1719" i="3"/>
  <c r="AG1720" i="3"/>
  <c r="AG1721" i="3"/>
  <c r="AG1722" i="3"/>
  <c r="AG1723" i="3"/>
  <c r="AG1724" i="3"/>
  <c r="AG1725" i="3"/>
  <c r="AG1726" i="3"/>
  <c r="AG1727" i="3"/>
  <c r="AG1728" i="3"/>
  <c r="AG1729" i="3"/>
  <c r="AG1730" i="3"/>
  <c r="AG1731" i="3"/>
  <c r="AG1732" i="3"/>
  <c r="AG1733" i="3"/>
  <c r="AG1734" i="3"/>
  <c r="AG1735" i="3"/>
  <c r="AG1736" i="3"/>
  <c r="AG1737" i="3"/>
  <c r="AG1738" i="3"/>
  <c r="AG1739" i="3"/>
  <c r="AG1740" i="3"/>
  <c r="AG1741" i="3"/>
  <c r="AG1742" i="3"/>
  <c r="AG1743" i="3"/>
  <c r="AG1744" i="3"/>
  <c r="AG1745" i="3"/>
  <c r="AG1746" i="3"/>
  <c r="AG1747" i="3"/>
  <c r="AG1748" i="3"/>
  <c r="AG1749" i="3"/>
  <c r="AG1750" i="3"/>
  <c r="AG1751" i="3"/>
  <c r="AG1752" i="3"/>
  <c r="AG1753" i="3"/>
  <c r="AG1754" i="3"/>
  <c r="AG1755" i="3"/>
  <c r="AG1756" i="3"/>
  <c r="AG1757" i="3"/>
  <c r="AG1758" i="3"/>
  <c r="AG1759" i="3"/>
  <c r="AG1760" i="3"/>
  <c r="AG1761" i="3"/>
  <c r="AG1762" i="3"/>
  <c r="AG1763" i="3"/>
  <c r="AG1764" i="3"/>
  <c r="AG1765" i="3"/>
  <c r="AG1766" i="3"/>
  <c r="AG1767" i="3"/>
  <c r="AG1768" i="3"/>
  <c r="AG1769" i="3"/>
  <c r="AG1770" i="3"/>
  <c r="AG1771" i="3"/>
  <c r="AG1772" i="3"/>
  <c r="AG1773" i="3"/>
  <c r="AG1774" i="3"/>
  <c r="AG1775" i="3"/>
  <c r="AG1776" i="3"/>
  <c r="AG1777" i="3"/>
  <c r="AG1778" i="3"/>
  <c r="AG1779" i="3"/>
  <c r="AG1780" i="3"/>
  <c r="AG1781" i="3"/>
  <c r="AG1782" i="3"/>
  <c r="AG1783" i="3"/>
  <c r="AG1784" i="3"/>
  <c r="AG1785" i="3"/>
  <c r="AG1786" i="3"/>
  <c r="AG1787" i="3"/>
  <c r="AG1788" i="3"/>
  <c r="AG1789" i="3"/>
  <c r="AG1790" i="3"/>
  <c r="AG1791" i="3"/>
  <c r="AG1792" i="3"/>
  <c r="AG1793" i="3"/>
  <c r="AG1794" i="3"/>
  <c r="AG1795" i="3"/>
  <c r="AG1796" i="3"/>
  <c r="AG1797" i="3"/>
  <c r="AG1798" i="3"/>
  <c r="AG1799" i="3"/>
  <c r="AG1800" i="3"/>
  <c r="AG1801" i="3"/>
  <c r="AG1802" i="3"/>
  <c r="AG1803" i="3"/>
  <c r="AG1804" i="3"/>
  <c r="AG1805" i="3"/>
  <c r="AG1806" i="3"/>
  <c r="AG1807" i="3"/>
  <c r="AG1808" i="3"/>
  <c r="AG1809" i="3"/>
  <c r="AG1810" i="3"/>
  <c r="AG1811" i="3"/>
  <c r="AG1812" i="3"/>
  <c r="AG1813" i="3"/>
  <c r="AG1814" i="3"/>
  <c r="AG1815" i="3"/>
  <c r="AG1816" i="3"/>
  <c r="AG1817" i="3"/>
  <c r="AG1818" i="3"/>
  <c r="AG1819" i="3"/>
  <c r="AG1820" i="3"/>
  <c r="AG1821" i="3"/>
  <c r="AG1822" i="3"/>
  <c r="AG1823" i="3"/>
  <c r="AG1824" i="3"/>
  <c r="AG1825" i="3"/>
  <c r="AG1826" i="3"/>
  <c r="AG1827" i="3"/>
  <c r="AG1828" i="3"/>
  <c r="AG1829" i="3"/>
  <c r="AG1830" i="3"/>
  <c r="AG1831" i="3"/>
  <c r="AG1832" i="3"/>
  <c r="AG1833" i="3"/>
  <c r="AG1834" i="3"/>
  <c r="AG1835" i="3"/>
  <c r="AG1836" i="3"/>
  <c r="AG1837" i="3"/>
  <c r="AG1838" i="3"/>
  <c r="AG1839" i="3"/>
  <c r="AG1840" i="3"/>
  <c r="AG1841" i="3"/>
  <c r="AG1842" i="3"/>
  <c r="AG1843" i="3"/>
  <c r="AG1844" i="3"/>
  <c r="AG1845" i="3"/>
  <c r="AG1846" i="3"/>
  <c r="AG1847" i="3"/>
  <c r="AG1848" i="3"/>
  <c r="AG1849" i="3"/>
  <c r="AG1850" i="3"/>
  <c r="AG1851" i="3"/>
  <c r="AG1852" i="3"/>
  <c r="AG1853" i="3"/>
  <c r="AG1854" i="3"/>
  <c r="AG1855" i="3"/>
  <c r="AG1856" i="3"/>
  <c r="AG1857" i="3"/>
  <c r="AG1858" i="3"/>
  <c r="AG1859" i="3"/>
  <c r="AG1860" i="3"/>
  <c r="AG1861" i="3"/>
  <c r="AG1862" i="3"/>
  <c r="AG1863" i="3"/>
  <c r="AG1864" i="3"/>
  <c r="AG1865" i="3"/>
  <c r="AG1866" i="3"/>
  <c r="AG1867" i="3"/>
  <c r="AG1868" i="3"/>
  <c r="AG1869" i="3"/>
  <c r="AG1870" i="3"/>
  <c r="AG1871" i="3"/>
  <c r="AG1872" i="3"/>
  <c r="AG1873" i="3"/>
  <c r="AG1874" i="3"/>
  <c r="AG1875" i="3"/>
  <c r="AG1876" i="3"/>
  <c r="AG1877" i="3"/>
  <c r="AG1878" i="3"/>
  <c r="AG1879" i="3"/>
  <c r="AG1880" i="3"/>
  <c r="AG1881" i="3"/>
  <c r="AG1882" i="3"/>
  <c r="AG1883" i="3"/>
  <c r="AG1884" i="3"/>
  <c r="AG1885" i="3"/>
  <c r="AG1886" i="3"/>
  <c r="AG1887" i="3"/>
  <c r="AG1888" i="3"/>
  <c r="AG1889" i="3"/>
  <c r="AG1890" i="3"/>
  <c r="AG1891" i="3"/>
  <c r="AG1892" i="3"/>
  <c r="AG1893" i="3"/>
  <c r="AG1894" i="3"/>
  <c r="AG1895" i="3"/>
  <c r="AG1896" i="3"/>
  <c r="AG1897" i="3"/>
  <c r="AG1898" i="3"/>
  <c r="AG1899" i="3"/>
  <c r="AG1900" i="3"/>
  <c r="AG1901" i="3"/>
  <c r="AG1902" i="3"/>
  <c r="AG1903" i="3"/>
  <c r="AG1904" i="3"/>
  <c r="AG1905" i="3"/>
  <c r="AG1906" i="3"/>
  <c r="AG1907" i="3"/>
  <c r="AG1908" i="3"/>
  <c r="AG1909" i="3"/>
  <c r="AG1910" i="3"/>
  <c r="AG1911" i="3"/>
  <c r="AG1912" i="3"/>
  <c r="AG1913" i="3"/>
  <c r="AG1914" i="3"/>
  <c r="AG1915" i="3"/>
  <c r="AG1916" i="3"/>
  <c r="AG1917" i="3"/>
  <c r="AG1918" i="3"/>
  <c r="AG1919" i="3"/>
  <c r="AG1920" i="3"/>
  <c r="AG1921" i="3"/>
  <c r="AG1922" i="3"/>
  <c r="AG1923" i="3"/>
  <c r="AG1924" i="3"/>
  <c r="AG1925" i="3"/>
  <c r="AG1926" i="3"/>
  <c r="AG1927" i="3"/>
  <c r="AG1928" i="3"/>
  <c r="AG1929" i="3"/>
  <c r="AG1930" i="3"/>
  <c r="AG1931" i="3"/>
  <c r="AG1932" i="3"/>
  <c r="AG1933" i="3"/>
  <c r="AG1934" i="3"/>
  <c r="AG1935" i="3"/>
  <c r="AG1936" i="3"/>
  <c r="AG1937" i="3"/>
  <c r="AG1938" i="3"/>
  <c r="AG1939" i="3"/>
  <c r="AG1940" i="3"/>
  <c r="AG1941" i="3"/>
  <c r="AG1942" i="3"/>
  <c r="AG1943" i="3"/>
  <c r="AG1944" i="3"/>
  <c r="AG1945" i="3"/>
  <c r="AG1946" i="3"/>
  <c r="AG1947" i="3"/>
  <c r="AG1948" i="3"/>
  <c r="AG1949" i="3"/>
  <c r="AG1950" i="3"/>
  <c r="AG1951" i="3"/>
  <c r="AG1952" i="3"/>
  <c r="AG1953" i="3"/>
  <c r="AG1954" i="3"/>
  <c r="AG1955" i="3"/>
  <c r="AG1956" i="3"/>
  <c r="AG1957" i="3"/>
  <c r="AG1958" i="3"/>
  <c r="AG1959" i="3"/>
  <c r="AG1960" i="3"/>
  <c r="AG1961" i="3"/>
  <c r="AG1962" i="3"/>
  <c r="AG1963" i="3"/>
  <c r="AG1964" i="3"/>
  <c r="AG1965" i="3"/>
  <c r="AG1966" i="3"/>
  <c r="AG1967" i="3"/>
  <c r="AG1968" i="3"/>
  <c r="AG1969" i="3"/>
  <c r="AG1970" i="3"/>
  <c r="AG1971" i="3"/>
  <c r="AG1972" i="3"/>
  <c r="AG1973" i="3"/>
  <c r="AG1974" i="3"/>
  <c r="AG1975" i="3"/>
  <c r="AG1976" i="3"/>
  <c r="AG1977" i="3"/>
  <c r="AG1978" i="3"/>
  <c r="AG1979" i="3"/>
  <c r="AG1980" i="3"/>
  <c r="AG1981" i="3"/>
  <c r="AG1982" i="3"/>
  <c r="AG1983" i="3"/>
  <c r="AG1984" i="3"/>
  <c r="AG1985" i="3"/>
  <c r="AG1986" i="3"/>
  <c r="AG1987" i="3"/>
  <c r="AG1988" i="3"/>
  <c r="AG1989" i="3"/>
  <c r="AG1990" i="3"/>
  <c r="AG1991" i="3"/>
  <c r="AG1992" i="3"/>
  <c r="AG1993" i="3"/>
  <c r="AG1994" i="3"/>
  <c r="AG1995" i="3"/>
  <c r="AG1996" i="3"/>
  <c r="AG1997" i="3"/>
  <c r="AG1998" i="3"/>
  <c r="AG1999" i="3"/>
  <c r="AG2000" i="3"/>
  <c r="AG2001" i="3"/>
  <c r="AG2002" i="3"/>
  <c r="AG2003" i="3"/>
  <c r="AG2004" i="3"/>
  <c r="AG2005" i="3"/>
  <c r="AG2006" i="3"/>
  <c r="AG2007" i="3"/>
  <c r="AG2008" i="3"/>
  <c r="AG2009" i="3"/>
  <c r="AG2010" i="3"/>
  <c r="AG2011" i="3"/>
  <c r="AG2012" i="3"/>
  <c r="AG2013" i="3"/>
  <c r="AG2014" i="3"/>
  <c r="AG2015" i="3"/>
  <c r="AG2016" i="3"/>
  <c r="AG2017" i="3"/>
  <c r="AG2018" i="3"/>
  <c r="AG2019" i="3"/>
  <c r="AG2020" i="3"/>
  <c r="AG2021" i="3"/>
  <c r="AG2022" i="3"/>
  <c r="AG2023" i="3"/>
  <c r="AG2024" i="3"/>
  <c r="AG2025" i="3"/>
  <c r="AG2026" i="3"/>
  <c r="AG2027" i="3"/>
  <c r="AG2028" i="3"/>
  <c r="AG2029" i="3"/>
  <c r="AG2030" i="3"/>
  <c r="AG2031" i="3"/>
  <c r="AG2032" i="3"/>
  <c r="AG2033" i="3"/>
  <c r="AG2034" i="3"/>
  <c r="AG2035" i="3"/>
  <c r="AG2036" i="3"/>
  <c r="AG2037" i="3"/>
  <c r="AG2038" i="3"/>
  <c r="AG2039" i="3"/>
  <c r="AG2040" i="3"/>
  <c r="AG2041" i="3"/>
  <c r="AG2042" i="3"/>
  <c r="AG2043" i="3"/>
  <c r="AG2044" i="3"/>
  <c r="AG2045" i="3"/>
  <c r="AG2046" i="3"/>
  <c r="AG2047" i="3"/>
  <c r="AG2048" i="3"/>
  <c r="AG2049" i="3"/>
  <c r="AG2050" i="3"/>
  <c r="AG2051" i="3"/>
  <c r="AG2052" i="3"/>
  <c r="AG2053" i="3"/>
  <c r="AG2054" i="3"/>
  <c r="AG2055" i="3"/>
  <c r="AG2056" i="3"/>
  <c r="AG2057" i="3"/>
  <c r="AG2058" i="3"/>
  <c r="AG2059" i="3"/>
  <c r="AG2060" i="3"/>
  <c r="AG2061" i="3"/>
  <c r="AG2062" i="3"/>
  <c r="AG2063" i="3"/>
  <c r="AG2064" i="3"/>
  <c r="AG2065" i="3"/>
  <c r="AG2066" i="3"/>
  <c r="AG2067" i="3"/>
  <c r="AG2068" i="3"/>
  <c r="AG2069" i="3"/>
  <c r="AG2070" i="3"/>
  <c r="AG2071" i="3"/>
  <c r="AG2072" i="3"/>
  <c r="AG2073" i="3"/>
  <c r="AG2074" i="3"/>
  <c r="AG2075" i="3"/>
  <c r="AG2076" i="3"/>
  <c r="AG2077" i="3"/>
  <c r="AG2078" i="3"/>
  <c r="AG2079" i="3"/>
  <c r="AG2080" i="3"/>
  <c r="AG2081" i="3"/>
  <c r="AG2082" i="3"/>
  <c r="AG2083" i="3"/>
  <c r="AG2084" i="3"/>
  <c r="AG2085" i="3"/>
  <c r="AG2086" i="3"/>
  <c r="AG2087" i="3"/>
  <c r="AG2088" i="3"/>
  <c r="AG2089" i="3"/>
  <c r="AG2090" i="3"/>
  <c r="AG2091" i="3"/>
  <c r="AG2092" i="3"/>
  <c r="AG2093" i="3"/>
  <c r="AG2094" i="3"/>
  <c r="AG2095" i="3"/>
  <c r="AG2096" i="3"/>
  <c r="AG2097" i="3"/>
  <c r="AG2098" i="3"/>
  <c r="AG2099" i="3"/>
  <c r="AG2100" i="3"/>
  <c r="AG2101" i="3"/>
  <c r="AG2102" i="3"/>
  <c r="AG2103" i="3"/>
  <c r="AG2104" i="3"/>
  <c r="AG2105" i="3"/>
  <c r="AG2106" i="3"/>
  <c r="AG2107" i="3"/>
  <c r="AG2108" i="3"/>
  <c r="AG2109" i="3"/>
  <c r="AG2110" i="3"/>
  <c r="AG2111" i="3"/>
  <c r="AG2112" i="3"/>
  <c r="AG2113" i="3"/>
  <c r="AG2114" i="3"/>
  <c r="AG2115" i="3"/>
  <c r="AG2116" i="3"/>
  <c r="AG2117" i="3"/>
  <c r="AG2118" i="3"/>
  <c r="AG2119" i="3"/>
  <c r="AG2120" i="3"/>
  <c r="AG2121" i="3"/>
  <c r="AG2122" i="3"/>
  <c r="AG2123" i="3"/>
  <c r="AG2124" i="3"/>
  <c r="AG2125" i="3"/>
  <c r="AG2126" i="3"/>
  <c r="AG2127" i="3"/>
  <c r="AG2128" i="3"/>
  <c r="AG2129" i="3"/>
  <c r="AG2130" i="3"/>
  <c r="AG2131" i="3"/>
  <c r="AG2132" i="3"/>
  <c r="AG2133" i="3"/>
  <c r="AG2134" i="3"/>
  <c r="AG2135" i="3"/>
  <c r="AG2136" i="3"/>
  <c r="AG2137" i="3"/>
  <c r="AG2138" i="3"/>
  <c r="AG2139" i="3"/>
  <c r="AG2140" i="3"/>
  <c r="AG2141" i="3"/>
  <c r="AG2142" i="3"/>
  <c r="AG2143" i="3"/>
  <c r="AG2144" i="3"/>
  <c r="AG2145" i="3"/>
  <c r="AG2146" i="3"/>
  <c r="AG2147" i="3"/>
  <c r="AG2148" i="3"/>
  <c r="AG2149" i="3"/>
  <c r="AG2150" i="3"/>
  <c r="AG2151" i="3"/>
  <c r="AG2152" i="3"/>
  <c r="AG2153" i="3"/>
  <c r="AG2154" i="3"/>
  <c r="AG2155" i="3"/>
  <c r="AG2156" i="3"/>
  <c r="AG2157" i="3"/>
  <c r="AG2158" i="3"/>
  <c r="AG2159" i="3"/>
  <c r="AG2160" i="3"/>
  <c r="AG2161" i="3"/>
  <c r="AG2162" i="3"/>
  <c r="AG2163" i="3"/>
  <c r="AG2164" i="3"/>
  <c r="AG2165" i="3"/>
  <c r="AG2166" i="3"/>
  <c r="AG2167" i="3"/>
  <c r="AG2168" i="3"/>
  <c r="AG2169" i="3"/>
  <c r="AG2170" i="3"/>
  <c r="AG2171" i="3"/>
  <c r="AG2172" i="3"/>
  <c r="AG2173" i="3"/>
  <c r="AG2174" i="3"/>
  <c r="AG2175" i="3"/>
  <c r="AG2176" i="3"/>
  <c r="AG2177" i="3"/>
  <c r="AG2178" i="3"/>
  <c r="AG2179" i="3"/>
  <c r="AG2180" i="3"/>
  <c r="AG2181" i="3"/>
  <c r="AG2182" i="3"/>
  <c r="AG2183" i="3"/>
  <c r="AG2184" i="3"/>
  <c r="AG2185" i="3"/>
  <c r="AG2186" i="3"/>
  <c r="AG2187" i="3"/>
  <c r="AG2188" i="3"/>
  <c r="AG2189" i="3"/>
  <c r="AG2190" i="3"/>
  <c r="AG2191" i="3"/>
  <c r="AG2192" i="3"/>
  <c r="AG2193" i="3"/>
  <c r="AG2194" i="3"/>
  <c r="AG2195" i="3"/>
  <c r="AG2196" i="3"/>
  <c r="AG2197" i="3"/>
  <c r="AG2198" i="3"/>
  <c r="AG2199" i="3"/>
  <c r="AG2200" i="3"/>
  <c r="AG2201" i="3"/>
  <c r="AG2202" i="3"/>
  <c r="AG2203" i="3"/>
  <c r="AG2204" i="3"/>
  <c r="AG2205" i="3"/>
  <c r="AG2206" i="3"/>
  <c r="AG2207" i="3"/>
  <c r="AG2208" i="3"/>
  <c r="AG2209" i="3"/>
  <c r="AG2210" i="3"/>
  <c r="AG2211" i="3"/>
  <c r="AG2212" i="3"/>
  <c r="AG2213" i="3"/>
  <c r="AG2214" i="3"/>
  <c r="AG2215" i="3"/>
  <c r="AG2216" i="3"/>
  <c r="AG2217" i="3"/>
  <c r="AG2218" i="3"/>
  <c r="AG2219" i="3"/>
  <c r="AG2220" i="3"/>
  <c r="AG2221" i="3"/>
  <c r="AG2222" i="3"/>
  <c r="AG2223" i="3"/>
  <c r="AG2224" i="3"/>
  <c r="AG2225" i="3"/>
  <c r="AG2226" i="3"/>
  <c r="AG2227" i="3"/>
  <c r="AG2228" i="3"/>
  <c r="AG2229" i="3"/>
  <c r="AG2230" i="3"/>
  <c r="AG2231" i="3"/>
  <c r="AG2232" i="3"/>
  <c r="AG2233" i="3"/>
  <c r="AG2234" i="3"/>
  <c r="AG2235" i="3"/>
  <c r="AG2236" i="3"/>
  <c r="AG2237" i="3"/>
  <c r="AG2238" i="3"/>
  <c r="AG2239" i="3"/>
  <c r="AG2240" i="3"/>
  <c r="AG2241" i="3"/>
  <c r="AG2242" i="3"/>
  <c r="AG2243" i="3"/>
  <c r="AG2244" i="3"/>
  <c r="AG2245" i="3"/>
  <c r="AG2246" i="3"/>
  <c r="AG2247" i="3"/>
  <c r="AG2248" i="3"/>
  <c r="AG2249" i="3"/>
  <c r="AG2250" i="3"/>
  <c r="AG2251" i="3"/>
  <c r="AG2252" i="3"/>
  <c r="AG2253" i="3"/>
  <c r="AG2254" i="3"/>
  <c r="AG2255" i="3"/>
  <c r="AG2256" i="3"/>
  <c r="AG2257" i="3"/>
  <c r="AG2258" i="3"/>
  <c r="AG2259" i="3"/>
  <c r="AG2260" i="3"/>
  <c r="AG2261" i="3"/>
  <c r="AG2262" i="3"/>
  <c r="AG2263" i="3"/>
  <c r="AG2264" i="3"/>
  <c r="AG2265" i="3"/>
  <c r="AG2266" i="3"/>
  <c r="AG2267" i="3"/>
  <c r="AG2268" i="3"/>
  <c r="AG2269" i="3"/>
  <c r="AG2270" i="3"/>
  <c r="AG2271" i="3"/>
  <c r="AG2272" i="3"/>
  <c r="AG2273" i="3"/>
  <c r="AG2274" i="3"/>
  <c r="AG2275" i="3"/>
  <c r="AG2276" i="3"/>
  <c r="AG2277" i="3"/>
  <c r="AG2278" i="3"/>
  <c r="AG2279" i="3"/>
  <c r="AG2280" i="3"/>
  <c r="AG2281" i="3"/>
  <c r="AG2282" i="3"/>
  <c r="AG2283" i="3"/>
  <c r="AG2284" i="3"/>
  <c r="AG2285" i="3"/>
  <c r="AG2286" i="3"/>
  <c r="AG2287" i="3"/>
  <c r="AG2288" i="3"/>
  <c r="AG2289" i="3"/>
  <c r="AG2290" i="3"/>
  <c r="AG2291" i="3"/>
  <c r="AG2292" i="3"/>
  <c r="AG2293" i="3"/>
  <c r="AG2294" i="3"/>
  <c r="AG2295" i="3"/>
  <c r="AG2296" i="3"/>
  <c r="AG2297" i="3"/>
  <c r="AG2298" i="3"/>
  <c r="AG2299" i="3"/>
  <c r="AG2300" i="3"/>
  <c r="AG2301" i="3"/>
  <c r="AG2302" i="3"/>
  <c r="AG2303" i="3"/>
  <c r="AG2304" i="3"/>
  <c r="AG2305" i="3"/>
  <c r="AG2306" i="3"/>
  <c r="AG2307" i="3"/>
  <c r="AG2308" i="3"/>
  <c r="AG2309" i="3"/>
  <c r="AG2310" i="3"/>
  <c r="AG2311" i="3"/>
  <c r="AG2312" i="3"/>
  <c r="AG2313" i="3"/>
  <c r="AG2314" i="3"/>
  <c r="AG2315" i="3"/>
  <c r="AG2316" i="3"/>
  <c r="AG2317" i="3"/>
  <c r="AG2318" i="3"/>
  <c r="AG2319" i="3"/>
  <c r="AG2320" i="3"/>
  <c r="AG2321" i="3"/>
  <c r="AG2322" i="3"/>
  <c r="AG2323" i="3"/>
  <c r="AG2324" i="3"/>
  <c r="AG2325" i="3"/>
  <c r="AG2326" i="3"/>
  <c r="AG2327" i="3"/>
  <c r="AG2328" i="3"/>
  <c r="AG2329" i="3"/>
  <c r="AG2330" i="3"/>
  <c r="AG2331" i="3"/>
  <c r="AG2332" i="3"/>
  <c r="AG2333" i="3"/>
  <c r="AG2334" i="3"/>
  <c r="AG2335" i="3"/>
  <c r="AG2336" i="3"/>
  <c r="AG2337" i="3"/>
  <c r="AG2338" i="3"/>
  <c r="AG2339" i="3"/>
  <c r="AG2340" i="3"/>
  <c r="AG2341" i="3"/>
  <c r="AG2342" i="3"/>
  <c r="AG2343" i="3"/>
  <c r="AG2344" i="3"/>
  <c r="AG2345" i="3"/>
  <c r="AG2346" i="3"/>
  <c r="AG2347" i="3"/>
  <c r="AG2348" i="3"/>
  <c r="AG2349" i="3"/>
  <c r="AG2350" i="3"/>
  <c r="AG2351" i="3"/>
  <c r="AG2352" i="3"/>
  <c r="AG2353" i="3"/>
  <c r="AG2354" i="3"/>
  <c r="AG2355" i="3"/>
  <c r="AG2356" i="3"/>
  <c r="AG2357" i="3"/>
  <c r="AG2358" i="3"/>
  <c r="AG2359" i="3"/>
  <c r="AG2360" i="3"/>
  <c r="AG2361" i="3"/>
  <c r="AG2362" i="3"/>
  <c r="AG2363" i="3"/>
  <c r="AG2364" i="3"/>
  <c r="AG2365" i="3"/>
  <c r="AG2366" i="3"/>
  <c r="AG2367" i="3"/>
  <c r="AG2368" i="3"/>
  <c r="AG2369" i="3"/>
  <c r="AG2370" i="3"/>
  <c r="AG2371" i="3"/>
  <c r="AG2372" i="3"/>
  <c r="AG2373" i="3"/>
  <c r="AG2374" i="3"/>
  <c r="AG2375" i="3"/>
  <c r="AG2376" i="3"/>
  <c r="AG2377" i="3"/>
  <c r="AG2378" i="3"/>
  <c r="AG2379" i="3"/>
  <c r="AG2380" i="3"/>
  <c r="AG2381" i="3"/>
  <c r="AG2382" i="3"/>
  <c r="AG2383" i="3"/>
  <c r="AG2384" i="3"/>
  <c r="AG2385" i="3"/>
  <c r="AG2386" i="3"/>
  <c r="AG2387" i="3"/>
  <c r="AG2388" i="3"/>
  <c r="AG2389" i="3"/>
  <c r="AG2390" i="3"/>
  <c r="AG2391" i="3"/>
  <c r="AG2392" i="3"/>
  <c r="AG2393" i="3"/>
  <c r="AG2394" i="3"/>
  <c r="AG2395" i="3"/>
  <c r="AG2396" i="3"/>
  <c r="AG2397" i="3"/>
  <c r="AG2398" i="3"/>
  <c r="AG2399" i="3"/>
  <c r="AG2400" i="3"/>
  <c r="AG2401" i="3"/>
  <c r="AG2402" i="3"/>
  <c r="AG2403" i="3"/>
  <c r="AG2404" i="3"/>
  <c r="AG2405" i="3"/>
  <c r="AG2406" i="3"/>
  <c r="AG2407" i="3"/>
  <c r="AG2408" i="3"/>
  <c r="AG2409" i="3"/>
  <c r="AG2410" i="3"/>
  <c r="AG2411" i="3"/>
  <c r="AG2412" i="3"/>
  <c r="AG2413" i="3"/>
  <c r="AG2414" i="3"/>
  <c r="AG2415" i="3"/>
  <c r="AG2416" i="3"/>
  <c r="AG2417" i="3"/>
  <c r="AG2418" i="3"/>
  <c r="AG2419" i="3"/>
  <c r="AG2420" i="3"/>
  <c r="AG2421" i="3"/>
  <c r="AG2422" i="3"/>
  <c r="AG2423" i="3"/>
  <c r="AG2424" i="3"/>
  <c r="AG2425" i="3"/>
  <c r="AG2426" i="3"/>
  <c r="AG2427" i="3"/>
  <c r="AG2428" i="3"/>
  <c r="AG2429" i="3"/>
  <c r="AG2430" i="3"/>
  <c r="AG2431" i="3"/>
  <c r="AG2432" i="3"/>
  <c r="AG2433" i="3"/>
  <c r="AG2434" i="3"/>
  <c r="AG2435" i="3"/>
  <c r="AG2436" i="3"/>
  <c r="AG2437" i="3"/>
  <c r="AG2438" i="3"/>
  <c r="AG2439" i="3"/>
  <c r="AG2440" i="3"/>
  <c r="AG2441" i="3"/>
  <c r="AG2442" i="3"/>
  <c r="AG2443" i="3"/>
  <c r="AG2444" i="3"/>
  <c r="AG2445" i="3"/>
  <c r="AG2446" i="3"/>
  <c r="AG2447" i="3"/>
  <c r="AG2448" i="3"/>
  <c r="AG2449" i="3"/>
  <c r="AG2450" i="3"/>
  <c r="AG2451" i="3"/>
  <c r="AG2452" i="3"/>
  <c r="AG2453" i="3"/>
  <c r="AG2454" i="3"/>
  <c r="AG2455" i="3"/>
  <c r="AG2456" i="3"/>
  <c r="AG2457" i="3"/>
  <c r="AG2458" i="3"/>
  <c r="AG2459" i="3"/>
  <c r="AG2460" i="3"/>
  <c r="AG2461" i="3"/>
  <c r="AG2462" i="3"/>
  <c r="AG2463" i="3"/>
  <c r="AG2464" i="3"/>
  <c r="AG2465" i="3"/>
  <c r="AG2466" i="3"/>
  <c r="AG2467" i="3"/>
  <c r="AG2468" i="3"/>
  <c r="AG2469" i="3"/>
  <c r="AG2470" i="3"/>
  <c r="AG2471" i="3"/>
  <c r="AG2472" i="3"/>
  <c r="AG2473" i="3"/>
  <c r="AG2474" i="3"/>
  <c r="AG2475" i="3"/>
  <c r="AG2476" i="3"/>
  <c r="AG2477" i="3"/>
  <c r="AG2478" i="3"/>
  <c r="AG2479" i="3"/>
  <c r="AG2480" i="3"/>
  <c r="AG2481" i="3"/>
  <c r="AG2482" i="3"/>
  <c r="AG2483" i="3"/>
  <c r="AG2484" i="3"/>
  <c r="AG2485" i="3"/>
  <c r="AG2486" i="3"/>
  <c r="AG2487" i="3"/>
  <c r="AG2488" i="3"/>
  <c r="AG2489" i="3"/>
  <c r="AG2490" i="3"/>
  <c r="AG2491" i="3"/>
  <c r="AG2492" i="3"/>
  <c r="AG2493" i="3"/>
  <c r="AG2494" i="3"/>
  <c r="AG2495" i="3"/>
  <c r="AG2496" i="3"/>
  <c r="AG2497" i="3"/>
  <c r="AG2498" i="3"/>
  <c r="AG2499" i="3"/>
  <c r="AG2500" i="3"/>
  <c r="AG2501" i="3"/>
  <c r="AG2502" i="3"/>
  <c r="AG2503" i="3"/>
  <c r="AG2504" i="3"/>
  <c r="AG2505" i="3"/>
  <c r="AG2506" i="3"/>
  <c r="AG2507" i="3"/>
  <c r="AG2508" i="3"/>
  <c r="AG2509" i="3"/>
  <c r="AG2510" i="3"/>
  <c r="AG2511" i="3"/>
  <c r="AG2512" i="3"/>
  <c r="AG2513" i="3"/>
  <c r="AG2514" i="3"/>
  <c r="AG2515" i="3"/>
  <c r="AG2516" i="3"/>
  <c r="AG2517" i="3"/>
  <c r="AG2518" i="3"/>
  <c r="AG2519" i="3"/>
  <c r="AG2520" i="3"/>
  <c r="AG2521" i="3"/>
  <c r="AG2522" i="3"/>
  <c r="AG2523" i="3"/>
  <c r="AG2524" i="3"/>
  <c r="AG2525" i="3"/>
  <c r="AG2526" i="3"/>
  <c r="AG2527" i="3"/>
  <c r="AG2528" i="3"/>
  <c r="AG2529" i="3"/>
  <c r="AG2530" i="3"/>
  <c r="AG2531" i="3"/>
  <c r="AG2532" i="3"/>
  <c r="AG2533" i="3"/>
  <c r="AG2534" i="3"/>
  <c r="AG2535" i="3"/>
  <c r="AG2536" i="3"/>
  <c r="AG2537" i="3"/>
  <c r="AG2538" i="3"/>
  <c r="AG2539" i="3"/>
  <c r="AG2540" i="3"/>
  <c r="AG2541" i="3"/>
  <c r="AG2542" i="3"/>
  <c r="AG2543" i="3"/>
  <c r="AG2544" i="3"/>
  <c r="AG2545" i="3"/>
  <c r="AG2546" i="3"/>
  <c r="AG2547" i="3"/>
  <c r="AG2548" i="3"/>
  <c r="AG2549" i="3"/>
  <c r="AG2550" i="3"/>
  <c r="AG2551" i="3"/>
  <c r="AG2552" i="3"/>
  <c r="AG2553" i="3"/>
  <c r="AG2554" i="3"/>
  <c r="AG2555" i="3"/>
  <c r="AG2556" i="3"/>
  <c r="AG2557" i="3"/>
  <c r="AG2558" i="3"/>
  <c r="AG2559" i="3"/>
  <c r="AG2560" i="3"/>
  <c r="AG2561" i="3"/>
  <c r="AG2562" i="3"/>
  <c r="AG2563" i="3"/>
  <c r="AG2564" i="3"/>
  <c r="AG2565" i="3"/>
  <c r="AG2566" i="3"/>
  <c r="AG2567" i="3"/>
  <c r="AG2568" i="3"/>
  <c r="AG2569" i="3"/>
  <c r="AG2570" i="3"/>
  <c r="AG2571" i="3"/>
  <c r="AG2572" i="3"/>
  <c r="AG2573" i="3"/>
  <c r="AG2574" i="3"/>
  <c r="AG2575" i="3"/>
  <c r="AG2576" i="3"/>
  <c r="AG2577" i="3"/>
  <c r="AG2578" i="3"/>
  <c r="AG2579" i="3"/>
  <c r="AG2580" i="3"/>
  <c r="AG2581" i="3"/>
  <c r="AG2582" i="3"/>
  <c r="AG2583" i="3"/>
  <c r="AG2584" i="3"/>
  <c r="AG2585" i="3"/>
  <c r="AG2586" i="3"/>
  <c r="AG2587" i="3"/>
  <c r="AG2588" i="3"/>
  <c r="AG2589" i="3"/>
  <c r="AG2590" i="3"/>
  <c r="AG2591" i="3"/>
  <c r="AG2592" i="3"/>
  <c r="AG2593" i="3"/>
  <c r="AG2594" i="3"/>
  <c r="AG2595" i="3"/>
  <c r="AG2596" i="3"/>
  <c r="AG2597" i="3"/>
  <c r="AG2598" i="3"/>
  <c r="AG2599" i="3"/>
  <c r="AG2600" i="3"/>
  <c r="AG2601" i="3"/>
  <c r="AG2602" i="3"/>
  <c r="AG2603" i="3"/>
  <c r="AG2604" i="3"/>
  <c r="AG2605" i="3"/>
  <c r="AG2606" i="3"/>
  <c r="AG2607" i="3"/>
  <c r="AG2608" i="3"/>
  <c r="AG2609" i="3"/>
  <c r="AG2610" i="3"/>
  <c r="AG2611" i="3"/>
  <c r="AG2612" i="3"/>
  <c r="AG2613" i="3"/>
  <c r="AG2614" i="3"/>
  <c r="AG2615" i="3"/>
  <c r="AG2616" i="3"/>
  <c r="AG2617" i="3"/>
  <c r="AG2618" i="3"/>
  <c r="AG2619" i="3"/>
  <c r="AG2620" i="3"/>
  <c r="AG2621" i="3"/>
  <c r="AG2622" i="3"/>
  <c r="AG2623" i="3"/>
  <c r="AG2624" i="3"/>
  <c r="AG2625" i="3"/>
  <c r="AG2626" i="3"/>
  <c r="AG2627" i="3"/>
  <c r="AG2628" i="3"/>
  <c r="AG2629" i="3"/>
  <c r="AG2630" i="3"/>
  <c r="AG2631" i="3"/>
  <c r="AG2632" i="3"/>
  <c r="AG2633" i="3"/>
  <c r="AG2634" i="3"/>
  <c r="AG2635" i="3"/>
  <c r="AG2636" i="3"/>
  <c r="AG2637" i="3"/>
  <c r="AG2638" i="3"/>
  <c r="AG2639" i="3"/>
  <c r="AG2640" i="3"/>
  <c r="AG2641" i="3"/>
  <c r="AG2642" i="3"/>
  <c r="AG2643" i="3"/>
  <c r="AG2644" i="3"/>
  <c r="AG2645" i="3"/>
  <c r="AG2646" i="3"/>
  <c r="AG2647" i="3"/>
  <c r="AG2648" i="3"/>
  <c r="AG2649" i="3"/>
  <c r="AG2650" i="3"/>
  <c r="AG2651" i="3"/>
  <c r="AG2652" i="3"/>
  <c r="AG2653" i="3"/>
  <c r="AG2654" i="3"/>
  <c r="AG2655" i="3"/>
  <c r="AG2656" i="3"/>
  <c r="AG2657" i="3"/>
  <c r="AG2658" i="3"/>
  <c r="AG2659" i="3"/>
  <c r="AG2660" i="3"/>
  <c r="AG2661" i="3"/>
  <c r="AG2662" i="3"/>
  <c r="AG2663" i="3"/>
  <c r="AG2664" i="3"/>
  <c r="AG2665" i="3"/>
  <c r="AG2666" i="3"/>
  <c r="AG2667" i="3"/>
  <c r="AG2668" i="3"/>
  <c r="AG2669" i="3"/>
  <c r="AG2670" i="3"/>
  <c r="AG2671" i="3"/>
  <c r="AG2672" i="3"/>
  <c r="AG2673" i="3"/>
  <c r="AG2674" i="3"/>
  <c r="AG2675" i="3"/>
  <c r="AG2676" i="3"/>
  <c r="AG2677" i="3"/>
  <c r="AG2678" i="3"/>
  <c r="AG2679" i="3"/>
  <c r="AG2680" i="3"/>
  <c r="AG2681" i="3"/>
  <c r="AG2682" i="3"/>
  <c r="AG2683" i="3"/>
  <c r="AG2684" i="3"/>
  <c r="AG2685" i="3"/>
  <c r="AG2686" i="3"/>
  <c r="AG2687" i="3"/>
  <c r="AG2688" i="3"/>
  <c r="AG2689" i="3"/>
  <c r="AG2690" i="3"/>
  <c r="AG2691" i="3"/>
  <c r="AG2692" i="3"/>
  <c r="AG2693" i="3"/>
  <c r="AG2694" i="3"/>
  <c r="AG2695" i="3"/>
  <c r="AG2696" i="3"/>
  <c r="AG2697" i="3"/>
  <c r="AG2698" i="3"/>
  <c r="AG2699" i="3"/>
  <c r="AG2700" i="3"/>
  <c r="AG2701" i="3"/>
  <c r="AG2702" i="3"/>
  <c r="AG2703" i="3"/>
  <c r="AG2704" i="3"/>
  <c r="AG2705" i="3"/>
  <c r="AG2706" i="3"/>
  <c r="AG2707" i="3"/>
  <c r="AG2708" i="3"/>
  <c r="AG2709" i="3"/>
  <c r="AG2710" i="3"/>
  <c r="AG2711" i="3"/>
  <c r="AG2712" i="3"/>
  <c r="AG2713" i="3"/>
  <c r="AG2714" i="3"/>
  <c r="AG2715" i="3"/>
  <c r="AG2716" i="3"/>
  <c r="AG2717" i="3"/>
  <c r="AG2718" i="3"/>
  <c r="AG2719" i="3"/>
  <c r="AG2720" i="3"/>
  <c r="AG2721" i="3"/>
  <c r="AG2722" i="3"/>
  <c r="AG2723" i="3"/>
  <c r="AG2724" i="3"/>
  <c r="AG2725" i="3"/>
  <c r="AG2726" i="3"/>
  <c r="AG2727" i="3"/>
  <c r="AG2728" i="3"/>
  <c r="AG2729" i="3"/>
  <c r="AG2730" i="3"/>
  <c r="AG2731" i="3"/>
  <c r="AG2732" i="3"/>
  <c r="AG2733" i="3"/>
  <c r="AG2734" i="3"/>
  <c r="AG2735" i="3"/>
  <c r="AG2736" i="3"/>
  <c r="AG2737" i="3"/>
  <c r="AG2738" i="3"/>
  <c r="AG2739" i="3"/>
  <c r="AG2740" i="3"/>
  <c r="AG2741" i="3"/>
  <c r="AG2742" i="3"/>
  <c r="AG2743" i="3"/>
  <c r="AG2744" i="3"/>
  <c r="AG2745" i="3"/>
  <c r="AG2746" i="3"/>
  <c r="AG2747" i="3"/>
  <c r="AG2748" i="3"/>
  <c r="AG2749" i="3"/>
  <c r="AG2750" i="3"/>
  <c r="AG2751" i="3"/>
  <c r="AG2752" i="3"/>
  <c r="AG2753" i="3"/>
  <c r="AG2754" i="3"/>
  <c r="AG2755" i="3"/>
  <c r="AG2756" i="3"/>
  <c r="AG2757" i="3"/>
  <c r="AG2758" i="3"/>
  <c r="AG2759" i="3"/>
  <c r="AG2760" i="3"/>
  <c r="AG2761" i="3"/>
  <c r="AG2762" i="3"/>
  <c r="AG2763" i="3"/>
  <c r="AG2764" i="3"/>
  <c r="AG2765" i="3"/>
  <c r="AG2766" i="3"/>
  <c r="AG2767" i="3"/>
  <c r="AG2768" i="3"/>
  <c r="AG2769" i="3"/>
  <c r="AG2770" i="3"/>
  <c r="AG2771" i="3"/>
  <c r="AG2772" i="3"/>
  <c r="AG2773" i="3"/>
  <c r="AG2774" i="3"/>
  <c r="AG2775" i="3"/>
  <c r="AG2776" i="3"/>
  <c r="AG2777" i="3"/>
  <c r="AG2778" i="3"/>
  <c r="AG2779" i="3"/>
  <c r="AG2780" i="3"/>
  <c r="AG2781" i="3"/>
  <c r="AG2782" i="3"/>
  <c r="AG2783" i="3"/>
  <c r="AG2784" i="3"/>
  <c r="AG2785" i="3"/>
  <c r="AG2786" i="3"/>
  <c r="AG2787" i="3"/>
  <c r="AG2788" i="3"/>
  <c r="AG2789" i="3"/>
  <c r="AG2790" i="3"/>
  <c r="AG2791" i="3"/>
  <c r="AG2792" i="3"/>
  <c r="AG2793" i="3"/>
  <c r="AG2794" i="3"/>
  <c r="AG2795" i="3"/>
  <c r="AG2796" i="3"/>
  <c r="AG2797" i="3"/>
  <c r="AG2798" i="3"/>
  <c r="AG2799" i="3"/>
  <c r="AG2800" i="3"/>
  <c r="AG2801" i="3"/>
  <c r="AG2802" i="3"/>
  <c r="AG2803" i="3"/>
  <c r="AG2804" i="3"/>
  <c r="AG2805" i="3"/>
  <c r="AG2806" i="3"/>
  <c r="AG2807" i="3"/>
  <c r="AG2808" i="3"/>
  <c r="AG2809" i="3"/>
  <c r="AG2810" i="3"/>
  <c r="AG2811" i="3"/>
  <c r="AG2812" i="3"/>
  <c r="AG2813" i="3"/>
  <c r="AG2814" i="3"/>
  <c r="AG2815" i="3"/>
  <c r="AG2816" i="3"/>
  <c r="AG2817" i="3"/>
  <c r="AG2818" i="3"/>
  <c r="AG2819" i="3"/>
  <c r="AG2820" i="3"/>
  <c r="AG2821" i="3"/>
  <c r="AG2822" i="3"/>
  <c r="AG2823" i="3"/>
  <c r="AG2824" i="3"/>
  <c r="AG2825" i="3"/>
  <c r="AG2826" i="3"/>
  <c r="AG2827" i="3"/>
  <c r="AG2828" i="3"/>
  <c r="AG2829" i="3"/>
  <c r="AG2830" i="3"/>
  <c r="AG2831" i="3"/>
  <c r="AG2832" i="3"/>
  <c r="AG2833" i="3"/>
  <c r="AG2834" i="3"/>
  <c r="AG2835" i="3"/>
  <c r="AG2836" i="3"/>
  <c r="AG2837" i="3"/>
  <c r="AG2838" i="3"/>
  <c r="AG2839" i="3"/>
  <c r="AG2840" i="3"/>
  <c r="AG2841" i="3"/>
  <c r="AG2842" i="3"/>
  <c r="AG2843" i="3"/>
  <c r="AG2844" i="3"/>
  <c r="AG2845" i="3"/>
  <c r="AG2846" i="3"/>
  <c r="AG2847" i="3"/>
  <c r="AG2848" i="3"/>
  <c r="AG2849" i="3"/>
  <c r="AG2850" i="3"/>
  <c r="AG2851" i="3"/>
  <c r="AG2852" i="3"/>
  <c r="AG2853" i="3"/>
  <c r="AG2854" i="3"/>
  <c r="AG2855" i="3"/>
  <c r="AG2856" i="3"/>
  <c r="AG2857" i="3"/>
  <c r="AG2858" i="3"/>
  <c r="AG2859" i="3"/>
  <c r="AG2860" i="3"/>
  <c r="AG2861" i="3"/>
  <c r="AG2862" i="3"/>
  <c r="AG2863" i="3"/>
  <c r="AG2864" i="3"/>
  <c r="AG2865" i="3"/>
  <c r="AG2866" i="3"/>
  <c r="AG2867" i="3"/>
  <c r="AG2868" i="3"/>
  <c r="AG2869" i="3"/>
  <c r="AG2870" i="3"/>
  <c r="AG2871" i="3"/>
  <c r="AG2872" i="3"/>
  <c r="AG2873" i="3"/>
  <c r="AG2874" i="3"/>
  <c r="AG2875" i="3"/>
  <c r="AG2876" i="3"/>
  <c r="AG2877" i="3"/>
  <c r="AG2878" i="3"/>
  <c r="AG2879" i="3"/>
  <c r="AG2880" i="3"/>
  <c r="AG2881" i="3"/>
  <c r="AG2882" i="3"/>
  <c r="AG2883" i="3"/>
  <c r="AG2884" i="3"/>
  <c r="AG2885" i="3"/>
  <c r="AG2886" i="3"/>
  <c r="AG2887" i="3"/>
  <c r="AG2888" i="3"/>
  <c r="AG2889" i="3"/>
  <c r="AG2890" i="3"/>
  <c r="AG2891" i="3"/>
  <c r="AG2892" i="3"/>
  <c r="AG2893" i="3"/>
  <c r="AG2894" i="3"/>
  <c r="AG2895" i="3"/>
  <c r="AG2896" i="3"/>
  <c r="AG2897" i="3"/>
  <c r="AG2898" i="3"/>
  <c r="AG2899" i="3"/>
  <c r="AG2900" i="3"/>
  <c r="AG2901" i="3"/>
  <c r="AG2902" i="3"/>
  <c r="AG2903" i="3"/>
  <c r="AG2904" i="3"/>
  <c r="AG2905" i="3"/>
  <c r="AG2906" i="3"/>
  <c r="AG2907" i="3"/>
  <c r="AG2908" i="3"/>
  <c r="AG2909" i="3"/>
  <c r="AG2910" i="3"/>
  <c r="AG2911" i="3"/>
  <c r="AG2912" i="3"/>
  <c r="AG2913" i="3"/>
  <c r="AG2914" i="3"/>
  <c r="AG2915" i="3"/>
  <c r="AG2916" i="3"/>
  <c r="AG2917" i="3"/>
  <c r="AG2918" i="3"/>
  <c r="AG2919" i="3"/>
  <c r="AG2920" i="3"/>
  <c r="AG2921" i="3"/>
  <c r="AG2922" i="3"/>
  <c r="AG2923" i="3"/>
  <c r="AG2924" i="3"/>
  <c r="AG2925" i="3"/>
  <c r="AG2926" i="3"/>
  <c r="AG2927" i="3"/>
  <c r="AG2928" i="3"/>
  <c r="AG2929" i="3"/>
  <c r="AG2930" i="3"/>
  <c r="AG2931" i="3"/>
  <c r="AG2932" i="3"/>
  <c r="AG2933" i="3"/>
  <c r="AG2934" i="3"/>
  <c r="AG2935" i="3"/>
  <c r="AG2936" i="3"/>
  <c r="AG2937" i="3"/>
  <c r="AG2938" i="3"/>
  <c r="AG2939" i="3"/>
  <c r="AG2940" i="3"/>
  <c r="AG2941" i="3"/>
  <c r="AG2942" i="3"/>
  <c r="AG2943" i="3"/>
  <c r="AG2944" i="3"/>
  <c r="AG2945" i="3"/>
  <c r="AG2946" i="3"/>
  <c r="AG2947" i="3"/>
  <c r="AG2948" i="3"/>
  <c r="AG2949" i="3"/>
  <c r="AG2950" i="3"/>
  <c r="AG2951" i="3"/>
  <c r="AG2952" i="3"/>
  <c r="AG2953" i="3"/>
  <c r="AG2954" i="3"/>
  <c r="AG2955" i="3"/>
  <c r="AG2956" i="3"/>
  <c r="AG2957" i="3"/>
  <c r="AG2958" i="3"/>
  <c r="AG2959" i="3"/>
  <c r="AG2960" i="3"/>
  <c r="AG2961" i="3"/>
  <c r="AG2962" i="3"/>
  <c r="AG2963" i="3"/>
  <c r="AG2964" i="3"/>
  <c r="AG2965" i="3"/>
  <c r="AG2966" i="3"/>
  <c r="AG2967" i="3"/>
  <c r="AG2968" i="3"/>
  <c r="AG2969" i="3"/>
  <c r="AG2970" i="3"/>
  <c r="AG2971" i="3"/>
  <c r="AG2972" i="3"/>
  <c r="AG2973" i="3"/>
  <c r="AG2974" i="3"/>
  <c r="AG2975" i="3"/>
  <c r="AG2976" i="3"/>
  <c r="AG2977" i="3"/>
  <c r="AG2978" i="3"/>
  <c r="AG2979" i="3"/>
  <c r="AG2980" i="3"/>
  <c r="AG2981" i="3"/>
  <c r="AG2982" i="3"/>
  <c r="AG2983" i="3"/>
  <c r="AG2984" i="3"/>
  <c r="AG2985" i="3"/>
  <c r="AG2986" i="3"/>
  <c r="AG2987" i="3"/>
  <c r="AG2988" i="3"/>
  <c r="AG2989" i="3"/>
  <c r="AG2990" i="3"/>
  <c r="AG2991" i="3"/>
  <c r="AG2992" i="3"/>
  <c r="AG2993" i="3"/>
  <c r="AG2994" i="3"/>
  <c r="AG2995" i="3"/>
  <c r="AG2996" i="3"/>
  <c r="AG2997" i="3"/>
  <c r="AG2998" i="3"/>
  <c r="AG2999" i="3"/>
  <c r="AG3000" i="3"/>
  <c r="AG3001" i="3"/>
  <c r="AG3002" i="3"/>
  <c r="AG3003" i="3"/>
  <c r="AG3004" i="3"/>
  <c r="AG3005" i="3"/>
  <c r="AG3006" i="3"/>
  <c r="AG3007" i="3"/>
  <c r="AG3008" i="3"/>
  <c r="AG3009" i="3"/>
  <c r="AG3010" i="3"/>
  <c r="AG3011" i="3"/>
  <c r="AG3012" i="3"/>
  <c r="AG3013" i="3"/>
  <c r="AG3014" i="3"/>
  <c r="AG3015" i="3"/>
  <c r="AG3016" i="3"/>
  <c r="AG3017" i="3"/>
  <c r="AG3018" i="3"/>
  <c r="AG3019" i="3"/>
  <c r="AG3020" i="3"/>
  <c r="AG3021" i="3"/>
  <c r="AG3022" i="3"/>
  <c r="AG3023" i="3"/>
  <c r="AG3024" i="3"/>
  <c r="AG3025" i="3"/>
  <c r="AG3026" i="3"/>
  <c r="AG3027" i="3"/>
  <c r="AG3028" i="3"/>
  <c r="AG3029" i="3"/>
  <c r="AG3030" i="3"/>
  <c r="AG3031" i="3"/>
  <c r="AG3032" i="3"/>
  <c r="AG3033" i="3"/>
  <c r="AG3034" i="3"/>
  <c r="AG3035" i="3"/>
  <c r="AG3036" i="3"/>
  <c r="AG3037" i="3"/>
  <c r="AG3038" i="3"/>
  <c r="AG3039" i="3"/>
  <c r="AG3040" i="3"/>
  <c r="AG3041" i="3"/>
  <c r="AG3042" i="3"/>
  <c r="AG3043" i="3"/>
  <c r="AG3044" i="3"/>
  <c r="AG3045" i="3"/>
  <c r="AG3046" i="3"/>
  <c r="AG3047" i="3"/>
  <c r="AG3048" i="3"/>
  <c r="AG3049" i="3"/>
  <c r="AG3050" i="3"/>
  <c r="AG3051" i="3"/>
  <c r="AG3052" i="3"/>
  <c r="AG3053" i="3"/>
  <c r="AG3054" i="3"/>
  <c r="AG3055" i="3"/>
  <c r="AG3056" i="3"/>
  <c r="AG3057" i="3"/>
  <c r="AG3058" i="3"/>
  <c r="AG3059" i="3"/>
  <c r="AG3060" i="3"/>
  <c r="AG3061" i="3"/>
  <c r="AG3062" i="3"/>
  <c r="AG3063" i="3"/>
  <c r="AG3064" i="3"/>
  <c r="AG3065" i="3"/>
  <c r="AG3066" i="3"/>
  <c r="AG3067" i="3"/>
  <c r="AG3068" i="3"/>
  <c r="AG3069" i="3"/>
  <c r="AG3070" i="3"/>
  <c r="AG3071" i="3"/>
  <c r="AG3072" i="3"/>
  <c r="AG3073" i="3"/>
  <c r="AG3074" i="3"/>
  <c r="AG3075" i="3"/>
  <c r="AG3076" i="3"/>
  <c r="AG3077" i="3"/>
  <c r="AG3078" i="3"/>
  <c r="AG3079" i="3"/>
  <c r="AG3080" i="3"/>
  <c r="AG3081" i="3"/>
  <c r="AG3082" i="3"/>
  <c r="AG3083" i="3"/>
  <c r="AG3084" i="3"/>
  <c r="AG3085" i="3"/>
  <c r="AG3086" i="3"/>
  <c r="AG3087" i="3"/>
  <c r="AG3088" i="3"/>
  <c r="AG3089" i="3"/>
  <c r="AG3090" i="3"/>
  <c r="AG3091" i="3"/>
  <c r="AG3092" i="3"/>
  <c r="AG3093" i="3"/>
  <c r="AG3094" i="3"/>
  <c r="AG3095" i="3"/>
  <c r="AG3096" i="3"/>
  <c r="AG3097" i="3"/>
  <c r="AG3098" i="3"/>
  <c r="AG3099" i="3"/>
  <c r="AG3100" i="3"/>
  <c r="AG3101" i="3"/>
  <c r="AG3102" i="3"/>
  <c r="AG3103" i="3"/>
  <c r="AG3104" i="3"/>
  <c r="AG3105" i="3"/>
  <c r="AG3106" i="3"/>
  <c r="AG3107" i="3"/>
  <c r="AG3108" i="3"/>
  <c r="AG3109" i="3"/>
  <c r="AG3110" i="3"/>
  <c r="AG3111" i="3"/>
  <c r="AG3112" i="3"/>
  <c r="AG3113" i="3"/>
  <c r="AG3114" i="3"/>
  <c r="AG3115" i="3"/>
  <c r="AG3116" i="3"/>
  <c r="AG3117" i="3"/>
  <c r="AG3118" i="3"/>
  <c r="AG3119" i="3"/>
  <c r="AG3120" i="3"/>
  <c r="AG3121" i="3"/>
  <c r="AG3122" i="3"/>
  <c r="AG3123" i="3"/>
  <c r="AG3124" i="3"/>
  <c r="AG3125" i="3"/>
  <c r="AG3126" i="3"/>
  <c r="AG3127" i="3"/>
  <c r="AG3128" i="3"/>
  <c r="AG3129" i="3"/>
  <c r="AG3130" i="3"/>
  <c r="AG3131" i="3"/>
  <c r="AG3132" i="3"/>
  <c r="AG3133" i="3"/>
  <c r="AG3134" i="3"/>
  <c r="AG3135" i="3"/>
  <c r="AG3136" i="3"/>
  <c r="AG3137" i="3"/>
  <c r="AG3138" i="3"/>
  <c r="AG3139" i="3"/>
  <c r="AG3140" i="3"/>
  <c r="AG3141" i="3"/>
  <c r="AG3142" i="3"/>
  <c r="AG3143" i="3"/>
  <c r="AG3144" i="3"/>
  <c r="AG3145" i="3"/>
  <c r="AG3146" i="3"/>
  <c r="AG3147" i="3"/>
  <c r="AG3148" i="3"/>
  <c r="AG3149" i="3"/>
  <c r="AG3150" i="3"/>
  <c r="AG3151" i="3"/>
  <c r="AG3152" i="3"/>
  <c r="AG3153" i="3"/>
  <c r="AG3154" i="3"/>
  <c r="AG3155" i="3"/>
  <c r="AG3156" i="3"/>
  <c r="AG3157" i="3"/>
  <c r="AG3158" i="3"/>
  <c r="AG3159" i="3"/>
  <c r="AG3160" i="3"/>
  <c r="AG3161" i="3"/>
  <c r="AG3162" i="3"/>
  <c r="AG3163" i="3"/>
  <c r="AG3164" i="3"/>
  <c r="AG3165" i="3"/>
  <c r="AG3166" i="3"/>
  <c r="AG3167" i="3"/>
  <c r="AG3168" i="3"/>
  <c r="AG3169" i="3"/>
  <c r="AG3170" i="3"/>
  <c r="AG3171" i="3"/>
  <c r="AG3172" i="3"/>
  <c r="AG3173" i="3"/>
  <c r="AG3174" i="3"/>
  <c r="AG3175" i="3"/>
  <c r="AG3176" i="3"/>
  <c r="AG3177" i="3"/>
  <c r="AG3178" i="3"/>
  <c r="AG3179" i="3"/>
  <c r="AG3180" i="3"/>
  <c r="AG3181" i="3"/>
  <c r="AG3182" i="3"/>
  <c r="AG3183" i="3"/>
  <c r="AG3184" i="3"/>
  <c r="AG3185" i="3"/>
  <c r="AG3186" i="3"/>
  <c r="AG3187" i="3"/>
  <c r="AG3188" i="3"/>
  <c r="AG3189" i="3"/>
  <c r="AG3190" i="3"/>
  <c r="AG3191" i="3"/>
  <c r="AG3192" i="3"/>
  <c r="AG3193" i="3"/>
  <c r="AG3194" i="3"/>
  <c r="AG3195" i="3"/>
  <c r="AG3196" i="3"/>
  <c r="AG3197" i="3"/>
  <c r="AG3198" i="3"/>
  <c r="AG3199" i="3"/>
  <c r="AG3200" i="3"/>
  <c r="AG3201" i="3"/>
  <c r="AG3202" i="3"/>
  <c r="AG3203" i="3"/>
  <c r="AG3204" i="3"/>
  <c r="AG3205" i="3"/>
  <c r="AG3206" i="3"/>
  <c r="AG3207" i="3"/>
  <c r="AG3208" i="3"/>
  <c r="AG3209" i="3"/>
  <c r="AG3210" i="3"/>
  <c r="AG3211" i="3"/>
  <c r="AG3212" i="3"/>
  <c r="AG3213" i="3"/>
  <c r="AG3214" i="3"/>
  <c r="AG3215" i="3"/>
  <c r="AG3216" i="3"/>
  <c r="AG3217" i="3"/>
  <c r="AG3218" i="3"/>
  <c r="AG3219" i="3"/>
  <c r="AG3220" i="3"/>
  <c r="AG3221" i="3"/>
  <c r="AG3222" i="3"/>
  <c r="AG3223" i="3"/>
  <c r="AG3224" i="3"/>
  <c r="AG3225" i="3"/>
  <c r="AG3226" i="3"/>
  <c r="AG3227" i="3"/>
  <c r="AG3228" i="3"/>
  <c r="AG3229" i="3"/>
  <c r="AG3230" i="3"/>
  <c r="AG3231" i="3"/>
  <c r="AG3232" i="3"/>
  <c r="AG3233" i="3"/>
  <c r="AG3234" i="3"/>
  <c r="AG3235" i="3"/>
  <c r="AG3236" i="3"/>
  <c r="AG3237" i="3"/>
  <c r="AG3238" i="3"/>
  <c r="AG3239" i="3"/>
  <c r="AG3240" i="3"/>
  <c r="AG3241" i="3"/>
  <c r="AG3242" i="3"/>
  <c r="AG3243" i="3"/>
  <c r="AG3244" i="3"/>
  <c r="AG3245" i="3"/>
  <c r="AG3246" i="3"/>
  <c r="AG3247" i="3"/>
  <c r="AG3248" i="3"/>
  <c r="AG3249" i="3"/>
  <c r="AG3250" i="3"/>
  <c r="AG3251" i="3"/>
  <c r="AG3252" i="3"/>
  <c r="AG3253" i="3"/>
  <c r="AG3254" i="3"/>
  <c r="AG3255" i="3"/>
  <c r="AG3256" i="3"/>
  <c r="AG3257" i="3"/>
  <c r="AG3258" i="3"/>
  <c r="AG3259" i="3"/>
  <c r="AG3260" i="3"/>
  <c r="AG3261" i="3"/>
  <c r="AG3262" i="3"/>
  <c r="AG3263" i="3"/>
  <c r="AG3264" i="3"/>
  <c r="AG3265" i="3"/>
  <c r="AG3266" i="3"/>
  <c r="AG3267" i="3"/>
  <c r="AG3268" i="3"/>
  <c r="AG3269" i="3"/>
  <c r="AG3270" i="3"/>
  <c r="AG3271" i="3"/>
  <c r="AG3272" i="3"/>
  <c r="AG3273" i="3"/>
  <c r="AG3274" i="3"/>
  <c r="AG3275" i="3"/>
  <c r="AG3276" i="3"/>
  <c r="AG3277" i="3"/>
  <c r="AG3278" i="3"/>
  <c r="AG3279" i="3"/>
  <c r="AG3280" i="3"/>
  <c r="AG3281" i="3"/>
  <c r="AG3282" i="3"/>
  <c r="AG3283" i="3"/>
  <c r="AG3284" i="3"/>
  <c r="AG3285" i="3"/>
  <c r="AG3286" i="3"/>
  <c r="AG3287" i="3"/>
  <c r="AG3288" i="3"/>
  <c r="AG3289" i="3"/>
  <c r="AG3290" i="3"/>
  <c r="AG3291" i="3"/>
  <c r="AG3292" i="3"/>
  <c r="AG3293" i="3"/>
  <c r="AG3294" i="3"/>
  <c r="AG3295" i="3"/>
  <c r="AG3296" i="3"/>
  <c r="AG3297" i="3"/>
  <c r="AG3298" i="3"/>
  <c r="AG3299" i="3"/>
  <c r="AG3300" i="3"/>
  <c r="AG3301" i="3"/>
  <c r="AG3302" i="3"/>
  <c r="AG3303" i="3"/>
  <c r="AG3304" i="3"/>
  <c r="AG3305" i="3"/>
  <c r="AG3306" i="3"/>
  <c r="AG3307" i="3"/>
  <c r="AG3308" i="3"/>
  <c r="AG3309" i="3"/>
  <c r="AG3310" i="3"/>
  <c r="AG3311" i="3"/>
  <c r="AG3312" i="3"/>
  <c r="AG3313" i="3"/>
  <c r="AG3314" i="3"/>
  <c r="AG3315" i="3"/>
  <c r="AG3316" i="3"/>
  <c r="AG3317" i="3"/>
  <c r="AG3318" i="3"/>
  <c r="AG3319" i="3"/>
  <c r="AG3320" i="3"/>
  <c r="AG3321" i="3"/>
  <c r="AG3322" i="3"/>
  <c r="AG3323" i="3"/>
  <c r="AG3324" i="3"/>
  <c r="AG3325" i="3"/>
  <c r="AG3326" i="3"/>
  <c r="AG3327" i="3"/>
  <c r="AG3328" i="3"/>
  <c r="AG3329" i="3"/>
  <c r="AG3330" i="3"/>
  <c r="AG3331" i="3"/>
  <c r="AG3332" i="3"/>
  <c r="AG3333" i="3"/>
  <c r="AG3334" i="3"/>
  <c r="AG3335" i="3"/>
  <c r="AG3336" i="3"/>
  <c r="AG3337" i="3"/>
  <c r="AG3338" i="3"/>
  <c r="AG3339" i="3"/>
  <c r="AG3340" i="3"/>
  <c r="AG3341" i="3"/>
  <c r="AG3342" i="3"/>
  <c r="AG3343" i="3"/>
  <c r="AG3344" i="3"/>
  <c r="AG3345" i="3"/>
  <c r="AG3346" i="3"/>
  <c r="AG3347" i="3"/>
  <c r="AG3348" i="3"/>
  <c r="AG3349" i="3"/>
  <c r="AG3350" i="3"/>
  <c r="AG3351" i="3"/>
  <c r="AG3352" i="3"/>
  <c r="AG3353" i="3"/>
  <c r="AG3354" i="3"/>
  <c r="AG3355" i="3"/>
  <c r="AG3356" i="3"/>
  <c r="AG3357" i="3"/>
  <c r="AG3358" i="3"/>
  <c r="AG3359" i="3"/>
  <c r="AG3360" i="3"/>
  <c r="AG3361" i="3"/>
  <c r="AG3362" i="3"/>
  <c r="AG3363" i="3"/>
  <c r="AG3364" i="3"/>
  <c r="AG3365" i="3"/>
  <c r="AG3366" i="3"/>
  <c r="AG3367" i="3"/>
  <c r="AG3368" i="3"/>
  <c r="AG3369" i="3"/>
  <c r="AG3370" i="3"/>
  <c r="AG3371" i="3"/>
  <c r="AG3372" i="3"/>
  <c r="AG3373" i="3"/>
  <c r="AG3374" i="3"/>
  <c r="AG3375" i="3"/>
  <c r="AG3376" i="3"/>
  <c r="AG3377" i="3"/>
  <c r="AG3378" i="3"/>
  <c r="AG3379" i="3"/>
  <c r="AG3380" i="3"/>
  <c r="AG3381" i="3"/>
  <c r="AG3382" i="3"/>
  <c r="AG3383" i="3"/>
  <c r="AG3384" i="3"/>
  <c r="AG3385" i="3"/>
  <c r="AG3386" i="3"/>
  <c r="AG3387" i="3"/>
  <c r="AG3388" i="3"/>
  <c r="AG3389" i="3"/>
  <c r="AG3390" i="3"/>
  <c r="AG3391" i="3"/>
  <c r="AG3392" i="3"/>
  <c r="AG3393" i="3"/>
  <c r="AG3394" i="3"/>
  <c r="AG3395" i="3"/>
  <c r="AG3396" i="3"/>
  <c r="AG3397" i="3"/>
  <c r="AG3398" i="3"/>
  <c r="AG3399" i="3"/>
  <c r="AG3400" i="3"/>
  <c r="AG3401" i="3"/>
  <c r="AG3402" i="3"/>
  <c r="AG3403" i="3"/>
  <c r="AG3404" i="3"/>
  <c r="AG3405" i="3"/>
  <c r="AG3406" i="3"/>
  <c r="AG3407" i="3"/>
  <c r="AG3408" i="3"/>
  <c r="AG3409" i="3"/>
  <c r="AG3410" i="3"/>
  <c r="AG3411" i="3"/>
  <c r="AG3412" i="3"/>
  <c r="AG3413" i="3"/>
  <c r="AG3414" i="3"/>
  <c r="AG3415" i="3"/>
  <c r="AG3416" i="3"/>
  <c r="AG3417" i="3"/>
  <c r="AG3418" i="3"/>
  <c r="AG3419" i="3"/>
  <c r="AG3420" i="3"/>
  <c r="AG3421" i="3"/>
  <c r="AG3422" i="3"/>
  <c r="AG3423" i="3"/>
  <c r="AG3424" i="3"/>
  <c r="AG3425" i="3"/>
  <c r="AG3426" i="3"/>
  <c r="AG3427" i="3"/>
  <c r="AG3428" i="3"/>
  <c r="AG3429" i="3"/>
  <c r="AG3430" i="3"/>
  <c r="AG3431" i="3"/>
  <c r="AG3432" i="3"/>
  <c r="AG3433" i="3"/>
  <c r="AG3434" i="3"/>
  <c r="AG3435" i="3"/>
  <c r="AG3436" i="3"/>
  <c r="AG3437" i="3"/>
  <c r="AG3438" i="3"/>
  <c r="AG3439" i="3"/>
  <c r="AG3440" i="3"/>
  <c r="AG3441" i="3"/>
  <c r="AG3442" i="3"/>
  <c r="AG3443" i="3"/>
  <c r="AG3444" i="3"/>
  <c r="AG3445" i="3"/>
  <c r="AG3446" i="3"/>
  <c r="AG3447" i="3"/>
  <c r="AG3448" i="3"/>
  <c r="AG3449" i="3"/>
  <c r="AG3450" i="3"/>
  <c r="AG3451" i="3"/>
  <c r="AG3452" i="3"/>
  <c r="AG3453" i="3"/>
  <c r="AG3454" i="3"/>
  <c r="AG3455" i="3"/>
  <c r="AG3456" i="3"/>
  <c r="AG3457" i="3"/>
  <c r="AG3458" i="3"/>
  <c r="AG3459" i="3"/>
  <c r="AG3460" i="3"/>
  <c r="AG3461" i="3"/>
  <c r="AG3462" i="3"/>
  <c r="AG3463" i="3"/>
  <c r="AG3464" i="3"/>
  <c r="AG3465" i="3"/>
  <c r="AG3466" i="3"/>
  <c r="AG3467" i="3"/>
  <c r="AG3468" i="3"/>
  <c r="AG3469" i="3"/>
  <c r="AG3470" i="3"/>
  <c r="AG3471" i="3"/>
  <c r="AG3472" i="3"/>
  <c r="AG3473" i="3"/>
  <c r="AG3474" i="3"/>
  <c r="AG3475" i="3"/>
  <c r="AG3476" i="3"/>
  <c r="AG3477" i="3"/>
  <c r="AG3478" i="3"/>
  <c r="AG3479" i="3"/>
  <c r="AG3480" i="3"/>
  <c r="AG3481" i="3"/>
  <c r="AG3482" i="3"/>
  <c r="AG3483" i="3"/>
  <c r="AG3484" i="3"/>
  <c r="AG3485" i="3"/>
  <c r="AG3486" i="3"/>
  <c r="AG3487" i="3"/>
  <c r="AG3488" i="3"/>
  <c r="AG3489" i="3"/>
  <c r="AG3490" i="3"/>
  <c r="AG3491" i="3"/>
  <c r="AG3492" i="3"/>
  <c r="AG3493" i="3"/>
  <c r="AG3494" i="3"/>
  <c r="AG3495" i="3"/>
  <c r="AG3496" i="3"/>
  <c r="AG3497" i="3"/>
  <c r="AG3498" i="3"/>
  <c r="AG3499" i="3"/>
  <c r="AG3500" i="3"/>
  <c r="AG3501" i="3"/>
  <c r="AG3502" i="3"/>
  <c r="AG3503" i="3"/>
  <c r="AG3504" i="3"/>
  <c r="AG3505" i="3"/>
  <c r="AG3506" i="3"/>
  <c r="AG3507" i="3"/>
  <c r="AG3508" i="3"/>
  <c r="AG3509" i="3"/>
  <c r="AG3510" i="3"/>
  <c r="AG3511" i="3"/>
  <c r="AG3512" i="3"/>
  <c r="AG3513" i="3"/>
  <c r="AG3514" i="3"/>
  <c r="AG3515" i="3"/>
  <c r="AG3516" i="3"/>
  <c r="AG3517" i="3"/>
  <c r="AG3518" i="3"/>
  <c r="AG3519" i="3"/>
  <c r="AG3520" i="3"/>
  <c r="AG3521" i="3"/>
  <c r="AG3522" i="3"/>
  <c r="AG3523" i="3"/>
  <c r="AG3524" i="3"/>
  <c r="AG3525" i="3"/>
  <c r="AG3526" i="3"/>
  <c r="AG3527" i="3"/>
  <c r="AG3528" i="3"/>
  <c r="AG3529" i="3"/>
  <c r="AG3530" i="3"/>
  <c r="AG3531" i="3"/>
  <c r="AG3532" i="3"/>
  <c r="AG3533" i="3"/>
  <c r="AG3534" i="3"/>
  <c r="AG3535" i="3"/>
  <c r="AG3536" i="3"/>
  <c r="AG3537" i="3"/>
  <c r="AG3538" i="3"/>
  <c r="AG3539" i="3"/>
  <c r="AG3540" i="3"/>
  <c r="AG3541" i="3"/>
  <c r="AG3542" i="3"/>
  <c r="AG3543" i="3"/>
  <c r="AG3544" i="3"/>
  <c r="AG3545" i="3"/>
  <c r="AG3546" i="3"/>
  <c r="AG3547" i="3"/>
  <c r="AG3548" i="3"/>
  <c r="AG3549" i="3"/>
  <c r="AG3550" i="3"/>
  <c r="AG3551" i="3"/>
  <c r="AG3552" i="3"/>
  <c r="AG3553" i="3"/>
  <c r="AG3554" i="3"/>
  <c r="AG3555" i="3"/>
  <c r="AG3556" i="3"/>
  <c r="AG3557" i="3"/>
  <c r="AG3558" i="3"/>
  <c r="AG3559" i="3"/>
  <c r="AG3560" i="3"/>
  <c r="AG3561" i="3"/>
  <c r="AG3562" i="3"/>
  <c r="AG3563" i="3"/>
  <c r="AG3564" i="3"/>
  <c r="AG3565" i="3"/>
  <c r="AG3566" i="3"/>
  <c r="AG3567" i="3"/>
  <c r="AG3568" i="3"/>
  <c r="AG3569" i="3"/>
  <c r="AG3570" i="3"/>
  <c r="AG3571" i="3"/>
  <c r="AG3572" i="3"/>
  <c r="AG3573" i="3"/>
  <c r="AG3574" i="3"/>
  <c r="AG3575" i="3"/>
  <c r="AG3576" i="3"/>
  <c r="AG3577" i="3"/>
  <c r="AG3578" i="3"/>
  <c r="AG3579" i="3"/>
  <c r="AG3580" i="3"/>
  <c r="AG3581" i="3"/>
  <c r="AG3582" i="3"/>
  <c r="AG3583" i="3"/>
  <c r="AG3584" i="3"/>
  <c r="AG3585" i="3"/>
  <c r="AG3586" i="3"/>
  <c r="AG3587" i="3"/>
  <c r="AG3588" i="3"/>
  <c r="AG3589" i="3"/>
  <c r="AG3590" i="3"/>
  <c r="AG3591" i="3"/>
  <c r="AG3592" i="3"/>
  <c r="AG3593" i="3"/>
  <c r="AG3594" i="3"/>
  <c r="AG3595" i="3"/>
  <c r="AG3596" i="3"/>
  <c r="AG3597" i="3"/>
  <c r="AG3598" i="3"/>
  <c r="AG3599" i="3"/>
  <c r="AG3600" i="3"/>
  <c r="AG3601" i="3"/>
  <c r="AG3602" i="3"/>
  <c r="AG3603" i="3"/>
  <c r="AG3604" i="3"/>
  <c r="AG3605" i="3"/>
  <c r="AG3606" i="3"/>
  <c r="AG3607" i="3"/>
  <c r="AG3608" i="3"/>
  <c r="AG3609" i="3"/>
  <c r="AG3610" i="3"/>
  <c r="AG3611" i="3"/>
  <c r="AG3612" i="3"/>
  <c r="AG3613" i="3"/>
  <c r="AG3614" i="3"/>
  <c r="AG3615" i="3"/>
  <c r="AG3616" i="3"/>
  <c r="AG3617" i="3"/>
  <c r="AG3618" i="3"/>
  <c r="AG3619" i="3"/>
  <c r="AG3620" i="3"/>
  <c r="AG3621" i="3"/>
  <c r="AG3622" i="3"/>
  <c r="AG3623" i="3"/>
  <c r="AG3624" i="3"/>
  <c r="AG3625" i="3"/>
  <c r="AG3626" i="3"/>
  <c r="AG3627" i="3"/>
  <c r="AG3628" i="3"/>
  <c r="AG3629" i="3"/>
  <c r="AG3630" i="3"/>
  <c r="AG3631" i="3"/>
  <c r="AG3632" i="3"/>
  <c r="AG3633" i="3"/>
  <c r="AG3634" i="3"/>
  <c r="AG3635" i="3"/>
  <c r="AG3636" i="3"/>
  <c r="AG3637" i="3"/>
  <c r="AG3638" i="3"/>
  <c r="AG3639" i="3"/>
  <c r="AG3640" i="3"/>
  <c r="AG3641" i="3"/>
  <c r="AG3642" i="3"/>
  <c r="AG3643" i="3"/>
  <c r="AG3644" i="3"/>
  <c r="AG3645" i="3"/>
  <c r="AG3646" i="3"/>
  <c r="AG3647" i="3"/>
  <c r="AG3648" i="3"/>
  <c r="AG3649" i="3"/>
  <c r="AG3650" i="3"/>
  <c r="AG3651" i="3"/>
  <c r="AG3652" i="3"/>
  <c r="AG3653" i="3"/>
  <c r="AG3654" i="3"/>
  <c r="AG3655" i="3"/>
  <c r="AG3656" i="3"/>
  <c r="AG3657" i="3"/>
  <c r="AG3658" i="3"/>
  <c r="AG3659" i="3"/>
  <c r="AG3660" i="3"/>
  <c r="AG3661" i="3"/>
  <c r="AG3662" i="3"/>
  <c r="AG3663" i="3"/>
  <c r="AG3664" i="3"/>
  <c r="AG3665" i="3"/>
  <c r="AG3666" i="3"/>
  <c r="AG3667" i="3"/>
  <c r="AG3668" i="3"/>
  <c r="AG3669" i="3"/>
  <c r="AG3670" i="3"/>
  <c r="AG3671" i="3"/>
  <c r="AG3672" i="3"/>
  <c r="AG3673" i="3"/>
  <c r="AG3674" i="3"/>
  <c r="AG3675" i="3"/>
  <c r="AG3676" i="3"/>
  <c r="AG3677" i="3"/>
  <c r="AG3678" i="3"/>
  <c r="AG3679" i="3"/>
  <c r="AG3680" i="3"/>
  <c r="AG3681" i="3"/>
  <c r="AG3682" i="3"/>
  <c r="AG3683" i="3"/>
  <c r="AG3684" i="3"/>
  <c r="AG3685" i="3"/>
  <c r="AG3686" i="3"/>
  <c r="AG3687" i="3"/>
  <c r="AG3688" i="3"/>
  <c r="AG3689" i="3"/>
  <c r="AG3690" i="3"/>
  <c r="AG3691" i="3"/>
  <c r="AG3692" i="3"/>
  <c r="AG3693" i="3"/>
  <c r="AG3694" i="3"/>
  <c r="AG3695" i="3"/>
  <c r="AG3696" i="3"/>
  <c r="AG3697" i="3"/>
  <c r="AG3698" i="3"/>
  <c r="AG3699" i="3"/>
  <c r="AG3700" i="3"/>
  <c r="AG3701" i="3"/>
  <c r="AG3702" i="3"/>
  <c r="AG3703" i="3"/>
  <c r="AG3704" i="3"/>
  <c r="AG3705" i="3"/>
  <c r="AG3706" i="3"/>
  <c r="AG3707" i="3"/>
  <c r="AG3708" i="3"/>
  <c r="AG3709" i="3"/>
  <c r="AG3710" i="3"/>
  <c r="AG3711" i="3"/>
  <c r="AG3712" i="3"/>
  <c r="AG3713" i="3"/>
  <c r="AG3714" i="3"/>
  <c r="AG3715" i="3"/>
  <c r="AG3716" i="3"/>
  <c r="AG3717" i="3"/>
  <c r="AG3718" i="3"/>
  <c r="AG3719" i="3"/>
  <c r="AG3720" i="3"/>
  <c r="AG3721" i="3"/>
  <c r="AG3722" i="3"/>
  <c r="AG3723" i="3"/>
  <c r="AG3724" i="3"/>
  <c r="AG3725" i="3"/>
  <c r="AG3726" i="3"/>
  <c r="AG3727" i="3"/>
  <c r="AG3728" i="3"/>
  <c r="AG3729" i="3"/>
  <c r="AG3730" i="3"/>
  <c r="AG3731" i="3"/>
  <c r="AG3732" i="3"/>
  <c r="AG3733" i="3"/>
  <c r="AG3734" i="3"/>
  <c r="AG3735" i="3"/>
  <c r="AG3736" i="3"/>
  <c r="AG3737" i="3"/>
  <c r="AG3738" i="3"/>
  <c r="AG3739" i="3"/>
  <c r="AG3740" i="3"/>
  <c r="AG3741" i="3"/>
  <c r="AG3742" i="3"/>
  <c r="AG3743" i="3"/>
  <c r="AG3744" i="3"/>
  <c r="AG3745" i="3"/>
  <c r="AG3746" i="3"/>
  <c r="AG3747" i="3"/>
  <c r="AG3748" i="3"/>
  <c r="AG3749" i="3"/>
  <c r="AG3750" i="3"/>
  <c r="AG3751" i="3"/>
  <c r="AG3752" i="3"/>
  <c r="AG3753" i="3"/>
  <c r="AG3754" i="3"/>
  <c r="AG3755" i="3"/>
  <c r="AG3756" i="3"/>
  <c r="AG3757" i="3"/>
  <c r="AG3758" i="3"/>
  <c r="AG3759" i="3"/>
  <c r="AG3760" i="3"/>
  <c r="AG3761" i="3"/>
  <c r="AG3762" i="3"/>
  <c r="AG3763" i="3"/>
  <c r="AG3764" i="3"/>
  <c r="AG3765" i="3"/>
  <c r="AG3766" i="3"/>
  <c r="AG3767" i="3"/>
  <c r="AG3768" i="3"/>
  <c r="AG3769" i="3"/>
  <c r="AG3770" i="3"/>
  <c r="AG3771" i="3"/>
  <c r="AG3772" i="3"/>
  <c r="AG3773" i="3"/>
  <c r="AG3774" i="3"/>
  <c r="AG3775" i="3"/>
  <c r="AG3776" i="3"/>
  <c r="AG3777" i="3"/>
  <c r="AG3778" i="3"/>
  <c r="AG3779" i="3"/>
  <c r="AG3780" i="3"/>
  <c r="AG3781" i="3"/>
  <c r="AG3782" i="3"/>
  <c r="AG3783" i="3"/>
  <c r="AG3784" i="3"/>
  <c r="AG3785" i="3"/>
  <c r="AG3786" i="3"/>
  <c r="AG3787" i="3"/>
  <c r="AG3788" i="3"/>
  <c r="AG3789" i="3"/>
  <c r="AG3790" i="3"/>
  <c r="AG3791" i="3"/>
  <c r="AG3792" i="3"/>
  <c r="AG3793" i="3"/>
  <c r="AG3794" i="3"/>
  <c r="AG3795" i="3"/>
  <c r="AG3796" i="3"/>
  <c r="AG3797" i="3"/>
  <c r="AG3798" i="3"/>
  <c r="AG3799" i="3"/>
  <c r="AG3800" i="3"/>
  <c r="AG3801" i="3"/>
  <c r="AG3802" i="3"/>
  <c r="AG3803" i="3"/>
  <c r="AG3804" i="3"/>
  <c r="AG3805" i="3"/>
  <c r="AG3806" i="3"/>
  <c r="AG3807" i="3"/>
  <c r="AG3808" i="3"/>
  <c r="AG3809" i="3"/>
  <c r="AG3810" i="3"/>
  <c r="AG3811" i="3"/>
  <c r="AG3812" i="3"/>
  <c r="AG3813" i="3"/>
  <c r="AG3814" i="3"/>
  <c r="AG3815" i="3"/>
  <c r="AG3816" i="3"/>
  <c r="AG3817" i="3"/>
  <c r="AG3818" i="3"/>
  <c r="AG3819" i="3"/>
  <c r="AG3820" i="3"/>
  <c r="AG3821" i="3"/>
  <c r="AG3822" i="3"/>
  <c r="AG3823" i="3"/>
  <c r="AG3824" i="3"/>
  <c r="AG3825" i="3"/>
  <c r="AG3826" i="3"/>
  <c r="AG3827" i="3"/>
  <c r="AG3828" i="3"/>
  <c r="AG3829" i="3"/>
  <c r="AG3830" i="3"/>
  <c r="AG3831" i="3"/>
  <c r="AG3832" i="3"/>
  <c r="AG3833" i="3"/>
  <c r="AG3834" i="3"/>
  <c r="AG3835" i="3"/>
  <c r="AG3836" i="3"/>
  <c r="AG3837" i="3"/>
  <c r="AG3838" i="3"/>
  <c r="AG3839" i="3"/>
  <c r="AG3840" i="3"/>
  <c r="AG3841" i="3"/>
  <c r="AG3842" i="3"/>
  <c r="AG3843" i="3"/>
  <c r="AG3844" i="3"/>
  <c r="AG3845" i="3"/>
  <c r="AG3846" i="3"/>
  <c r="AG3847" i="3"/>
  <c r="AG3848" i="3"/>
  <c r="AG3849" i="3"/>
  <c r="AG3850" i="3"/>
  <c r="AG3851" i="3"/>
  <c r="AG3852" i="3"/>
  <c r="AG3853" i="3"/>
  <c r="AG3854" i="3"/>
  <c r="AG3855" i="3"/>
  <c r="AG3856" i="3"/>
  <c r="AG3857" i="3"/>
  <c r="AG3858" i="3"/>
  <c r="AG3859" i="3"/>
  <c r="AG3860" i="3"/>
  <c r="AG3861" i="3"/>
  <c r="AG3862" i="3"/>
  <c r="AG3863" i="3"/>
  <c r="AG3864" i="3"/>
  <c r="AG3865" i="3"/>
  <c r="AG3866" i="3"/>
  <c r="AG3867" i="3"/>
  <c r="AG3868" i="3"/>
  <c r="AG3869" i="3"/>
  <c r="AG3870" i="3"/>
  <c r="AG3871" i="3"/>
  <c r="AG3872" i="3"/>
  <c r="AG3873" i="3"/>
  <c r="AG3874" i="3"/>
  <c r="AG3875" i="3"/>
  <c r="AG3876" i="3"/>
  <c r="AG3877" i="3"/>
  <c r="AG3878" i="3"/>
  <c r="AG3879" i="3"/>
  <c r="AG3880" i="3"/>
  <c r="AG3881" i="3"/>
  <c r="AG3882" i="3"/>
  <c r="AG3883" i="3"/>
  <c r="AG3884" i="3"/>
  <c r="AG3885" i="3"/>
  <c r="AG3886" i="3"/>
  <c r="AG3887" i="3"/>
  <c r="AG3888" i="3"/>
  <c r="AG3889" i="3"/>
  <c r="AG3890" i="3"/>
  <c r="AG3891" i="3"/>
  <c r="AG3892" i="3"/>
  <c r="AG3893" i="3"/>
  <c r="AG3894" i="3"/>
  <c r="AG3895" i="3"/>
  <c r="AG3896" i="3"/>
  <c r="AG3897" i="3"/>
  <c r="AG3898" i="3"/>
  <c r="AG3899" i="3"/>
  <c r="AG3900" i="3"/>
  <c r="AG3901" i="3"/>
  <c r="AG3902" i="3"/>
  <c r="AG3903" i="3"/>
  <c r="AG3904" i="3"/>
  <c r="AG3905" i="3"/>
  <c r="AG3906" i="3"/>
  <c r="AG3907" i="3"/>
  <c r="AG3908" i="3"/>
  <c r="AG3909" i="3"/>
  <c r="AG3910" i="3"/>
  <c r="AG3911" i="3"/>
  <c r="AG3912" i="3"/>
  <c r="AG3913" i="3"/>
  <c r="AG3914" i="3"/>
  <c r="AG3915" i="3"/>
  <c r="AG3916" i="3"/>
  <c r="AG3917" i="3"/>
  <c r="AG3918" i="3"/>
  <c r="AG3919" i="3"/>
  <c r="AG3920" i="3"/>
  <c r="AG3921" i="3"/>
  <c r="AG3922" i="3"/>
  <c r="AG3923" i="3"/>
  <c r="AG3924" i="3"/>
  <c r="AG3925" i="3"/>
  <c r="AG3926" i="3"/>
  <c r="AG3927" i="3"/>
  <c r="AG3928" i="3"/>
  <c r="AG3929" i="3"/>
  <c r="AG3930" i="3"/>
  <c r="AG3931" i="3"/>
  <c r="AG3932" i="3"/>
  <c r="AG3933" i="3"/>
  <c r="AG3934" i="3"/>
  <c r="AG3935" i="3"/>
  <c r="AG3936" i="3"/>
  <c r="AG3937" i="3"/>
  <c r="AG3938" i="3"/>
  <c r="AG3939" i="3"/>
  <c r="AG3940" i="3"/>
  <c r="AG3941" i="3"/>
  <c r="AG3942" i="3"/>
  <c r="AG3943" i="3"/>
  <c r="AG3944" i="3"/>
  <c r="AG3945" i="3"/>
  <c r="AG3946" i="3"/>
  <c r="AG3947" i="3"/>
  <c r="AG3948" i="3"/>
  <c r="AG3949" i="3"/>
  <c r="AG3950" i="3"/>
  <c r="AG3951" i="3"/>
  <c r="AG3952" i="3"/>
  <c r="AG3953" i="3"/>
  <c r="AG3954" i="3"/>
  <c r="AG3955" i="3"/>
  <c r="AG3956" i="3"/>
  <c r="AG3957" i="3"/>
  <c r="AG3958" i="3"/>
  <c r="AG3959" i="3"/>
  <c r="AG3960" i="3"/>
  <c r="AG3961" i="3"/>
  <c r="AG3962" i="3"/>
  <c r="AG3963" i="3"/>
  <c r="AG3964" i="3"/>
  <c r="AG3965" i="3"/>
  <c r="AG3966" i="3"/>
  <c r="AG3967" i="3"/>
  <c r="AG3968" i="3"/>
  <c r="AG3969" i="3"/>
  <c r="AG3970" i="3"/>
  <c r="AG3971" i="3"/>
  <c r="AG3972" i="3"/>
  <c r="AG3973" i="3"/>
  <c r="AG3974" i="3"/>
  <c r="AG3975" i="3"/>
  <c r="AG3976" i="3"/>
  <c r="AG3977" i="3"/>
  <c r="AG3978" i="3"/>
  <c r="AG3979" i="3"/>
  <c r="AG3980" i="3"/>
  <c r="AG3981" i="3"/>
  <c r="AG3982" i="3"/>
  <c r="AG3983" i="3"/>
  <c r="AG3984" i="3"/>
  <c r="AG3985" i="3"/>
  <c r="AG3986" i="3"/>
  <c r="AG3987" i="3"/>
  <c r="AG3988" i="3"/>
  <c r="AG3989" i="3"/>
  <c r="AG3990" i="3"/>
  <c r="AG3991" i="3"/>
  <c r="AG3992" i="3"/>
  <c r="AG3993" i="3"/>
  <c r="AG3994" i="3"/>
  <c r="AG3995" i="3"/>
  <c r="AG3996" i="3"/>
  <c r="AG3997" i="3"/>
  <c r="AG3998" i="3"/>
  <c r="AG3999" i="3"/>
  <c r="AG4000" i="3"/>
  <c r="AG4001" i="3"/>
  <c r="AG4002" i="3"/>
  <c r="AG4003" i="3"/>
  <c r="AG4004" i="3"/>
  <c r="AG4005" i="3"/>
  <c r="AG4006" i="3"/>
  <c r="AG4007" i="3"/>
  <c r="AG4008" i="3"/>
  <c r="AG4009" i="3"/>
  <c r="AG4010" i="3"/>
  <c r="AG4011" i="3"/>
  <c r="AG4012" i="3"/>
  <c r="AG4013" i="3"/>
  <c r="AG4014" i="3"/>
  <c r="AG4015" i="3"/>
  <c r="AG4016" i="3"/>
  <c r="AG4017" i="3"/>
  <c r="AG4018" i="3"/>
  <c r="AG4019" i="3"/>
  <c r="AG4020" i="3"/>
  <c r="AG4021" i="3"/>
  <c r="AG4022" i="3"/>
  <c r="AG4023" i="3"/>
  <c r="AG4024" i="3"/>
  <c r="AG4025" i="3"/>
  <c r="AG4026" i="3"/>
  <c r="AG4027" i="3"/>
  <c r="AG4028" i="3"/>
  <c r="AG4029" i="3"/>
  <c r="AG4030" i="3"/>
  <c r="AG4031" i="3"/>
  <c r="AG4032" i="3"/>
  <c r="AG4033" i="3"/>
  <c r="AG4034" i="3"/>
  <c r="AG4035" i="3"/>
  <c r="AG4036" i="3"/>
  <c r="AG4037" i="3"/>
  <c r="AG4038" i="3"/>
  <c r="AG4039" i="3"/>
  <c r="AG4040" i="3"/>
  <c r="AG4041" i="3"/>
  <c r="AG4042" i="3"/>
  <c r="AG4043" i="3"/>
  <c r="AG4044" i="3"/>
  <c r="AG4045" i="3"/>
  <c r="AG4046" i="3"/>
  <c r="AG4047" i="3"/>
  <c r="AG4048" i="3"/>
  <c r="AG4049" i="3"/>
  <c r="AG4050" i="3"/>
  <c r="AG4051" i="3"/>
  <c r="AG4052" i="3"/>
  <c r="AG4053" i="3"/>
  <c r="AG4054" i="3"/>
  <c r="AG4055" i="3"/>
  <c r="AG4056" i="3"/>
  <c r="AG4057" i="3"/>
  <c r="AG4058" i="3"/>
  <c r="AG4059" i="3"/>
  <c r="AG4060" i="3"/>
  <c r="AG4061" i="3"/>
  <c r="AG4062" i="3"/>
  <c r="AG4063" i="3"/>
  <c r="AG4064" i="3"/>
  <c r="AG4065" i="3"/>
  <c r="AG4066" i="3"/>
  <c r="AG4067" i="3"/>
  <c r="AG4068" i="3"/>
  <c r="AG4069" i="3"/>
  <c r="AG4" i="3"/>
  <c r="AG5" i="3"/>
  <c r="AG6" i="3"/>
  <c r="AG7" i="3"/>
  <c r="AG8" i="3"/>
  <c r="AG10" i="3"/>
  <c r="AG11" i="3"/>
  <c r="AG3" i="3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703" i="3"/>
  <c r="W704" i="3"/>
  <c r="W705" i="3"/>
  <c r="W706" i="3"/>
  <c r="W707" i="3"/>
  <c r="W708" i="3"/>
  <c r="W709" i="3"/>
  <c r="W710" i="3"/>
  <c r="W711" i="3"/>
  <c r="W712" i="3"/>
  <c r="W713" i="3"/>
  <c r="W714" i="3"/>
  <c r="W715" i="3"/>
  <c r="W716" i="3"/>
  <c r="W717" i="3"/>
  <c r="W718" i="3"/>
  <c r="W719" i="3"/>
  <c r="W720" i="3"/>
  <c r="W722" i="3"/>
  <c r="W723" i="3"/>
  <c r="W724" i="3"/>
  <c r="W725" i="3"/>
  <c r="W726" i="3"/>
  <c r="W727" i="3"/>
  <c r="W728" i="3"/>
  <c r="W729" i="3"/>
  <c r="W730" i="3"/>
  <c r="W731" i="3"/>
  <c r="W732" i="3"/>
  <c r="W733" i="3"/>
  <c r="W734" i="3"/>
  <c r="W735" i="3"/>
  <c r="W736" i="3"/>
  <c r="W737" i="3"/>
  <c r="W738" i="3"/>
  <c r="W739" i="3"/>
  <c r="W740" i="3"/>
  <c r="W741" i="3"/>
  <c r="W742" i="3"/>
  <c r="W743" i="3"/>
  <c r="W744" i="3"/>
  <c r="W745" i="3"/>
  <c r="W746" i="3"/>
  <c r="W747" i="3"/>
  <c r="W748" i="3"/>
  <c r="W749" i="3"/>
  <c r="W750" i="3"/>
  <c r="W751" i="3"/>
  <c r="W752" i="3"/>
  <c r="W753" i="3"/>
  <c r="W754" i="3"/>
  <c r="W755" i="3"/>
  <c r="W756" i="3"/>
  <c r="W757" i="3"/>
  <c r="W758" i="3"/>
  <c r="W759" i="3"/>
  <c r="W760" i="3"/>
  <c r="W761" i="3"/>
  <c r="W762" i="3"/>
  <c r="W763" i="3"/>
  <c r="W764" i="3"/>
  <c r="W765" i="3"/>
  <c r="W766" i="3"/>
  <c r="W767" i="3"/>
  <c r="W768" i="3"/>
  <c r="W769" i="3"/>
  <c r="W770" i="3"/>
  <c r="W771" i="3"/>
  <c r="W772" i="3"/>
  <c r="W773" i="3"/>
  <c r="W774" i="3"/>
  <c r="W775" i="3"/>
  <c r="W776" i="3"/>
  <c r="W777" i="3"/>
  <c r="W778" i="3"/>
  <c r="W779" i="3"/>
  <c r="W780" i="3"/>
  <c r="W781" i="3"/>
  <c r="W782" i="3"/>
  <c r="W783" i="3"/>
  <c r="W784" i="3"/>
  <c r="W785" i="3"/>
  <c r="W786" i="3"/>
  <c r="W787" i="3"/>
  <c r="W788" i="3"/>
  <c r="W789" i="3"/>
  <c r="W790" i="3"/>
  <c r="W791" i="3"/>
  <c r="W792" i="3"/>
  <c r="W793" i="3"/>
  <c r="W794" i="3"/>
  <c r="W795" i="3"/>
  <c r="W796" i="3"/>
  <c r="W797" i="3"/>
  <c r="W798" i="3"/>
  <c r="W799" i="3"/>
  <c r="W800" i="3"/>
  <c r="W801" i="3"/>
  <c r="W802" i="3"/>
  <c r="W803" i="3"/>
  <c r="W804" i="3"/>
  <c r="W805" i="3"/>
  <c r="W806" i="3"/>
  <c r="W807" i="3"/>
  <c r="W808" i="3"/>
  <c r="W809" i="3"/>
  <c r="W810" i="3"/>
  <c r="W811" i="3"/>
  <c r="W812" i="3"/>
  <c r="W813" i="3"/>
  <c r="W814" i="3"/>
  <c r="W815" i="3"/>
  <c r="W816" i="3"/>
  <c r="W817" i="3"/>
  <c r="W818" i="3"/>
  <c r="W819" i="3"/>
  <c r="W820" i="3"/>
  <c r="W821" i="3"/>
  <c r="W822" i="3"/>
  <c r="W823" i="3"/>
  <c r="W824" i="3"/>
  <c r="W825" i="3"/>
  <c r="W826" i="3"/>
  <c r="W827" i="3"/>
  <c r="W828" i="3"/>
  <c r="W829" i="3"/>
  <c r="W830" i="3"/>
  <c r="W831" i="3"/>
  <c r="W832" i="3"/>
  <c r="W833" i="3"/>
  <c r="W834" i="3"/>
  <c r="W835" i="3"/>
  <c r="W836" i="3"/>
  <c r="W837" i="3"/>
  <c r="W838" i="3"/>
  <c r="W839" i="3"/>
  <c r="W840" i="3"/>
  <c r="W841" i="3"/>
  <c r="W842" i="3"/>
  <c r="W843" i="3"/>
  <c r="W844" i="3"/>
  <c r="W845" i="3"/>
  <c r="W846" i="3"/>
  <c r="W847" i="3"/>
  <c r="W848" i="3"/>
  <c r="W849" i="3"/>
  <c r="W850" i="3"/>
  <c r="W851" i="3"/>
  <c r="W852" i="3"/>
  <c r="W853" i="3"/>
  <c r="W854" i="3"/>
  <c r="W855" i="3"/>
  <c r="W856" i="3"/>
  <c r="W857" i="3"/>
  <c r="W858" i="3"/>
  <c r="W859" i="3"/>
  <c r="W860" i="3"/>
  <c r="W861" i="3"/>
  <c r="W862" i="3"/>
  <c r="W863" i="3"/>
  <c r="W864" i="3"/>
  <c r="W865" i="3"/>
  <c r="W866" i="3"/>
  <c r="W867" i="3"/>
  <c r="W868" i="3"/>
  <c r="W869" i="3"/>
  <c r="W870" i="3"/>
  <c r="W871" i="3"/>
  <c r="W872" i="3"/>
  <c r="W873" i="3"/>
  <c r="W874" i="3"/>
  <c r="W875" i="3"/>
  <c r="W876" i="3"/>
  <c r="W877" i="3"/>
  <c r="W878" i="3"/>
  <c r="W879" i="3"/>
  <c r="W880" i="3"/>
  <c r="W881" i="3"/>
  <c r="W882" i="3"/>
  <c r="W883" i="3"/>
  <c r="W884" i="3"/>
  <c r="W885" i="3"/>
  <c r="W886" i="3"/>
  <c r="W887" i="3"/>
  <c r="W888" i="3"/>
  <c r="W889" i="3"/>
  <c r="W890" i="3"/>
  <c r="W891" i="3"/>
  <c r="W892" i="3"/>
  <c r="W893" i="3"/>
  <c r="W894" i="3"/>
  <c r="W895" i="3"/>
  <c r="W896" i="3"/>
  <c r="W897" i="3"/>
  <c r="W898" i="3"/>
  <c r="W899" i="3"/>
  <c r="W900" i="3"/>
  <c r="W901" i="3"/>
  <c r="W902" i="3"/>
  <c r="W903" i="3"/>
  <c r="W904" i="3"/>
  <c r="W905" i="3"/>
  <c r="W906" i="3"/>
  <c r="W907" i="3"/>
  <c r="W908" i="3"/>
  <c r="W909" i="3"/>
  <c r="W910" i="3"/>
  <c r="W911" i="3"/>
  <c r="W912" i="3"/>
  <c r="W913" i="3"/>
  <c r="W914" i="3"/>
  <c r="W915" i="3"/>
  <c r="W916" i="3"/>
  <c r="W917" i="3"/>
  <c r="W918" i="3"/>
  <c r="W919" i="3"/>
  <c r="W920" i="3"/>
  <c r="W921" i="3"/>
  <c r="W922" i="3"/>
  <c r="W923" i="3"/>
  <c r="W924" i="3"/>
  <c r="W925" i="3"/>
  <c r="W926" i="3"/>
  <c r="W927" i="3"/>
  <c r="W928" i="3"/>
  <c r="W929" i="3"/>
  <c r="W930" i="3"/>
  <c r="W931" i="3"/>
  <c r="W932" i="3"/>
  <c r="W933" i="3"/>
  <c r="W934" i="3"/>
  <c r="W935" i="3"/>
  <c r="W936" i="3"/>
  <c r="W937" i="3"/>
  <c r="W938" i="3"/>
  <c r="W939" i="3"/>
  <c r="W940" i="3"/>
  <c r="W941" i="3"/>
  <c r="W942" i="3"/>
  <c r="W943" i="3"/>
  <c r="W944" i="3"/>
  <c r="W945" i="3"/>
  <c r="W946" i="3"/>
  <c r="W947" i="3"/>
  <c r="W948" i="3"/>
  <c r="W949" i="3"/>
  <c r="W950" i="3"/>
  <c r="W951" i="3"/>
  <c r="W952" i="3"/>
  <c r="W953" i="3"/>
  <c r="W954" i="3"/>
  <c r="W955" i="3"/>
  <c r="W956" i="3"/>
  <c r="W957" i="3"/>
  <c r="W958" i="3"/>
  <c r="W959" i="3"/>
  <c r="W960" i="3"/>
  <c r="W961" i="3"/>
  <c r="W962" i="3"/>
  <c r="W963" i="3"/>
  <c r="W964" i="3"/>
  <c r="W965" i="3"/>
  <c r="W966" i="3"/>
  <c r="W967" i="3"/>
  <c r="W968" i="3"/>
  <c r="W969" i="3"/>
  <c r="W970" i="3"/>
  <c r="W971" i="3"/>
  <c r="W972" i="3"/>
  <c r="W973" i="3"/>
  <c r="W974" i="3"/>
  <c r="W975" i="3"/>
  <c r="W976" i="3"/>
  <c r="W977" i="3"/>
  <c r="W978" i="3"/>
  <c r="W979" i="3"/>
  <c r="W980" i="3"/>
  <c r="W981" i="3"/>
  <c r="W982" i="3"/>
  <c r="W983" i="3"/>
  <c r="W984" i="3"/>
  <c r="W985" i="3"/>
  <c r="W986" i="3"/>
  <c r="W987" i="3"/>
  <c r="W988" i="3"/>
  <c r="W989" i="3"/>
  <c r="W990" i="3"/>
  <c r="W991" i="3"/>
  <c r="W992" i="3"/>
  <c r="W993" i="3"/>
  <c r="W994" i="3"/>
  <c r="W995" i="3"/>
  <c r="W996" i="3"/>
  <c r="W997" i="3"/>
  <c r="W998" i="3"/>
  <c r="W999" i="3"/>
  <c r="W1000" i="3"/>
  <c r="W1001" i="3"/>
  <c r="W1002" i="3"/>
  <c r="W1003" i="3"/>
  <c r="W1004" i="3"/>
  <c r="W1005" i="3"/>
  <c r="W1006" i="3"/>
  <c r="W1007" i="3"/>
  <c r="W1008" i="3"/>
  <c r="W1009" i="3"/>
  <c r="W1010" i="3"/>
  <c r="W1011" i="3"/>
  <c r="W1012" i="3"/>
  <c r="W1013" i="3"/>
  <c r="W1014" i="3"/>
  <c r="W1015" i="3"/>
  <c r="W1016" i="3"/>
  <c r="W1017" i="3"/>
  <c r="W1018" i="3"/>
  <c r="W1019" i="3"/>
  <c r="W1020" i="3"/>
  <c r="W1021" i="3"/>
  <c r="W1022" i="3"/>
  <c r="W1023" i="3"/>
  <c r="W1024" i="3"/>
  <c r="W1025" i="3"/>
  <c r="W1026" i="3"/>
  <c r="W1027" i="3"/>
  <c r="W1028" i="3"/>
  <c r="W1029" i="3"/>
  <c r="W1030" i="3"/>
  <c r="W1031" i="3"/>
  <c r="W1032" i="3"/>
  <c r="W1033" i="3"/>
  <c r="W1034" i="3"/>
  <c r="W1035" i="3"/>
  <c r="W1036" i="3"/>
  <c r="W1037" i="3"/>
  <c r="W1038" i="3"/>
  <c r="W1039" i="3"/>
  <c r="W1040" i="3"/>
  <c r="W1041" i="3"/>
  <c r="W1042" i="3"/>
  <c r="W1043" i="3"/>
  <c r="W1044" i="3"/>
  <c r="W1045" i="3"/>
  <c r="W1046" i="3"/>
  <c r="W1047" i="3"/>
  <c r="W1048" i="3"/>
  <c r="W1049" i="3"/>
  <c r="W1050" i="3"/>
  <c r="W1051" i="3"/>
  <c r="W1052" i="3"/>
  <c r="W1053" i="3"/>
  <c r="W1054" i="3"/>
  <c r="W1055" i="3"/>
  <c r="W1056" i="3"/>
  <c r="W1057" i="3"/>
  <c r="W1058" i="3"/>
  <c r="W1059" i="3"/>
  <c r="W1060" i="3"/>
  <c r="W1061" i="3"/>
  <c r="W1062" i="3"/>
  <c r="W1063" i="3"/>
  <c r="W1064" i="3"/>
  <c r="W1065" i="3"/>
  <c r="W1066" i="3"/>
  <c r="W1067" i="3"/>
  <c r="W1068" i="3"/>
  <c r="W1069" i="3"/>
  <c r="W1070" i="3"/>
  <c r="W1071" i="3"/>
  <c r="W1072" i="3"/>
  <c r="W1073" i="3"/>
  <c r="W1074" i="3"/>
  <c r="W1075" i="3"/>
  <c r="W1076" i="3"/>
  <c r="W1077" i="3"/>
  <c r="W1078" i="3"/>
  <c r="W1079" i="3"/>
  <c r="W1080" i="3"/>
  <c r="W1081" i="3"/>
  <c r="W1082" i="3"/>
  <c r="W1083" i="3"/>
  <c r="W1084" i="3"/>
  <c r="W1085" i="3"/>
  <c r="W1086" i="3"/>
  <c r="W1087" i="3"/>
  <c r="W1088" i="3"/>
  <c r="W1089" i="3"/>
  <c r="W1090" i="3"/>
  <c r="W1091" i="3"/>
  <c r="W1092" i="3"/>
  <c r="W1093" i="3"/>
  <c r="W1094" i="3"/>
  <c r="W1095" i="3"/>
  <c r="W1096" i="3"/>
  <c r="W1097" i="3"/>
  <c r="W1098" i="3"/>
  <c r="W1099" i="3"/>
  <c r="W1100" i="3"/>
  <c r="W1101" i="3"/>
  <c r="W1102" i="3"/>
  <c r="W1103" i="3"/>
  <c r="W1104" i="3"/>
  <c r="W1105" i="3"/>
  <c r="W1106" i="3"/>
  <c r="W1107" i="3"/>
  <c r="W1108" i="3"/>
  <c r="W1109" i="3"/>
  <c r="W1110" i="3"/>
  <c r="W1111" i="3"/>
  <c r="W1112" i="3"/>
  <c r="W1113" i="3"/>
  <c r="W1114" i="3"/>
  <c r="W1115" i="3"/>
  <c r="W1116" i="3"/>
  <c r="W1117" i="3"/>
  <c r="W1118" i="3"/>
  <c r="W1119" i="3"/>
  <c r="W1120" i="3"/>
  <c r="W1121" i="3"/>
  <c r="W1122" i="3"/>
  <c r="W1123" i="3"/>
  <c r="W1124" i="3"/>
  <c r="W1125" i="3"/>
  <c r="W1126" i="3"/>
  <c r="W1127" i="3"/>
  <c r="W1128" i="3"/>
  <c r="W1129" i="3"/>
  <c r="W1130" i="3"/>
  <c r="W1131" i="3"/>
  <c r="W1132" i="3"/>
  <c r="W1133" i="3"/>
  <c r="W1134" i="3"/>
  <c r="W1135" i="3"/>
  <c r="W1136" i="3"/>
  <c r="W1137" i="3"/>
  <c r="W1138" i="3"/>
  <c r="W1139" i="3"/>
  <c r="W1140" i="3"/>
  <c r="W1141" i="3"/>
  <c r="W1142" i="3"/>
  <c r="W1143" i="3"/>
  <c r="W1144" i="3"/>
  <c r="W1145" i="3"/>
  <c r="W1146" i="3"/>
  <c r="W1147" i="3"/>
  <c r="W1148" i="3"/>
  <c r="W1149" i="3"/>
  <c r="W1150" i="3"/>
  <c r="W1151" i="3"/>
  <c r="W1152" i="3"/>
  <c r="W1153" i="3"/>
  <c r="W1154" i="3"/>
  <c r="W1155" i="3"/>
  <c r="W1156" i="3"/>
  <c r="W1157" i="3"/>
  <c r="W1158" i="3"/>
  <c r="W1159" i="3"/>
  <c r="W1160" i="3"/>
  <c r="W1161" i="3"/>
  <c r="W1162" i="3"/>
  <c r="W1163" i="3"/>
  <c r="W1164" i="3"/>
  <c r="W1165" i="3"/>
  <c r="W1166" i="3"/>
  <c r="W1167" i="3"/>
  <c r="W1168" i="3"/>
  <c r="W1169" i="3"/>
  <c r="W1170" i="3"/>
  <c r="W1171" i="3"/>
  <c r="W1172" i="3"/>
  <c r="W1173" i="3"/>
  <c r="W1174" i="3"/>
  <c r="W1175" i="3"/>
  <c r="W1176" i="3"/>
  <c r="W1177" i="3"/>
  <c r="W1178" i="3"/>
  <c r="W1179" i="3"/>
  <c r="W1180" i="3"/>
  <c r="W1181" i="3"/>
  <c r="W1182" i="3"/>
  <c r="W1183" i="3"/>
  <c r="W1184" i="3"/>
  <c r="W1185" i="3"/>
  <c r="W1186" i="3"/>
  <c r="W1187" i="3"/>
  <c r="W1188" i="3"/>
  <c r="W1189" i="3"/>
  <c r="W1190" i="3"/>
  <c r="W1191" i="3"/>
  <c r="W1192" i="3"/>
  <c r="W1193" i="3"/>
  <c r="W1194" i="3"/>
  <c r="W1195" i="3"/>
  <c r="W1196" i="3"/>
  <c r="W1197" i="3"/>
  <c r="W1198" i="3"/>
  <c r="W1199" i="3"/>
  <c r="W1200" i="3"/>
  <c r="W1201" i="3"/>
  <c r="W1202" i="3"/>
  <c r="W1203" i="3"/>
  <c r="W1204" i="3"/>
  <c r="W1205" i="3"/>
  <c r="W1206" i="3"/>
  <c r="W1207" i="3"/>
  <c r="W1208" i="3"/>
  <c r="W1209" i="3"/>
  <c r="W1210" i="3"/>
  <c r="W1211" i="3"/>
  <c r="W1212" i="3"/>
  <c r="W1213" i="3"/>
  <c r="W1214" i="3"/>
  <c r="W1215" i="3"/>
  <c r="W1216" i="3"/>
  <c r="W1217" i="3"/>
  <c r="W1218" i="3"/>
  <c r="W1219" i="3"/>
  <c r="W1220" i="3"/>
  <c r="W1221" i="3"/>
  <c r="W1222" i="3"/>
  <c r="W1223" i="3"/>
  <c r="W1224" i="3"/>
  <c r="W1225" i="3"/>
  <c r="W1226" i="3"/>
  <c r="W1227" i="3"/>
  <c r="W1228" i="3"/>
  <c r="W1229" i="3"/>
  <c r="W1230" i="3"/>
  <c r="W1231" i="3"/>
  <c r="W1232" i="3"/>
  <c r="W1233" i="3"/>
  <c r="W1234" i="3"/>
  <c r="W1235" i="3"/>
  <c r="W1236" i="3"/>
  <c r="W1237" i="3"/>
  <c r="W1238" i="3"/>
  <c r="W1239" i="3"/>
  <c r="W1240" i="3"/>
  <c r="W1241" i="3"/>
  <c r="W1242" i="3"/>
  <c r="W1243" i="3"/>
  <c r="W1244" i="3"/>
  <c r="W1245" i="3"/>
  <c r="W1246" i="3"/>
  <c r="W1247" i="3"/>
  <c r="W1248" i="3"/>
  <c r="W1249" i="3"/>
  <c r="W1250" i="3"/>
  <c r="W1251" i="3"/>
  <c r="W1252" i="3"/>
  <c r="W1253" i="3"/>
  <c r="W1254" i="3"/>
  <c r="W1255" i="3"/>
  <c r="W1256" i="3"/>
  <c r="W1257" i="3"/>
  <c r="W1258" i="3"/>
  <c r="W1259" i="3"/>
  <c r="W1260" i="3"/>
  <c r="W1261" i="3"/>
  <c r="W1262" i="3"/>
  <c r="W1263" i="3"/>
  <c r="W1264" i="3"/>
  <c r="W1265" i="3"/>
  <c r="W1266" i="3"/>
  <c r="W1267" i="3"/>
  <c r="W1268" i="3"/>
  <c r="W1269" i="3"/>
  <c r="W1270" i="3"/>
  <c r="W1271" i="3"/>
  <c r="W1272" i="3"/>
  <c r="W1273" i="3"/>
  <c r="W1274" i="3"/>
  <c r="W1275" i="3"/>
  <c r="W1276" i="3"/>
  <c r="W1277" i="3"/>
  <c r="W1278" i="3"/>
  <c r="W1279" i="3"/>
  <c r="W1280" i="3"/>
  <c r="W1281" i="3"/>
  <c r="W1282" i="3"/>
  <c r="W1283" i="3"/>
  <c r="W1284" i="3"/>
  <c r="W1285" i="3"/>
  <c r="W1286" i="3"/>
  <c r="W1287" i="3"/>
  <c r="W1288" i="3"/>
  <c r="W1289" i="3"/>
  <c r="W1290" i="3"/>
  <c r="W1291" i="3"/>
  <c r="W1292" i="3"/>
  <c r="W1293" i="3"/>
  <c r="W1294" i="3"/>
  <c r="W1295" i="3"/>
  <c r="W1296" i="3"/>
  <c r="W1297" i="3"/>
  <c r="W1298" i="3"/>
  <c r="W1299" i="3"/>
  <c r="W1300" i="3"/>
  <c r="W1301" i="3"/>
  <c r="W1302" i="3"/>
  <c r="W1303" i="3"/>
  <c r="W1304" i="3"/>
  <c r="W1305" i="3"/>
  <c r="W1306" i="3"/>
  <c r="W1307" i="3"/>
  <c r="W1308" i="3"/>
  <c r="W1309" i="3"/>
  <c r="W1310" i="3"/>
  <c r="W1311" i="3"/>
  <c r="W1312" i="3"/>
  <c r="W1313" i="3"/>
  <c r="W1314" i="3"/>
  <c r="W1315" i="3"/>
  <c r="W1316" i="3"/>
  <c r="W1317" i="3"/>
  <c r="W1318" i="3"/>
  <c r="W1319" i="3"/>
  <c r="W1320" i="3"/>
  <c r="W1321" i="3"/>
  <c r="W1322" i="3"/>
  <c r="W1323" i="3"/>
  <c r="W1324" i="3"/>
  <c r="W1325" i="3"/>
  <c r="W1326" i="3"/>
  <c r="W1327" i="3"/>
  <c r="W1328" i="3"/>
  <c r="W1329" i="3"/>
  <c r="W1330" i="3"/>
  <c r="W1331" i="3"/>
  <c r="W1332" i="3"/>
  <c r="W1333" i="3"/>
  <c r="W1334" i="3"/>
  <c r="W1335" i="3"/>
  <c r="W1336" i="3"/>
  <c r="W1337" i="3"/>
  <c r="W1338" i="3"/>
  <c r="W1339" i="3"/>
  <c r="W1340" i="3"/>
  <c r="W1341" i="3"/>
  <c r="W1342" i="3"/>
  <c r="W1343" i="3"/>
  <c r="W1344" i="3"/>
  <c r="W1345" i="3"/>
  <c r="W1346" i="3"/>
  <c r="W1347" i="3"/>
  <c r="W1348" i="3"/>
  <c r="W1349" i="3"/>
  <c r="W1350" i="3"/>
  <c r="W1351" i="3"/>
  <c r="W1352" i="3"/>
  <c r="W1353" i="3"/>
  <c r="W1354" i="3"/>
  <c r="W1355" i="3"/>
  <c r="W1356" i="3"/>
  <c r="W1357" i="3"/>
  <c r="W1358" i="3"/>
  <c r="W1359" i="3"/>
  <c r="W1360" i="3"/>
  <c r="W1361" i="3"/>
  <c r="W1362" i="3"/>
  <c r="W1363" i="3"/>
  <c r="W1364" i="3"/>
  <c r="W1365" i="3"/>
  <c r="W1366" i="3"/>
  <c r="W1367" i="3"/>
  <c r="W1368" i="3"/>
  <c r="W1369" i="3"/>
  <c r="W1370" i="3"/>
  <c r="W1371" i="3"/>
  <c r="W1372" i="3"/>
  <c r="W1373" i="3"/>
  <c r="W1374" i="3"/>
  <c r="W1375" i="3"/>
  <c r="W1376" i="3"/>
  <c r="W1377" i="3"/>
  <c r="W1378" i="3"/>
  <c r="W1379" i="3"/>
  <c r="W1380" i="3"/>
  <c r="W1381" i="3"/>
  <c r="W1382" i="3"/>
  <c r="W1383" i="3"/>
  <c r="W1384" i="3"/>
  <c r="W1385" i="3"/>
  <c r="W1386" i="3"/>
  <c r="W1387" i="3"/>
  <c r="W1388" i="3"/>
  <c r="W1389" i="3"/>
  <c r="W1390" i="3"/>
  <c r="W1391" i="3"/>
  <c r="W1392" i="3"/>
  <c r="W1393" i="3"/>
  <c r="W1394" i="3"/>
  <c r="W1395" i="3"/>
  <c r="W1396" i="3"/>
  <c r="W1397" i="3"/>
  <c r="W1398" i="3"/>
  <c r="W1399" i="3"/>
  <c r="W1400" i="3"/>
  <c r="W1401" i="3"/>
  <c r="W1402" i="3"/>
  <c r="W1403" i="3"/>
  <c r="W1404" i="3"/>
  <c r="W1405" i="3"/>
  <c r="W1406" i="3"/>
  <c r="W1407" i="3"/>
  <c r="W1408" i="3"/>
  <c r="W1409" i="3"/>
  <c r="W1410" i="3"/>
  <c r="W1411" i="3"/>
  <c r="W1412" i="3"/>
  <c r="W1413" i="3"/>
  <c r="W1414" i="3"/>
  <c r="W1415" i="3"/>
  <c r="W1416" i="3"/>
  <c r="W1417" i="3"/>
  <c r="W1418" i="3"/>
  <c r="W1419" i="3"/>
  <c r="W1420" i="3"/>
  <c r="W1421" i="3"/>
  <c r="W1422" i="3"/>
  <c r="W1423" i="3"/>
  <c r="W1424" i="3"/>
  <c r="W1425" i="3"/>
  <c r="W1426" i="3"/>
  <c r="W1427" i="3"/>
  <c r="W1428" i="3"/>
  <c r="W1429" i="3"/>
  <c r="W1430" i="3"/>
  <c r="W1431" i="3"/>
  <c r="W1432" i="3"/>
  <c r="W1433" i="3"/>
  <c r="W1434" i="3"/>
  <c r="W1435" i="3"/>
  <c r="W1436" i="3"/>
  <c r="W1437" i="3"/>
  <c r="W1438" i="3"/>
  <c r="W1439" i="3"/>
  <c r="W1440" i="3"/>
  <c r="W1441" i="3"/>
  <c r="W1442" i="3"/>
  <c r="W1443" i="3"/>
  <c r="W1444" i="3"/>
  <c r="W1445" i="3"/>
  <c r="W1446" i="3"/>
  <c r="W1447" i="3"/>
  <c r="W1448" i="3"/>
  <c r="W1449" i="3"/>
  <c r="W1450" i="3"/>
  <c r="W1451" i="3"/>
  <c r="W1452" i="3"/>
  <c r="W1453" i="3"/>
  <c r="W1454" i="3"/>
  <c r="W1455" i="3"/>
  <c r="W1456" i="3"/>
  <c r="W1457" i="3"/>
  <c r="W1458" i="3"/>
  <c r="W1459" i="3"/>
  <c r="W1460" i="3"/>
  <c r="W1461" i="3"/>
  <c r="W1462" i="3"/>
  <c r="W1463" i="3"/>
  <c r="W1464" i="3"/>
  <c r="W1465" i="3"/>
  <c r="W1466" i="3"/>
  <c r="W1467" i="3"/>
  <c r="W1468" i="3"/>
  <c r="W1469" i="3"/>
  <c r="W1470" i="3"/>
  <c r="W1471" i="3"/>
  <c r="W1472" i="3"/>
  <c r="W1473" i="3"/>
  <c r="W1474" i="3"/>
  <c r="W1475" i="3"/>
  <c r="W1476" i="3"/>
  <c r="W1477" i="3"/>
  <c r="W1478" i="3"/>
  <c r="W1479" i="3"/>
  <c r="W1480" i="3"/>
  <c r="W1481" i="3"/>
  <c r="W1482" i="3"/>
  <c r="W1483" i="3"/>
  <c r="W1484" i="3"/>
  <c r="W1485" i="3"/>
  <c r="W1486" i="3"/>
  <c r="W1487" i="3"/>
  <c r="W1488" i="3"/>
  <c r="W1489" i="3"/>
  <c r="W1490" i="3"/>
  <c r="W1491" i="3"/>
  <c r="W1492" i="3"/>
  <c r="W1493" i="3"/>
  <c r="W1494" i="3"/>
  <c r="W1495" i="3"/>
  <c r="W1496" i="3"/>
  <c r="W1497" i="3"/>
  <c r="W1498" i="3"/>
  <c r="W1499" i="3"/>
  <c r="W1500" i="3"/>
  <c r="W1501" i="3"/>
  <c r="W1502" i="3"/>
  <c r="W1503" i="3"/>
  <c r="W1504" i="3"/>
  <c r="W1505" i="3"/>
  <c r="W1506" i="3"/>
  <c r="W1507" i="3"/>
  <c r="W1508" i="3"/>
  <c r="W1509" i="3"/>
  <c r="W1510" i="3"/>
  <c r="W1511" i="3"/>
  <c r="W1512" i="3"/>
  <c r="W1513" i="3"/>
  <c r="W1514" i="3"/>
  <c r="W1515" i="3"/>
  <c r="W1516" i="3"/>
  <c r="W1517" i="3"/>
  <c r="W1518" i="3"/>
  <c r="W1519" i="3"/>
  <c r="W1520" i="3"/>
  <c r="W1521" i="3"/>
  <c r="W1522" i="3"/>
  <c r="W1523" i="3"/>
  <c r="W1524" i="3"/>
  <c r="W1525" i="3"/>
  <c r="W1526" i="3"/>
  <c r="W1527" i="3"/>
  <c r="W1528" i="3"/>
  <c r="W1529" i="3"/>
  <c r="W1530" i="3"/>
  <c r="W1531" i="3"/>
  <c r="W1532" i="3"/>
  <c r="W1533" i="3"/>
  <c r="W1534" i="3"/>
  <c r="W1535" i="3"/>
  <c r="W1536" i="3"/>
  <c r="W1537" i="3"/>
  <c r="W1538" i="3"/>
  <c r="W1539" i="3"/>
  <c r="W1540" i="3"/>
  <c r="W1541" i="3"/>
  <c r="W1542" i="3"/>
  <c r="W1543" i="3"/>
  <c r="W1544" i="3"/>
  <c r="W1545" i="3"/>
  <c r="W1546" i="3"/>
  <c r="W1547" i="3"/>
  <c r="W1548" i="3"/>
  <c r="W1549" i="3"/>
  <c r="W1550" i="3"/>
  <c r="W1551" i="3"/>
  <c r="W1552" i="3"/>
  <c r="W1553" i="3"/>
  <c r="W1554" i="3"/>
  <c r="W1555" i="3"/>
  <c r="W1556" i="3"/>
  <c r="W1557" i="3"/>
  <c r="W1558" i="3"/>
  <c r="W1559" i="3"/>
  <c r="W1560" i="3"/>
  <c r="W1561" i="3"/>
  <c r="W1562" i="3"/>
  <c r="W1563" i="3"/>
  <c r="W1564" i="3"/>
  <c r="W1565" i="3"/>
  <c r="W1566" i="3"/>
  <c r="W1567" i="3"/>
  <c r="W1568" i="3"/>
  <c r="W1569" i="3"/>
  <c r="W1570" i="3"/>
  <c r="W1571" i="3"/>
  <c r="W1572" i="3"/>
  <c r="W1573" i="3"/>
  <c r="W1574" i="3"/>
  <c r="W1575" i="3"/>
  <c r="W1576" i="3"/>
  <c r="W1577" i="3"/>
  <c r="W1578" i="3"/>
  <c r="W1579" i="3"/>
  <c r="W1580" i="3"/>
  <c r="W1581" i="3"/>
  <c r="W1582" i="3"/>
  <c r="W1583" i="3"/>
  <c r="W1584" i="3"/>
  <c r="W1585" i="3"/>
  <c r="W1586" i="3"/>
  <c r="W1587" i="3"/>
  <c r="W1588" i="3"/>
  <c r="W1589" i="3"/>
  <c r="W1590" i="3"/>
  <c r="W1591" i="3"/>
  <c r="W1592" i="3"/>
  <c r="W1593" i="3"/>
  <c r="W1594" i="3"/>
  <c r="W1595" i="3"/>
  <c r="W1596" i="3"/>
  <c r="W1597" i="3"/>
  <c r="W1598" i="3"/>
  <c r="W1599" i="3"/>
  <c r="W1600" i="3"/>
  <c r="W1601" i="3"/>
  <c r="W1602" i="3"/>
  <c r="W1603" i="3"/>
  <c r="W1604" i="3"/>
  <c r="W1605" i="3"/>
  <c r="W1606" i="3"/>
  <c r="W1607" i="3"/>
  <c r="W1608" i="3"/>
  <c r="W1609" i="3"/>
  <c r="W1610" i="3"/>
  <c r="W1611" i="3"/>
  <c r="W1612" i="3"/>
  <c r="W1613" i="3"/>
  <c r="W1614" i="3"/>
  <c r="W1615" i="3"/>
  <c r="W1616" i="3"/>
  <c r="W1617" i="3"/>
  <c r="W1618" i="3"/>
  <c r="W1619" i="3"/>
  <c r="W1620" i="3"/>
  <c r="W1621" i="3"/>
  <c r="W1622" i="3"/>
  <c r="W1623" i="3"/>
  <c r="W1624" i="3"/>
  <c r="W1625" i="3"/>
  <c r="W1626" i="3"/>
  <c r="W1627" i="3"/>
  <c r="W1628" i="3"/>
  <c r="W1629" i="3"/>
  <c r="W1630" i="3"/>
  <c r="W1631" i="3"/>
  <c r="W1632" i="3"/>
  <c r="W1633" i="3"/>
  <c r="W1634" i="3"/>
  <c r="W1635" i="3"/>
  <c r="W1636" i="3"/>
  <c r="W1637" i="3"/>
  <c r="W1638" i="3"/>
  <c r="W1639" i="3"/>
  <c r="W1640" i="3"/>
  <c r="W1641" i="3"/>
  <c r="W1642" i="3"/>
  <c r="W1643" i="3"/>
  <c r="W1644" i="3"/>
  <c r="W1645" i="3"/>
  <c r="W1646" i="3"/>
  <c r="W1647" i="3"/>
  <c r="W1648" i="3"/>
  <c r="W1649" i="3"/>
  <c r="W1650" i="3"/>
  <c r="W1651" i="3"/>
  <c r="W1652" i="3"/>
  <c r="W1653" i="3"/>
  <c r="W1654" i="3"/>
  <c r="W1655" i="3"/>
  <c r="W1656" i="3"/>
  <c r="W1657" i="3"/>
  <c r="W1658" i="3"/>
  <c r="W1659" i="3"/>
  <c r="W1660" i="3"/>
  <c r="W1661" i="3"/>
  <c r="W1662" i="3"/>
  <c r="W1663" i="3"/>
  <c r="W1664" i="3"/>
  <c r="W1665" i="3"/>
  <c r="W1666" i="3"/>
  <c r="W1667" i="3"/>
  <c r="W1668" i="3"/>
  <c r="W1669" i="3"/>
  <c r="W1670" i="3"/>
  <c r="W1671" i="3"/>
  <c r="W1672" i="3"/>
  <c r="W1673" i="3"/>
  <c r="W1674" i="3"/>
  <c r="W1675" i="3"/>
  <c r="W1676" i="3"/>
  <c r="W1677" i="3"/>
  <c r="W1678" i="3"/>
  <c r="W1679" i="3"/>
  <c r="W1680" i="3"/>
  <c r="W1681" i="3"/>
  <c r="W1682" i="3"/>
  <c r="W1683" i="3"/>
  <c r="W1684" i="3"/>
  <c r="W1685" i="3"/>
  <c r="W1686" i="3"/>
  <c r="W1687" i="3"/>
  <c r="W1688" i="3"/>
  <c r="W1689" i="3"/>
  <c r="W1690" i="3"/>
  <c r="W1691" i="3"/>
  <c r="W1692" i="3"/>
  <c r="W1693" i="3"/>
  <c r="W1694" i="3"/>
  <c r="W1695" i="3"/>
  <c r="W1696" i="3"/>
  <c r="W1697" i="3"/>
  <c r="W1698" i="3"/>
  <c r="W1699" i="3"/>
  <c r="W1700" i="3"/>
  <c r="W1701" i="3"/>
  <c r="W1702" i="3"/>
  <c r="W1703" i="3"/>
  <c r="W1704" i="3"/>
  <c r="W1705" i="3"/>
  <c r="W1706" i="3"/>
  <c r="W1707" i="3"/>
  <c r="W1708" i="3"/>
  <c r="W1709" i="3"/>
  <c r="W1710" i="3"/>
  <c r="W1711" i="3"/>
  <c r="W1712" i="3"/>
  <c r="W1713" i="3"/>
  <c r="W1714" i="3"/>
  <c r="W1715" i="3"/>
  <c r="W1716" i="3"/>
  <c r="W1717" i="3"/>
  <c r="W1718" i="3"/>
  <c r="W1719" i="3"/>
  <c r="W1720" i="3"/>
  <c r="W1721" i="3"/>
  <c r="W1722" i="3"/>
  <c r="W1723" i="3"/>
  <c r="W1724" i="3"/>
  <c r="W1725" i="3"/>
  <c r="W1726" i="3"/>
  <c r="W1727" i="3"/>
  <c r="W1728" i="3"/>
  <c r="W1729" i="3"/>
  <c r="W1730" i="3"/>
  <c r="W1731" i="3"/>
  <c r="W1732" i="3"/>
  <c r="W1733" i="3"/>
  <c r="W1734" i="3"/>
  <c r="W1735" i="3"/>
  <c r="W1736" i="3"/>
  <c r="W1737" i="3"/>
  <c r="W1738" i="3"/>
  <c r="W1739" i="3"/>
  <c r="W1740" i="3"/>
  <c r="W1741" i="3"/>
  <c r="W1742" i="3"/>
  <c r="W1743" i="3"/>
  <c r="W1744" i="3"/>
  <c r="W1745" i="3"/>
  <c r="W1746" i="3"/>
  <c r="W1747" i="3"/>
  <c r="W1748" i="3"/>
  <c r="W1749" i="3"/>
  <c r="W1750" i="3"/>
  <c r="W1751" i="3"/>
  <c r="W1752" i="3"/>
  <c r="W1753" i="3"/>
  <c r="W1754" i="3"/>
  <c r="W1755" i="3"/>
  <c r="W1756" i="3"/>
  <c r="W1757" i="3"/>
  <c r="W1758" i="3"/>
  <c r="W1759" i="3"/>
  <c r="W1760" i="3"/>
  <c r="W1761" i="3"/>
  <c r="W1762" i="3"/>
  <c r="W1763" i="3"/>
  <c r="W1764" i="3"/>
  <c r="W1765" i="3"/>
  <c r="W1766" i="3"/>
  <c r="W1767" i="3"/>
  <c r="W1768" i="3"/>
  <c r="W1769" i="3"/>
  <c r="W1770" i="3"/>
  <c r="W1771" i="3"/>
  <c r="W1772" i="3"/>
  <c r="W1773" i="3"/>
  <c r="W1774" i="3"/>
  <c r="W1775" i="3"/>
  <c r="W1776" i="3"/>
  <c r="W1777" i="3"/>
  <c r="W1778" i="3"/>
  <c r="W1779" i="3"/>
  <c r="W1780" i="3"/>
  <c r="W1781" i="3"/>
  <c r="W1782" i="3"/>
  <c r="W1783" i="3"/>
  <c r="W1784" i="3"/>
  <c r="W1785" i="3"/>
  <c r="W1786" i="3"/>
  <c r="W1787" i="3"/>
  <c r="W1788" i="3"/>
  <c r="W1789" i="3"/>
  <c r="W1790" i="3"/>
  <c r="W1791" i="3"/>
  <c r="W1792" i="3"/>
  <c r="W1793" i="3"/>
  <c r="W1794" i="3"/>
  <c r="W1795" i="3"/>
  <c r="W1796" i="3"/>
  <c r="W1797" i="3"/>
  <c r="W1798" i="3"/>
  <c r="W1799" i="3"/>
  <c r="W1800" i="3"/>
  <c r="W1801" i="3"/>
  <c r="W1802" i="3"/>
  <c r="W1803" i="3"/>
  <c r="W1804" i="3"/>
  <c r="W1805" i="3"/>
  <c r="W1806" i="3"/>
  <c r="W1807" i="3"/>
  <c r="W1808" i="3"/>
  <c r="W1809" i="3"/>
  <c r="W1810" i="3"/>
  <c r="W1811" i="3"/>
  <c r="W1812" i="3"/>
  <c r="W1813" i="3"/>
  <c r="W1814" i="3"/>
  <c r="W1815" i="3"/>
  <c r="W1816" i="3"/>
  <c r="W1817" i="3"/>
  <c r="W1818" i="3"/>
  <c r="W1819" i="3"/>
  <c r="W1820" i="3"/>
  <c r="W1821" i="3"/>
  <c r="W1822" i="3"/>
  <c r="W1823" i="3"/>
  <c r="W1824" i="3"/>
  <c r="W1825" i="3"/>
  <c r="W1826" i="3"/>
  <c r="W1827" i="3"/>
  <c r="W1828" i="3"/>
  <c r="W1829" i="3"/>
  <c r="W1830" i="3"/>
  <c r="W1831" i="3"/>
  <c r="W1832" i="3"/>
  <c r="W1833" i="3"/>
  <c r="W1834" i="3"/>
  <c r="W1835" i="3"/>
  <c r="W1836" i="3"/>
  <c r="W1837" i="3"/>
  <c r="W1838" i="3"/>
  <c r="W1839" i="3"/>
  <c r="W1840" i="3"/>
  <c r="W1841" i="3"/>
  <c r="W1842" i="3"/>
  <c r="W1843" i="3"/>
  <c r="W1844" i="3"/>
  <c r="W1845" i="3"/>
  <c r="W1846" i="3"/>
  <c r="W1847" i="3"/>
  <c r="W1848" i="3"/>
  <c r="W1849" i="3"/>
  <c r="W1850" i="3"/>
  <c r="W1851" i="3"/>
  <c r="W1852" i="3"/>
  <c r="W1853" i="3"/>
  <c r="W1854" i="3"/>
  <c r="W1855" i="3"/>
  <c r="W1856" i="3"/>
  <c r="W1857" i="3"/>
  <c r="W1858" i="3"/>
  <c r="W1859" i="3"/>
  <c r="W1860" i="3"/>
  <c r="W1861" i="3"/>
  <c r="W1862" i="3"/>
  <c r="W1863" i="3"/>
  <c r="W1864" i="3"/>
  <c r="W1865" i="3"/>
  <c r="W1866" i="3"/>
  <c r="W1867" i="3"/>
  <c r="W1868" i="3"/>
  <c r="W1869" i="3"/>
  <c r="W1870" i="3"/>
  <c r="W1871" i="3"/>
  <c r="W1872" i="3"/>
  <c r="W1873" i="3"/>
  <c r="W1874" i="3"/>
  <c r="W1875" i="3"/>
  <c r="W1876" i="3"/>
  <c r="W1877" i="3"/>
  <c r="W1878" i="3"/>
  <c r="W1879" i="3"/>
  <c r="W1880" i="3"/>
  <c r="W1881" i="3"/>
  <c r="W1882" i="3"/>
  <c r="W1883" i="3"/>
  <c r="W1884" i="3"/>
  <c r="W1885" i="3"/>
  <c r="W1886" i="3"/>
  <c r="W1887" i="3"/>
  <c r="W1888" i="3"/>
  <c r="W1889" i="3"/>
  <c r="W1890" i="3"/>
  <c r="W1891" i="3"/>
  <c r="W1892" i="3"/>
  <c r="W1893" i="3"/>
  <c r="W1894" i="3"/>
  <c r="W1895" i="3"/>
  <c r="W1896" i="3"/>
  <c r="W1897" i="3"/>
  <c r="W1898" i="3"/>
  <c r="W1899" i="3"/>
  <c r="W1900" i="3"/>
  <c r="W1901" i="3"/>
  <c r="W1902" i="3"/>
  <c r="W1903" i="3"/>
  <c r="W1904" i="3"/>
  <c r="W1905" i="3"/>
  <c r="W1906" i="3"/>
  <c r="W1907" i="3"/>
  <c r="W1908" i="3"/>
  <c r="W1909" i="3"/>
  <c r="W1910" i="3"/>
  <c r="W1911" i="3"/>
  <c r="W1912" i="3"/>
  <c r="W1913" i="3"/>
  <c r="W1914" i="3"/>
  <c r="W1915" i="3"/>
  <c r="W1916" i="3"/>
  <c r="W1917" i="3"/>
  <c r="W1918" i="3"/>
  <c r="W1919" i="3"/>
  <c r="W1920" i="3"/>
  <c r="W1921" i="3"/>
  <c r="W1922" i="3"/>
  <c r="W1923" i="3"/>
  <c r="W1924" i="3"/>
  <c r="W1925" i="3"/>
  <c r="W1926" i="3"/>
  <c r="W1927" i="3"/>
  <c r="W1928" i="3"/>
  <c r="W1929" i="3"/>
  <c r="W1930" i="3"/>
  <c r="W1931" i="3"/>
  <c r="W1932" i="3"/>
  <c r="W1933" i="3"/>
  <c r="W1934" i="3"/>
  <c r="W1935" i="3"/>
  <c r="W1936" i="3"/>
  <c r="W1937" i="3"/>
  <c r="W1938" i="3"/>
  <c r="W1939" i="3"/>
  <c r="W1940" i="3"/>
  <c r="W1941" i="3"/>
  <c r="W1942" i="3"/>
  <c r="W1943" i="3"/>
  <c r="W1944" i="3"/>
  <c r="W1945" i="3"/>
  <c r="W1946" i="3"/>
  <c r="W1947" i="3"/>
  <c r="W1948" i="3"/>
  <c r="W1949" i="3"/>
  <c r="W1950" i="3"/>
  <c r="W1951" i="3"/>
  <c r="W1952" i="3"/>
  <c r="W1953" i="3"/>
  <c r="W1954" i="3"/>
  <c r="W1955" i="3"/>
  <c r="W1956" i="3"/>
  <c r="W1957" i="3"/>
  <c r="W1958" i="3"/>
  <c r="W1959" i="3"/>
  <c r="W1960" i="3"/>
  <c r="W1961" i="3"/>
  <c r="W1962" i="3"/>
  <c r="W1963" i="3"/>
  <c r="W1964" i="3"/>
  <c r="W1965" i="3"/>
  <c r="W1966" i="3"/>
  <c r="W1967" i="3"/>
  <c r="W1968" i="3"/>
  <c r="W1969" i="3"/>
  <c r="W1970" i="3"/>
  <c r="W1971" i="3"/>
  <c r="W1972" i="3"/>
  <c r="W1973" i="3"/>
  <c r="W1974" i="3"/>
  <c r="W1975" i="3"/>
  <c r="W1976" i="3"/>
  <c r="W1977" i="3"/>
  <c r="W1978" i="3"/>
  <c r="W1979" i="3"/>
  <c r="W1980" i="3"/>
  <c r="W1981" i="3"/>
  <c r="W1982" i="3"/>
  <c r="W1983" i="3"/>
  <c r="W1984" i="3"/>
  <c r="W1985" i="3"/>
  <c r="W1986" i="3"/>
  <c r="W1987" i="3"/>
  <c r="W1988" i="3"/>
  <c r="W1989" i="3"/>
  <c r="W1990" i="3"/>
  <c r="W1991" i="3"/>
  <c r="W1992" i="3"/>
  <c r="W1993" i="3"/>
  <c r="W1994" i="3"/>
  <c r="W1995" i="3"/>
  <c r="W1996" i="3"/>
  <c r="W1997" i="3"/>
  <c r="W1998" i="3"/>
  <c r="W1999" i="3"/>
  <c r="W2000" i="3"/>
  <c r="W2001" i="3"/>
  <c r="W2002" i="3"/>
  <c r="W2003" i="3"/>
  <c r="W2004" i="3"/>
  <c r="W2005" i="3"/>
  <c r="W2006" i="3"/>
  <c r="W2007" i="3"/>
  <c r="W2008" i="3"/>
  <c r="W2009" i="3"/>
  <c r="W2010" i="3"/>
  <c r="W2011" i="3"/>
  <c r="W2012" i="3"/>
  <c r="W2013" i="3"/>
  <c r="W2014" i="3"/>
  <c r="W2015" i="3"/>
  <c r="W2016" i="3"/>
  <c r="W2017" i="3"/>
  <c r="W2018" i="3"/>
  <c r="W2019" i="3"/>
  <c r="W2020" i="3"/>
  <c r="W2021" i="3"/>
  <c r="W2022" i="3"/>
  <c r="W2023" i="3"/>
  <c r="W2024" i="3"/>
  <c r="W2025" i="3"/>
  <c r="W2026" i="3"/>
  <c r="W2027" i="3"/>
  <c r="W2028" i="3"/>
  <c r="W2029" i="3"/>
  <c r="W2030" i="3"/>
  <c r="W2031" i="3"/>
  <c r="W2032" i="3"/>
  <c r="W2033" i="3"/>
  <c r="W2034" i="3"/>
  <c r="W2035" i="3"/>
  <c r="W2036" i="3"/>
  <c r="W2037" i="3"/>
  <c r="W2038" i="3"/>
  <c r="W2039" i="3"/>
  <c r="W2040" i="3"/>
  <c r="W2041" i="3"/>
  <c r="W2042" i="3"/>
  <c r="W2043" i="3"/>
  <c r="W2044" i="3"/>
  <c r="W2045" i="3"/>
  <c r="W2046" i="3"/>
  <c r="W2047" i="3"/>
  <c r="W2048" i="3"/>
  <c r="W2049" i="3"/>
  <c r="W2050" i="3"/>
  <c r="W2051" i="3"/>
  <c r="W2052" i="3"/>
  <c r="W2053" i="3"/>
  <c r="W2054" i="3"/>
  <c r="W2055" i="3"/>
  <c r="W2056" i="3"/>
  <c r="W2057" i="3"/>
  <c r="W2058" i="3"/>
  <c r="W2059" i="3"/>
  <c r="W2060" i="3"/>
  <c r="W2061" i="3"/>
  <c r="W2062" i="3"/>
  <c r="W2063" i="3"/>
  <c r="W2064" i="3"/>
  <c r="W2065" i="3"/>
  <c r="W2066" i="3"/>
  <c r="W2067" i="3"/>
  <c r="W2068" i="3"/>
  <c r="W2069" i="3"/>
  <c r="W2070" i="3"/>
  <c r="W2071" i="3"/>
  <c r="W2072" i="3"/>
  <c r="W2073" i="3"/>
  <c r="W2074" i="3"/>
  <c r="W2075" i="3"/>
  <c r="W2076" i="3"/>
  <c r="W2077" i="3"/>
  <c r="W2078" i="3"/>
  <c r="W2079" i="3"/>
  <c r="W2080" i="3"/>
  <c r="W2081" i="3"/>
  <c r="W2082" i="3"/>
  <c r="W2083" i="3"/>
  <c r="W2084" i="3"/>
  <c r="W2085" i="3"/>
  <c r="W2086" i="3"/>
  <c r="W2087" i="3"/>
  <c r="W2088" i="3"/>
  <c r="W2089" i="3"/>
  <c r="W2090" i="3"/>
  <c r="W2091" i="3"/>
  <c r="W2092" i="3"/>
  <c r="W2093" i="3"/>
  <c r="W2094" i="3"/>
  <c r="W2095" i="3"/>
  <c r="W2096" i="3"/>
  <c r="W2097" i="3"/>
  <c r="W2098" i="3"/>
  <c r="W2099" i="3"/>
  <c r="W2100" i="3"/>
  <c r="W2101" i="3"/>
  <c r="W2102" i="3"/>
  <c r="W2103" i="3"/>
  <c r="W2104" i="3"/>
  <c r="W2105" i="3"/>
  <c r="W2106" i="3"/>
  <c r="W2107" i="3"/>
  <c r="W2108" i="3"/>
  <c r="W2109" i="3"/>
  <c r="W2110" i="3"/>
  <c r="W2111" i="3"/>
  <c r="W2112" i="3"/>
  <c r="W2113" i="3"/>
  <c r="W2114" i="3"/>
  <c r="W2115" i="3"/>
  <c r="W2116" i="3"/>
  <c r="W2117" i="3"/>
  <c r="W2118" i="3"/>
  <c r="W2119" i="3"/>
  <c r="W2120" i="3"/>
  <c r="W2121" i="3"/>
  <c r="W2122" i="3"/>
  <c r="W2123" i="3"/>
  <c r="W2124" i="3"/>
  <c r="W2125" i="3"/>
  <c r="W2126" i="3"/>
  <c r="W2127" i="3"/>
  <c r="W2128" i="3"/>
  <c r="W2129" i="3"/>
  <c r="W2130" i="3"/>
  <c r="W2131" i="3"/>
  <c r="W2132" i="3"/>
  <c r="W2133" i="3"/>
  <c r="W2134" i="3"/>
  <c r="W2135" i="3"/>
  <c r="W2136" i="3"/>
  <c r="W2137" i="3"/>
  <c r="W2138" i="3"/>
  <c r="W2139" i="3"/>
  <c r="W2140" i="3"/>
  <c r="W2141" i="3"/>
  <c r="W2142" i="3"/>
  <c r="W2143" i="3"/>
  <c r="W2144" i="3"/>
  <c r="W2145" i="3"/>
  <c r="W2146" i="3"/>
  <c r="W2147" i="3"/>
  <c r="W2148" i="3"/>
  <c r="W2149" i="3"/>
  <c r="W2150" i="3"/>
  <c r="W2151" i="3"/>
  <c r="W2152" i="3"/>
  <c r="W2153" i="3"/>
  <c r="W2154" i="3"/>
  <c r="W2155" i="3"/>
  <c r="W2156" i="3"/>
  <c r="W2157" i="3"/>
  <c r="W2158" i="3"/>
  <c r="W2159" i="3"/>
  <c r="W2160" i="3"/>
  <c r="W2161" i="3"/>
  <c r="W2162" i="3"/>
  <c r="W2163" i="3"/>
  <c r="W2164" i="3"/>
  <c r="W2165" i="3"/>
  <c r="W2166" i="3"/>
  <c r="W2167" i="3"/>
  <c r="W2168" i="3"/>
  <c r="W2169" i="3"/>
  <c r="W2170" i="3"/>
  <c r="W2171" i="3"/>
  <c r="W2172" i="3"/>
  <c r="W2173" i="3"/>
  <c r="W2174" i="3"/>
  <c r="W2175" i="3"/>
  <c r="W2176" i="3"/>
  <c r="W2177" i="3"/>
  <c r="W2178" i="3"/>
  <c r="W2179" i="3"/>
  <c r="W2180" i="3"/>
  <c r="W2181" i="3"/>
  <c r="W2182" i="3"/>
  <c r="W2183" i="3"/>
  <c r="W2184" i="3"/>
  <c r="W2185" i="3"/>
  <c r="W2186" i="3"/>
  <c r="W2187" i="3"/>
  <c r="W2188" i="3"/>
  <c r="W2189" i="3"/>
  <c r="W2190" i="3"/>
  <c r="W2191" i="3"/>
  <c r="W2192" i="3"/>
  <c r="W2193" i="3"/>
  <c r="W2194" i="3"/>
  <c r="W2195" i="3"/>
  <c r="W2196" i="3"/>
  <c r="W2197" i="3"/>
  <c r="W2198" i="3"/>
  <c r="W2199" i="3"/>
  <c r="W2200" i="3"/>
  <c r="W2201" i="3"/>
  <c r="W2202" i="3"/>
  <c r="W2203" i="3"/>
  <c r="W2204" i="3"/>
  <c r="W2205" i="3"/>
  <c r="W2206" i="3"/>
  <c r="W2207" i="3"/>
  <c r="W2208" i="3"/>
  <c r="W2209" i="3"/>
  <c r="W2210" i="3"/>
  <c r="W2211" i="3"/>
  <c r="W2212" i="3"/>
  <c r="W2213" i="3"/>
  <c r="W2214" i="3"/>
  <c r="W2215" i="3"/>
  <c r="W2216" i="3"/>
  <c r="W2217" i="3"/>
  <c r="W2218" i="3"/>
  <c r="W2219" i="3"/>
  <c r="W2220" i="3"/>
  <c r="W2221" i="3"/>
  <c r="W2222" i="3"/>
  <c r="W2223" i="3"/>
  <c r="W2224" i="3"/>
  <c r="W2225" i="3"/>
  <c r="W2226" i="3"/>
  <c r="W2227" i="3"/>
  <c r="W2228" i="3"/>
  <c r="W2229" i="3"/>
  <c r="W2230" i="3"/>
  <c r="W2231" i="3"/>
  <c r="W2232" i="3"/>
  <c r="W2233" i="3"/>
  <c r="W2234" i="3"/>
  <c r="W2235" i="3"/>
  <c r="W2236" i="3"/>
  <c r="W2237" i="3"/>
  <c r="W2238" i="3"/>
  <c r="W2239" i="3"/>
  <c r="W2240" i="3"/>
  <c r="W2241" i="3"/>
  <c r="W2242" i="3"/>
  <c r="W2243" i="3"/>
  <c r="W2244" i="3"/>
  <c r="W2245" i="3"/>
  <c r="W2246" i="3"/>
  <c r="W2247" i="3"/>
  <c r="W2248" i="3"/>
  <c r="W2249" i="3"/>
  <c r="W2250" i="3"/>
  <c r="W2251" i="3"/>
  <c r="W2252" i="3"/>
  <c r="W2253" i="3"/>
  <c r="W2254" i="3"/>
  <c r="W2255" i="3"/>
  <c r="W2256" i="3"/>
  <c r="W2257" i="3"/>
  <c r="W2258" i="3"/>
  <c r="W2259" i="3"/>
  <c r="W2260" i="3"/>
  <c r="W2261" i="3"/>
  <c r="W2262" i="3"/>
  <c r="W2263" i="3"/>
  <c r="W2264" i="3"/>
  <c r="W2265" i="3"/>
  <c r="W2266" i="3"/>
  <c r="W2267" i="3"/>
  <c r="W2268" i="3"/>
  <c r="W2269" i="3"/>
  <c r="W2270" i="3"/>
  <c r="W2271" i="3"/>
  <c r="W2272" i="3"/>
  <c r="W2273" i="3"/>
  <c r="W2274" i="3"/>
  <c r="W2275" i="3"/>
  <c r="W2276" i="3"/>
  <c r="W2277" i="3"/>
  <c r="W2278" i="3"/>
  <c r="W2279" i="3"/>
  <c r="W2280" i="3"/>
  <c r="W2281" i="3"/>
  <c r="W2282" i="3"/>
  <c r="W2283" i="3"/>
  <c r="W2284" i="3"/>
  <c r="W2285" i="3"/>
  <c r="W2286" i="3"/>
  <c r="W2287" i="3"/>
  <c r="W2288" i="3"/>
  <c r="W2289" i="3"/>
  <c r="W2290" i="3"/>
  <c r="W2291" i="3"/>
  <c r="W2292" i="3"/>
  <c r="W2293" i="3"/>
  <c r="W2294" i="3"/>
  <c r="W2295" i="3"/>
  <c r="W2296" i="3"/>
  <c r="W2297" i="3"/>
  <c r="W2298" i="3"/>
  <c r="W2299" i="3"/>
  <c r="W2300" i="3"/>
  <c r="W2301" i="3"/>
  <c r="W2302" i="3"/>
  <c r="W2303" i="3"/>
  <c r="W2304" i="3"/>
  <c r="W2305" i="3"/>
  <c r="W2306" i="3"/>
  <c r="W2307" i="3"/>
  <c r="W2308" i="3"/>
  <c r="W2309" i="3"/>
  <c r="W2310" i="3"/>
  <c r="W2311" i="3"/>
  <c r="W2312" i="3"/>
  <c r="W2313" i="3"/>
  <c r="W2314" i="3"/>
  <c r="W2315" i="3"/>
  <c r="W2316" i="3"/>
  <c r="W2317" i="3"/>
  <c r="W2318" i="3"/>
  <c r="W2319" i="3"/>
  <c r="W2320" i="3"/>
  <c r="W2321" i="3"/>
  <c r="W2322" i="3"/>
  <c r="W2323" i="3"/>
  <c r="W2324" i="3"/>
  <c r="W2325" i="3"/>
  <c r="W2326" i="3"/>
  <c r="W2327" i="3"/>
  <c r="W2328" i="3"/>
  <c r="W2329" i="3"/>
  <c r="W2330" i="3"/>
  <c r="W2331" i="3"/>
  <c r="W2332" i="3"/>
  <c r="W2333" i="3"/>
  <c r="W2334" i="3"/>
  <c r="W2335" i="3"/>
  <c r="W2336" i="3"/>
  <c r="W2337" i="3"/>
  <c r="W2338" i="3"/>
  <c r="W2339" i="3"/>
  <c r="W2340" i="3"/>
  <c r="W2341" i="3"/>
  <c r="W2342" i="3"/>
  <c r="W2343" i="3"/>
  <c r="W2344" i="3"/>
  <c r="W2345" i="3"/>
  <c r="W2346" i="3"/>
  <c r="W2347" i="3"/>
  <c r="W2348" i="3"/>
  <c r="W2349" i="3"/>
  <c r="W2350" i="3"/>
  <c r="W2351" i="3"/>
  <c r="W2352" i="3"/>
  <c r="W2353" i="3"/>
  <c r="W2354" i="3"/>
  <c r="W2355" i="3"/>
  <c r="W2356" i="3"/>
  <c r="W2357" i="3"/>
  <c r="W2358" i="3"/>
  <c r="W2359" i="3"/>
  <c r="W2360" i="3"/>
  <c r="W2361" i="3"/>
  <c r="W2362" i="3"/>
  <c r="W2363" i="3"/>
  <c r="W2364" i="3"/>
  <c r="W2365" i="3"/>
  <c r="W2366" i="3"/>
  <c r="W2367" i="3"/>
  <c r="W2368" i="3"/>
  <c r="W2369" i="3"/>
  <c r="W2370" i="3"/>
  <c r="W2371" i="3"/>
  <c r="W2372" i="3"/>
  <c r="W2373" i="3"/>
  <c r="W2374" i="3"/>
  <c r="W2375" i="3"/>
  <c r="W2376" i="3"/>
  <c r="W2377" i="3"/>
  <c r="W2378" i="3"/>
  <c r="W2379" i="3"/>
  <c r="W2380" i="3"/>
  <c r="W2381" i="3"/>
  <c r="W2382" i="3"/>
  <c r="W2383" i="3"/>
  <c r="W2384" i="3"/>
  <c r="W2385" i="3"/>
  <c r="W2386" i="3"/>
  <c r="W2387" i="3"/>
  <c r="W2388" i="3"/>
  <c r="W2389" i="3"/>
  <c r="W2390" i="3"/>
  <c r="W2391" i="3"/>
  <c r="W2392" i="3"/>
  <c r="W2393" i="3"/>
  <c r="W2394" i="3"/>
  <c r="W2395" i="3"/>
  <c r="W2396" i="3"/>
  <c r="W2397" i="3"/>
  <c r="W2398" i="3"/>
  <c r="W2399" i="3"/>
  <c r="W2400" i="3"/>
  <c r="W2401" i="3"/>
  <c r="W2402" i="3"/>
  <c r="W2403" i="3"/>
  <c r="W2404" i="3"/>
  <c r="W2405" i="3"/>
  <c r="W2406" i="3"/>
  <c r="W2407" i="3"/>
  <c r="W2408" i="3"/>
  <c r="W2409" i="3"/>
  <c r="W2410" i="3"/>
  <c r="W2411" i="3"/>
  <c r="W2412" i="3"/>
  <c r="W2413" i="3"/>
  <c r="W2414" i="3"/>
  <c r="W2415" i="3"/>
  <c r="W2416" i="3"/>
  <c r="W2417" i="3"/>
  <c r="W2418" i="3"/>
  <c r="W2419" i="3"/>
  <c r="W2420" i="3"/>
  <c r="W2421" i="3"/>
  <c r="W2422" i="3"/>
  <c r="W2423" i="3"/>
  <c r="W2424" i="3"/>
  <c r="W2425" i="3"/>
  <c r="W2426" i="3"/>
  <c r="W2427" i="3"/>
  <c r="W2428" i="3"/>
  <c r="W2429" i="3"/>
  <c r="W2430" i="3"/>
  <c r="W2431" i="3"/>
  <c r="W2432" i="3"/>
  <c r="W2433" i="3"/>
  <c r="W2434" i="3"/>
  <c r="W2435" i="3"/>
  <c r="W2436" i="3"/>
  <c r="W2437" i="3"/>
  <c r="W2438" i="3"/>
  <c r="W2439" i="3"/>
  <c r="W2440" i="3"/>
  <c r="W2441" i="3"/>
  <c r="W2442" i="3"/>
  <c r="W2443" i="3"/>
  <c r="W2444" i="3"/>
  <c r="W2445" i="3"/>
  <c r="W2446" i="3"/>
  <c r="W2447" i="3"/>
  <c r="W2448" i="3"/>
  <c r="W2449" i="3"/>
  <c r="W2450" i="3"/>
  <c r="W2451" i="3"/>
  <c r="W2452" i="3"/>
  <c r="W2453" i="3"/>
  <c r="W2454" i="3"/>
  <c r="W2455" i="3"/>
  <c r="W2456" i="3"/>
  <c r="W2457" i="3"/>
  <c r="W2458" i="3"/>
  <c r="W2459" i="3"/>
  <c r="W2460" i="3"/>
  <c r="W2461" i="3"/>
  <c r="W2462" i="3"/>
  <c r="W2463" i="3"/>
  <c r="W2464" i="3"/>
  <c r="W2465" i="3"/>
  <c r="W2466" i="3"/>
  <c r="W2467" i="3"/>
  <c r="W2468" i="3"/>
  <c r="W2469" i="3"/>
  <c r="W2470" i="3"/>
  <c r="W2471" i="3"/>
  <c r="W2472" i="3"/>
  <c r="W2473" i="3"/>
  <c r="W2474" i="3"/>
  <c r="W2475" i="3"/>
  <c r="W2476" i="3"/>
  <c r="W2477" i="3"/>
  <c r="W2478" i="3"/>
  <c r="W2479" i="3"/>
  <c r="W2480" i="3"/>
  <c r="W2481" i="3"/>
  <c r="W2482" i="3"/>
  <c r="W2483" i="3"/>
  <c r="W2484" i="3"/>
  <c r="W2485" i="3"/>
  <c r="W2486" i="3"/>
  <c r="W2487" i="3"/>
  <c r="W2488" i="3"/>
  <c r="W2489" i="3"/>
  <c r="W2490" i="3"/>
  <c r="W2491" i="3"/>
  <c r="W2492" i="3"/>
  <c r="W2493" i="3"/>
  <c r="W2494" i="3"/>
  <c r="W2495" i="3"/>
  <c r="W2496" i="3"/>
  <c r="W2497" i="3"/>
  <c r="W2498" i="3"/>
  <c r="W2499" i="3"/>
  <c r="W2500" i="3"/>
  <c r="W2501" i="3"/>
  <c r="W2502" i="3"/>
  <c r="W2503" i="3"/>
  <c r="W2504" i="3"/>
  <c r="W2505" i="3"/>
  <c r="W2506" i="3"/>
  <c r="W2507" i="3"/>
  <c r="W2508" i="3"/>
  <c r="W2509" i="3"/>
  <c r="W2510" i="3"/>
  <c r="W2511" i="3"/>
  <c r="W2512" i="3"/>
  <c r="W2513" i="3"/>
  <c r="W2514" i="3"/>
  <c r="W2515" i="3"/>
  <c r="W2516" i="3"/>
  <c r="W2517" i="3"/>
  <c r="W2518" i="3"/>
  <c r="W2519" i="3"/>
  <c r="W2520" i="3"/>
  <c r="W2521" i="3"/>
  <c r="W2522" i="3"/>
  <c r="W2523" i="3"/>
  <c r="W2524" i="3"/>
  <c r="W2525" i="3"/>
  <c r="W2526" i="3"/>
  <c r="W2527" i="3"/>
  <c r="W2528" i="3"/>
  <c r="W2529" i="3"/>
  <c r="W2530" i="3"/>
  <c r="W2531" i="3"/>
  <c r="W2532" i="3"/>
  <c r="W2533" i="3"/>
  <c r="W2534" i="3"/>
  <c r="W2535" i="3"/>
  <c r="W2536" i="3"/>
  <c r="W2537" i="3"/>
  <c r="W2538" i="3"/>
  <c r="W2539" i="3"/>
  <c r="W2540" i="3"/>
  <c r="W2541" i="3"/>
  <c r="W2542" i="3"/>
  <c r="W2543" i="3"/>
  <c r="W2544" i="3"/>
  <c r="W2545" i="3"/>
  <c r="W2546" i="3"/>
  <c r="W2547" i="3"/>
  <c r="W2548" i="3"/>
  <c r="W2549" i="3"/>
  <c r="W2550" i="3"/>
  <c r="W2551" i="3"/>
  <c r="W2552" i="3"/>
  <c r="W2553" i="3"/>
  <c r="W2554" i="3"/>
  <c r="W2555" i="3"/>
  <c r="W2556" i="3"/>
  <c r="W2557" i="3"/>
  <c r="W2558" i="3"/>
  <c r="W2559" i="3"/>
  <c r="W2560" i="3"/>
  <c r="W2561" i="3"/>
  <c r="W2562" i="3"/>
  <c r="W2563" i="3"/>
  <c r="W2564" i="3"/>
  <c r="W2565" i="3"/>
  <c r="W2566" i="3"/>
  <c r="W2567" i="3"/>
  <c r="W2568" i="3"/>
  <c r="W2569" i="3"/>
  <c r="W2570" i="3"/>
  <c r="W2571" i="3"/>
  <c r="W2572" i="3"/>
  <c r="W2573" i="3"/>
  <c r="W2574" i="3"/>
  <c r="W2575" i="3"/>
  <c r="W2576" i="3"/>
  <c r="W2577" i="3"/>
  <c r="W2578" i="3"/>
  <c r="W2579" i="3"/>
  <c r="W2580" i="3"/>
  <c r="W2581" i="3"/>
  <c r="W2582" i="3"/>
  <c r="W2583" i="3"/>
  <c r="W2584" i="3"/>
  <c r="W2585" i="3"/>
  <c r="W2586" i="3"/>
  <c r="W2587" i="3"/>
  <c r="W2588" i="3"/>
  <c r="W2589" i="3"/>
  <c r="W2590" i="3"/>
  <c r="W2591" i="3"/>
  <c r="W2592" i="3"/>
  <c r="W2593" i="3"/>
  <c r="W2594" i="3"/>
  <c r="W2595" i="3"/>
  <c r="W2596" i="3"/>
  <c r="W2597" i="3"/>
  <c r="W2598" i="3"/>
  <c r="W2599" i="3"/>
  <c r="W2600" i="3"/>
  <c r="W2601" i="3"/>
  <c r="W2602" i="3"/>
  <c r="W2603" i="3"/>
  <c r="W2604" i="3"/>
  <c r="W2605" i="3"/>
  <c r="W2606" i="3"/>
  <c r="W2607" i="3"/>
  <c r="W2608" i="3"/>
  <c r="W2609" i="3"/>
  <c r="W2610" i="3"/>
  <c r="W2611" i="3"/>
  <c r="W2612" i="3"/>
  <c r="W2613" i="3"/>
  <c r="W2614" i="3"/>
  <c r="W2615" i="3"/>
  <c r="W2616" i="3"/>
  <c r="W2617" i="3"/>
  <c r="W2618" i="3"/>
  <c r="W2619" i="3"/>
  <c r="W2620" i="3"/>
  <c r="W2621" i="3"/>
  <c r="W2622" i="3"/>
  <c r="W2623" i="3"/>
  <c r="W2624" i="3"/>
  <c r="W2625" i="3"/>
  <c r="W2626" i="3"/>
  <c r="W2627" i="3"/>
  <c r="W2628" i="3"/>
  <c r="W2629" i="3"/>
  <c r="W2630" i="3"/>
  <c r="W2631" i="3"/>
  <c r="W2632" i="3"/>
  <c r="W2633" i="3"/>
  <c r="W2634" i="3"/>
  <c r="W2635" i="3"/>
  <c r="W2636" i="3"/>
  <c r="W2637" i="3"/>
  <c r="W2638" i="3"/>
  <c r="W2639" i="3"/>
  <c r="W2640" i="3"/>
  <c r="W2641" i="3"/>
  <c r="W2642" i="3"/>
  <c r="W2643" i="3"/>
  <c r="W2644" i="3"/>
  <c r="W2645" i="3"/>
  <c r="W2646" i="3"/>
  <c r="W2647" i="3"/>
  <c r="W2648" i="3"/>
  <c r="W2649" i="3"/>
  <c r="W2650" i="3"/>
  <c r="W2651" i="3"/>
  <c r="W2652" i="3"/>
  <c r="W2653" i="3"/>
  <c r="W2654" i="3"/>
  <c r="W2655" i="3"/>
  <c r="W2656" i="3"/>
  <c r="W2657" i="3"/>
  <c r="W2658" i="3"/>
  <c r="W2659" i="3"/>
  <c r="W2660" i="3"/>
  <c r="W2661" i="3"/>
  <c r="W2662" i="3"/>
  <c r="W2663" i="3"/>
  <c r="W2664" i="3"/>
  <c r="W2665" i="3"/>
  <c r="W2666" i="3"/>
  <c r="W2667" i="3"/>
  <c r="W2668" i="3"/>
  <c r="W2669" i="3"/>
  <c r="W2670" i="3"/>
  <c r="W2671" i="3"/>
  <c r="W2672" i="3"/>
  <c r="W2673" i="3"/>
  <c r="W2674" i="3"/>
  <c r="W2675" i="3"/>
  <c r="W2676" i="3"/>
  <c r="W2677" i="3"/>
  <c r="W2678" i="3"/>
  <c r="W2679" i="3"/>
  <c r="W2680" i="3"/>
  <c r="W2681" i="3"/>
  <c r="W2682" i="3"/>
  <c r="W2683" i="3"/>
  <c r="W2684" i="3"/>
  <c r="W2685" i="3"/>
  <c r="W2686" i="3"/>
  <c r="W2687" i="3"/>
  <c r="W2688" i="3"/>
  <c r="W2689" i="3"/>
  <c r="W2690" i="3"/>
  <c r="W2691" i="3"/>
  <c r="W2692" i="3"/>
  <c r="W2693" i="3"/>
  <c r="W2694" i="3"/>
  <c r="W2695" i="3"/>
  <c r="W2696" i="3"/>
  <c r="W2697" i="3"/>
  <c r="W2698" i="3"/>
  <c r="W2699" i="3"/>
  <c r="W2700" i="3"/>
  <c r="W2701" i="3"/>
  <c r="W2702" i="3"/>
  <c r="W2703" i="3"/>
  <c r="W2704" i="3"/>
  <c r="W2705" i="3"/>
  <c r="W2706" i="3"/>
  <c r="W2707" i="3"/>
  <c r="W2708" i="3"/>
  <c r="W2709" i="3"/>
  <c r="W2710" i="3"/>
  <c r="W2711" i="3"/>
  <c r="W2712" i="3"/>
  <c r="W2713" i="3"/>
  <c r="W2714" i="3"/>
  <c r="W2715" i="3"/>
  <c r="W2716" i="3"/>
  <c r="W2717" i="3"/>
  <c r="W2718" i="3"/>
  <c r="W2719" i="3"/>
  <c r="W2720" i="3"/>
  <c r="W2721" i="3"/>
  <c r="W2722" i="3"/>
  <c r="W2723" i="3"/>
  <c r="W2724" i="3"/>
  <c r="W2725" i="3"/>
  <c r="W2726" i="3"/>
  <c r="W2727" i="3"/>
  <c r="W2728" i="3"/>
  <c r="W2729" i="3"/>
  <c r="W2730" i="3"/>
  <c r="W2731" i="3"/>
  <c r="W2732" i="3"/>
  <c r="W2733" i="3"/>
  <c r="W2734" i="3"/>
  <c r="W2735" i="3"/>
  <c r="W2736" i="3"/>
  <c r="W2737" i="3"/>
  <c r="W2738" i="3"/>
  <c r="W2739" i="3"/>
  <c r="W2740" i="3"/>
  <c r="W2741" i="3"/>
  <c r="W2742" i="3"/>
  <c r="W2743" i="3"/>
  <c r="W2744" i="3"/>
  <c r="W2745" i="3"/>
  <c r="W2746" i="3"/>
  <c r="W2747" i="3"/>
  <c r="W2748" i="3"/>
  <c r="W2749" i="3"/>
  <c r="W2750" i="3"/>
  <c r="W2751" i="3"/>
  <c r="W2752" i="3"/>
  <c r="W2753" i="3"/>
  <c r="W2754" i="3"/>
  <c r="W2755" i="3"/>
  <c r="W2756" i="3"/>
  <c r="W2757" i="3"/>
  <c r="W2758" i="3"/>
  <c r="W2759" i="3"/>
  <c r="W2760" i="3"/>
  <c r="W2761" i="3"/>
  <c r="W2762" i="3"/>
  <c r="W2763" i="3"/>
  <c r="W2764" i="3"/>
  <c r="W2765" i="3"/>
  <c r="W2766" i="3"/>
  <c r="W2767" i="3"/>
  <c r="W2768" i="3"/>
  <c r="W2769" i="3"/>
  <c r="W2770" i="3"/>
  <c r="W2771" i="3"/>
  <c r="W2772" i="3"/>
  <c r="W2773" i="3"/>
  <c r="W2774" i="3"/>
  <c r="W2775" i="3"/>
  <c r="W2776" i="3"/>
  <c r="W2777" i="3"/>
  <c r="W2778" i="3"/>
  <c r="W2779" i="3"/>
  <c r="W2780" i="3"/>
  <c r="W2781" i="3"/>
  <c r="W2782" i="3"/>
  <c r="W2783" i="3"/>
  <c r="W2784" i="3"/>
  <c r="W2785" i="3"/>
  <c r="W2786" i="3"/>
  <c r="W2787" i="3"/>
  <c r="W2788" i="3"/>
  <c r="W2789" i="3"/>
  <c r="W2790" i="3"/>
  <c r="W2791" i="3"/>
  <c r="W2792" i="3"/>
  <c r="W2793" i="3"/>
  <c r="W2794" i="3"/>
  <c r="W2795" i="3"/>
  <c r="W2796" i="3"/>
  <c r="W2797" i="3"/>
  <c r="W2798" i="3"/>
  <c r="W2799" i="3"/>
  <c r="W2800" i="3"/>
  <c r="W2801" i="3"/>
  <c r="W2802" i="3"/>
  <c r="W2803" i="3"/>
  <c r="W2804" i="3"/>
  <c r="W2805" i="3"/>
  <c r="W2806" i="3"/>
  <c r="W2807" i="3"/>
  <c r="W2808" i="3"/>
  <c r="W2809" i="3"/>
  <c r="W2810" i="3"/>
  <c r="W2811" i="3"/>
  <c r="W2812" i="3"/>
  <c r="W2813" i="3"/>
  <c r="W2814" i="3"/>
  <c r="W2815" i="3"/>
  <c r="W2816" i="3"/>
  <c r="W2817" i="3"/>
  <c r="W2818" i="3"/>
  <c r="W2819" i="3"/>
  <c r="W2820" i="3"/>
  <c r="W2821" i="3"/>
  <c r="W2822" i="3"/>
  <c r="W2823" i="3"/>
  <c r="W2824" i="3"/>
  <c r="W2825" i="3"/>
  <c r="W2826" i="3"/>
  <c r="W2827" i="3"/>
  <c r="W2828" i="3"/>
  <c r="W2829" i="3"/>
  <c r="W2830" i="3"/>
  <c r="W2831" i="3"/>
  <c r="W2832" i="3"/>
  <c r="W2833" i="3"/>
  <c r="W2834" i="3"/>
  <c r="W2835" i="3"/>
  <c r="W2836" i="3"/>
  <c r="W2837" i="3"/>
  <c r="W2838" i="3"/>
  <c r="W2839" i="3"/>
  <c r="W2840" i="3"/>
  <c r="W2841" i="3"/>
  <c r="W2842" i="3"/>
  <c r="W2843" i="3"/>
  <c r="W2844" i="3"/>
  <c r="W2845" i="3"/>
  <c r="W2846" i="3"/>
  <c r="W2847" i="3"/>
  <c r="W2848" i="3"/>
  <c r="W2849" i="3"/>
  <c r="W2850" i="3"/>
  <c r="W2851" i="3"/>
  <c r="W2852" i="3"/>
  <c r="W2853" i="3"/>
  <c r="W2854" i="3"/>
  <c r="W2855" i="3"/>
  <c r="W2856" i="3"/>
  <c r="W2857" i="3"/>
  <c r="W2858" i="3"/>
  <c r="W2859" i="3"/>
  <c r="W2860" i="3"/>
  <c r="W2861" i="3"/>
  <c r="W2862" i="3"/>
  <c r="W2863" i="3"/>
  <c r="W2864" i="3"/>
  <c r="W2865" i="3"/>
  <c r="W2866" i="3"/>
  <c r="W2867" i="3"/>
  <c r="W2868" i="3"/>
  <c r="W2869" i="3"/>
  <c r="W2870" i="3"/>
  <c r="W2871" i="3"/>
  <c r="W2872" i="3"/>
  <c r="W2873" i="3"/>
  <c r="W2874" i="3"/>
  <c r="W2875" i="3"/>
  <c r="W2876" i="3"/>
  <c r="W2877" i="3"/>
  <c r="W2878" i="3"/>
  <c r="W2879" i="3"/>
  <c r="W2880" i="3"/>
  <c r="W2881" i="3"/>
  <c r="W2882" i="3"/>
  <c r="W2883" i="3"/>
  <c r="W2884" i="3"/>
  <c r="W2885" i="3"/>
  <c r="W2886" i="3"/>
  <c r="W2887" i="3"/>
  <c r="W2888" i="3"/>
  <c r="W2889" i="3"/>
  <c r="W2890" i="3"/>
  <c r="W2891" i="3"/>
  <c r="W2892" i="3"/>
  <c r="W2893" i="3"/>
  <c r="W2894" i="3"/>
  <c r="W2895" i="3"/>
  <c r="W2896" i="3"/>
  <c r="W2897" i="3"/>
  <c r="W2898" i="3"/>
  <c r="W2899" i="3"/>
  <c r="W2900" i="3"/>
  <c r="W2901" i="3"/>
  <c r="W2902" i="3"/>
  <c r="W2903" i="3"/>
  <c r="W2904" i="3"/>
  <c r="W2905" i="3"/>
  <c r="W2906" i="3"/>
  <c r="W2907" i="3"/>
  <c r="W2908" i="3"/>
  <c r="W2909" i="3"/>
  <c r="W2910" i="3"/>
  <c r="W2911" i="3"/>
  <c r="W2912" i="3"/>
  <c r="W2913" i="3"/>
  <c r="W2914" i="3"/>
  <c r="W2915" i="3"/>
  <c r="W2916" i="3"/>
  <c r="W2917" i="3"/>
  <c r="W2918" i="3"/>
  <c r="W2919" i="3"/>
  <c r="W2920" i="3"/>
  <c r="W2921" i="3"/>
  <c r="W2922" i="3"/>
  <c r="W2923" i="3"/>
  <c r="W2924" i="3"/>
  <c r="W2925" i="3"/>
  <c r="W2926" i="3"/>
  <c r="W2927" i="3"/>
  <c r="W2928" i="3"/>
  <c r="W2929" i="3"/>
  <c r="W2930" i="3"/>
  <c r="W2931" i="3"/>
  <c r="W2932" i="3"/>
  <c r="W2933" i="3"/>
  <c r="W2934" i="3"/>
  <c r="W2935" i="3"/>
  <c r="W2936" i="3"/>
  <c r="W2937" i="3"/>
  <c r="W2938" i="3"/>
  <c r="W2939" i="3"/>
  <c r="W2940" i="3"/>
  <c r="W2941" i="3"/>
  <c r="W2942" i="3"/>
  <c r="W2943" i="3"/>
  <c r="W2944" i="3"/>
  <c r="W2945" i="3"/>
  <c r="W2946" i="3"/>
  <c r="W2947" i="3"/>
  <c r="W2948" i="3"/>
  <c r="W2949" i="3"/>
  <c r="W2950" i="3"/>
  <c r="W2951" i="3"/>
  <c r="W2952" i="3"/>
  <c r="W2953" i="3"/>
  <c r="W2954" i="3"/>
  <c r="W2955" i="3"/>
  <c r="W2956" i="3"/>
  <c r="W2957" i="3"/>
  <c r="W2958" i="3"/>
  <c r="W2959" i="3"/>
  <c r="W2960" i="3"/>
  <c r="W2961" i="3"/>
  <c r="W2962" i="3"/>
  <c r="W2963" i="3"/>
  <c r="W2964" i="3"/>
  <c r="W2965" i="3"/>
  <c r="W2966" i="3"/>
  <c r="W2967" i="3"/>
  <c r="W2968" i="3"/>
  <c r="W2969" i="3"/>
  <c r="W2970" i="3"/>
  <c r="W2971" i="3"/>
  <c r="W2972" i="3"/>
  <c r="W2973" i="3"/>
  <c r="W2974" i="3"/>
  <c r="W2975" i="3"/>
  <c r="W2976" i="3"/>
  <c r="W2977" i="3"/>
  <c r="W2978" i="3"/>
  <c r="W2979" i="3"/>
  <c r="W2980" i="3"/>
  <c r="W2981" i="3"/>
  <c r="W2982" i="3"/>
  <c r="W2983" i="3"/>
  <c r="W2984" i="3"/>
  <c r="W2985" i="3"/>
  <c r="W2986" i="3"/>
  <c r="W2987" i="3"/>
  <c r="W2988" i="3"/>
  <c r="W2989" i="3"/>
  <c r="W2990" i="3"/>
  <c r="W2991" i="3"/>
  <c r="W2992" i="3"/>
  <c r="W2993" i="3"/>
  <c r="W2994" i="3"/>
  <c r="W2995" i="3"/>
  <c r="W2996" i="3"/>
  <c r="W2997" i="3"/>
  <c r="W2998" i="3"/>
  <c r="W2999" i="3"/>
  <c r="W3000" i="3"/>
  <c r="W3001" i="3"/>
  <c r="W3002" i="3"/>
  <c r="W3003" i="3"/>
  <c r="W3004" i="3"/>
  <c r="W3005" i="3"/>
  <c r="W3006" i="3"/>
  <c r="W3007" i="3"/>
  <c r="W3008" i="3"/>
  <c r="W3009" i="3"/>
  <c r="W3010" i="3"/>
  <c r="W3011" i="3"/>
  <c r="W3012" i="3"/>
  <c r="W3013" i="3"/>
  <c r="W3014" i="3"/>
  <c r="W3015" i="3"/>
  <c r="W3016" i="3"/>
  <c r="W3017" i="3"/>
  <c r="W3018" i="3"/>
  <c r="W3019" i="3"/>
  <c r="W3020" i="3"/>
  <c r="W3021" i="3"/>
  <c r="W3022" i="3"/>
  <c r="W3023" i="3"/>
  <c r="W3024" i="3"/>
  <c r="W3025" i="3"/>
  <c r="W3026" i="3"/>
  <c r="W3027" i="3"/>
  <c r="W3028" i="3"/>
  <c r="W3029" i="3"/>
  <c r="W3030" i="3"/>
  <c r="W3031" i="3"/>
  <c r="W3032" i="3"/>
  <c r="W3033" i="3"/>
  <c r="W3034" i="3"/>
  <c r="W3035" i="3"/>
  <c r="W3036" i="3"/>
  <c r="W3037" i="3"/>
  <c r="W3038" i="3"/>
  <c r="W3039" i="3"/>
  <c r="W3040" i="3"/>
  <c r="W3041" i="3"/>
  <c r="W3042" i="3"/>
  <c r="W3043" i="3"/>
  <c r="W3044" i="3"/>
  <c r="W3045" i="3"/>
  <c r="W3046" i="3"/>
  <c r="W3047" i="3"/>
  <c r="W3048" i="3"/>
  <c r="W3049" i="3"/>
  <c r="W3050" i="3"/>
  <c r="W3051" i="3"/>
  <c r="W3052" i="3"/>
  <c r="W3053" i="3"/>
  <c r="W3054" i="3"/>
  <c r="W3055" i="3"/>
  <c r="W3056" i="3"/>
  <c r="W3057" i="3"/>
  <c r="W3058" i="3"/>
  <c r="W3059" i="3"/>
  <c r="W3060" i="3"/>
  <c r="W3061" i="3"/>
  <c r="W3062" i="3"/>
  <c r="W3063" i="3"/>
  <c r="W3064" i="3"/>
  <c r="W3065" i="3"/>
  <c r="W3066" i="3"/>
  <c r="W3067" i="3"/>
  <c r="W3068" i="3"/>
  <c r="W3069" i="3"/>
  <c r="W3070" i="3"/>
  <c r="W3071" i="3"/>
  <c r="W3072" i="3"/>
  <c r="W3073" i="3"/>
  <c r="W3074" i="3"/>
  <c r="W3075" i="3"/>
  <c r="W3076" i="3"/>
  <c r="W3077" i="3"/>
  <c r="W3078" i="3"/>
  <c r="W3079" i="3"/>
  <c r="W3080" i="3"/>
  <c r="W3081" i="3"/>
  <c r="W3082" i="3"/>
  <c r="W3083" i="3"/>
  <c r="W3084" i="3"/>
  <c r="W3085" i="3"/>
  <c r="W3086" i="3"/>
  <c r="W3087" i="3"/>
  <c r="W3088" i="3"/>
  <c r="W3089" i="3"/>
  <c r="W3090" i="3"/>
  <c r="W3091" i="3"/>
  <c r="W3092" i="3"/>
  <c r="W3093" i="3"/>
  <c r="W3094" i="3"/>
  <c r="W3095" i="3"/>
  <c r="W3096" i="3"/>
  <c r="W3097" i="3"/>
  <c r="W3098" i="3"/>
  <c r="W3099" i="3"/>
  <c r="W3100" i="3"/>
  <c r="W3101" i="3"/>
  <c r="W3102" i="3"/>
  <c r="W3103" i="3"/>
  <c r="W3104" i="3"/>
  <c r="W3105" i="3"/>
  <c r="W3106" i="3"/>
  <c r="W3107" i="3"/>
  <c r="W3108" i="3"/>
  <c r="W3109" i="3"/>
  <c r="W3110" i="3"/>
  <c r="W3111" i="3"/>
  <c r="W3112" i="3"/>
  <c r="W3113" i="3"/>
  <c r="W3114" i="3"/>
  <c r="W3115" i="3"/>
  <c r="W3116" i="3"/>
  <c r="W3117" i="3"/>
  <c r="W3118" i="3"/>
  <c r="W3119" i="3"/>
  <c r="W3120" i="3"/>
  <c r="W3121" i="3"/>
  <c r="W3122" i="3"/>
  <c r="W3123" i="3"/>
  <c r="W3124" i="3"/>
  <c r="W3125" i="3"/>
  <c r="W3126" i="3"/>
  <c r="W3127" i="3"/>
  <c r="W3128" i="3"/>
  <c r="W3129" i="3"/>
  <c r="W3130" i="3"/>
  <c r="W3131" i="3"/>
  <c r="W3132" i="3"/>
  <c r="W3133" i="3"/>
  <c r="W3134" i="3"/>
  <c r="W3135" i="3"/>
  <c r="W3136" i="3"/>
  <c r="W3137" i="3"/>
  <c r="W3138" i="3"/>
  <c r="W3139" i="3"/>
  <c r="W3140" i="3"/>
  <c r="W3141" i="3"/>
  <c r="W3142" i="3"/>
  <c r="W3143" i="3"/>
  <c r="W3144" i="3"/>
  <c r="W3145" i="3"/>
  <c r="W3146" i="3"/>
  <c r="W3147" i="3"/>
  <c r="W3148" i="3"/>
  <c r="W3149" i="3"/>
  <c r="W3150" i="3"/>
  <c r="W3151" i="3"/>
  <c r="W3152" i="3"/>
  <c r="W3153" i="3"/>
  <c r="W3154" i="3"/>
  <c r="W3155" i="3"/>
  <c r="W3156" i="3"/>
  <c r="W3157" i="3"/>
  <c r="W3158" i="3"/>
  <c r="W3159" i="3"/>
  <c r="W3160" i="3"/>
  <c r="W3161" i="3"/>
  <c r="W3162" i="3"/>
  <c r="W3163" i="3"/>
  <c r="W3164" i="3"/>
  <c r="W3165" i="3"/>
  <c r="W3166" i="3"/>
  <c r="W3167" i="3"/>
  <c r="W3168" i="3"/>
  <c r="W3169" i="3"/>
  <c r="W3170" i="3"/>
  <c r="W3171" i="3"/>
  <c r="W3172" i="3"/>
  <c r="W3173" i="3"/>
  <c r="W3174" i="3"/>
  <c r="W3175" i="3"/>
  <c r="W3176" i="3"/>
  <c r="W3177" i="3"/>
  <c r="W3178" i="3"/>
  <c r="W3179" i="3"/>
  <c r="W3180" i="3"/>
  <c r="W3181" i="3"/>
  <c r="W3182" i="3"/>
  <c r="W3183" i="3"/>
  <c r="W3184" i="3"/>
  <c r="W3185" i="3"/>
  <c r="W3186" i="3"/>
  <c r="W3187" i="3"/>
  <c r="W3188" i="3"/>
  <c r="W3189" i="3"/>
  <c r="W3190" i="3"/>
  <c r="W3191" i="3"/>
  <c r="W3192" i="3"/>
  <c r="W3193" i="3"/>
  <c r="W3194" i="3"/>
  <c r="W3195" i="3"/>
  <c r="W3196" i="3"/>
  <c r="W3197" i="3"/>
  <c r="W3198" i="3"/>
  <c r="W3199" i="3"/>
  <c r="W3200" i="3"/>
  <c r="W3201" i="3"/>
  <c r="W3202" i="3"/>
  <c r="W3203" i="3"/>
  <c r="W3204" i="3"/>
  <c r="W3205" i="3"/>
  <c r="W3206" i="3"/>
  <c r="W3207" i="3"/>
  <c r="W3208" i="3"/>
  <c r="W3209" i="3"/>
  <c r="W3210" i="3"/>
  <c r="W3211" i="3"/>
  <c r="W3212" i="3"/>
  <c r="W3213" i="3"/>
  <c r="W3214" i="3"/>
  <c r="W3215" i="3"/>
  <c r="W3216" i="3"/>
  <c r="W3217" i="3"/>
  <c r="W3218" i="3"/>
  <c r="W3219" i="3"/>
  <c r="W3220" i="3"/>
  <c r="W3221" i="3"/>
  <c r="W3222" i="3"/>
  <c r="W3223" i="3"/>
  <c r="W3224" i="3"/>
  <c r="W3225" i="3"/>
  <c r="W3226" i="3"/>
  <c r="W3227" i="3"/>
  <c r="W3228" i="3"/>
  <c r="W3229" i="3"/>
  <c r="W3230" i="3"/>
  <c r="W3231" i="3"/>
  <c r="W3232" i="3"/>
  <c r="W3233" i="3"/>
  <c r="W3234" i="3"/>
  <c r="W3235" i="3"/>
  <c r="W3236" i="3"/>
  <c r="W3237" i="3"/>
  <c r="W3238" i="3"/>
  <c r="W3239" i="3"/>
  <c r="W3240" i="3"/>
  <c r="W3241" i="3"/>
  <c r="W3242" i="3"/>
  <c r="W3243" i="3"/>
  <c r="W3244" i="3"/>
  <c r="W3245" i="3"/>
  <c r="W3246" i="3"/>
  <c r="W3247" i="3"/>
  <c r="W3248" i="3"/>
  <c r="W3249" i="3"/>
  <c r="W3250" i="3"/>
  <c r="W3251" i="3"/>
  <c r="W3252" i="3"/>
  <c r="W3253" i="3"/>
  <c r="W3254" i="3"/>
  <c r="W3255" i="3"/>
  <c r="W3256" i="3"/>
  <c r="W3257" i="3"/>
  <c r="W3258" i="3"/>
  <c r="W3259" i="3"/>
  <c r="W3260" i="3"/>
  <c r="W3261" i="3"/>
  <c r="W3262" i="3"/>
  <c r="W3263" i="3"/>
  <c r="W3264" i="3"/>
  <c r="W3265" i="3"/>
  <c r="W3266" i="3"/>
  <c r="W3267" i="3"/>
  <c r="W3268" i="3"/>
  <c r="W3269" i="3"/>
  <c r="W3270" i="3"/>
  <c r="W3271" i="3"/>
  <c r="W3272" i="3"/>
  <c r="W3273" i="3"/>
  <c r="W3274" i="3"/>
  <c r="W3275" i="3"/>
  <c r="W3276" i="3"/>
  <c r="W3277" i="3"/>
  <c r="W3278" i="3"/>
  <c r="W3279" i="3"/>
  <c r="W3280" i="3"/>
  <c r="W3281" i="3"/>
  <c r="W3282" i="3"/>
  <c r="W3283" i="3"/>
  <c r="W3284" i="3"/>
  <c r="W3285" i="3"/>
  <c r="W3286" i="3"/>
  <c r="W3287" i="3"/>
  <c r="W3288" i="3"/>
  <c r="W3289" i="3"/>
  <c r="W3290" i="3"/>
  <c r="W3291" i="3"/>
  <c r="W3292" i="3"/>
  <c r="W3293" i="3"/>
  <c r="W3294" i="3"/>
  <c r="W3295" i="3"/>
  <c r="W3296" i="3"/>
  <c r="W3297" i="3"/>
  <c r="W3298" i="3"/>
  <c r="W3299" i="3"/>
  <c r="W3300" i="3"/>
  <c r="W3301" i="3"/>
  <c r="W3302" i="3"/>
  <c r="W3303" i="3"/>
  <c r="W3304" i="3"/>
  <c r="W3305" i="3"/>
  <c r="W3306" i="3"/>
  <c r="W3307" i="3"/>
  <c r="W3308" i="3"/>
  <c r="W3309" i="3"/>
  <c r="W3310" i="3"/>
  <c r="W3311" i="3"/>
  <c r="W3312" i="3"/>
  <c r="W3313" i="3"/>
  <c r="W3314" i="3"/>
  <c r="W3315" i="3"/>
  <c r="W3316" i="3"/>
  <c r="W3317" i="3"/>
  <c r="W3318" i="3"/>
  <c r="W3319" i="3"/>
  <c r="W3320" i="3"/>
  <c r="W3321" i="3"/>
  <c r="W3322" i="3"/>
  <c r="W3323" i="3"/>
  <c r="W3324" i="3"/>
  <c r="W3325" i="3"/>
  <c r="W3326" i="3"/>
  <c r="W3327" i="3"/>
  <c r="W3328" i="3"/>
  <c r="W3329" i="3"/>
  <c r="W3330" i="3"/>
  <c r="W3331" i="3"/>
  <c r="W3332" i="3"/>
  <c r="W3333" i="3"/>
  <c r="W3334" i="3"/>
  <c r="W3335" i="3"/>
  <c r="W3336" i="3"/>
  <c r="W3337" i="3"/>
  <c r="W3338" i="3"/>
  <c r="W3339" i="3"/>
  <c r="W3340" i="3"/>
  <c r="W3341" i="3"/>
  <c r="W3342" i="3"/>
  <c r="W3343" i="3"/>
  <c r="W3344" i="3"/>
  <c r="W3345" i="3"/>
  <c r="W3346" i="3"/>
  <c r="W3347" i="3"/>
  <c r="W3348" i="3"/>
  <c r="W3349" i="3"/>
  <c r="W3350" i="3"/>
  <c r="W3351" i="3"/>
  <c r="W3352" i="3"/>
  <c r="W3353" i="3"/>
  <c r="W3354" i="3"/>
  <c r="W3355" i="3"/>
  <c r="W3356" i="3"/>
  <c r="W3357" i="3"/>
  <c r="W3358" i="3"/>
  <c r="W3359" i="3"/>
  <c r="W3360" i="3"/>
  <c r="W3361" i="3"/>
  <c r="W3362" i="3"/>
  <c r="W3363" i="3"/>
  <c r="W3364" i="3"/>
  <c r="W3365" i="3"/>
  <c r="W3366" i="3"/>
  <c r="W3367" i="3"/>
  <c r="W3368" i="3"/>
  <c r="W3369" i="3"/>
  <c r="W3370" i="3"/>
  <c r="W3371" i="3"/>
  <c r="W3372" i="3"/>
  <c r="W3373" i="3"/>
  <c r="W3374" i="3"/>
  <c r="W3375" i="3"/>
  <c r="W3376" i="3"/>
  <c r="W3377" i="3"/>
  <c r="W3378" i="3"/>
  <c r="W3379" i="3"/>
  <c r="W3380" i="3"/>
  <c r="W3381" i="3"/>
  <c r="W3382" i="3"/>
  <c r="W3383" i="3"/>
  <c r="W3384" i="3"/>
  <c r="W3385" i="3"/>
  <c r="W3386" i="3"/>
  <c r="W3387" i="3"/>
  <c r="W3388" i="3"/>
  <c r="W3389" i="3"/>
  <c r="W3390" i="3"/>
  <c r="W3391" i="3"/>
  <c r="W3392" i="3"/>
  <c r="W3393" i="3"/>
  <c r="W3394" i="3"/>
  <c r="W3395" i="3"/>
  <c r="W3396" i="3"/>
  <c r="W3397" i="3"/>
  <c r="W3398" i="3"/>
  <c r="W3399" i="3"/>
  <c r="W3400" i="3"/>
  <c r="W3401" i="3"/>
  <c r="W3402" i="3"/>
  <c r="W3403" i="3"/>
  <c r="W3404" i="3"/>
  <c r="W3405" i="3"/>
  <c r="W3406" i="3"/>
  <c r="W3407" i="3"/>
  <c r="W3408" i="3"/>
  <c r="W3409" i="3"/>
  <c r="W3410" i="3"/>
  <c r="W3411" i="3"/>
  <c r="W3412" i="3"/>
  <c r="W3413" i="3"/>
  <c r="W3414" i="3"/>
  <c r="W3415" i="3"/>
  <c r="W3416" i="3"/>
  <c r="W3417" i="3"/>
  <c r="W3418" i="3"/>
  <c r="W3419" i="3"/>
  <c r="W3420" i="3"/>
  <c r="W3421" i="3"/>
  <c r="W3422" i="3"/>
  <c r="W3423" i="3"/>
  <c r="W3424" i="3"/>
  <c r="W3425" i="3"/>
  <c r="W3426" i="3"/>
  <c r="W3427" i="3"/>
  <c r="W3428" i="3"/>
  <c r="W3429" i="3"/>
  <c r="W3430" i="3"/>
  <c r="W3431" i="3"/>
  <c r="W3432" i="3"/>
  <c r="W3433" i="3"/>
  <c r="W3434" i="3"/>
  <c r="W3435" i="3"/>
  <c r="W3436" i="3"/>
  <c r="W3437" i="3"/>
  <c r="W3438" i="3"/>
  <c r="W3439" i="3"/>
  <c r="W3440" i="3"/>
  <c r="W3441" i="3"/>
  <c r="W3442" i="3"/>
  <c r="W3443" i="3"/>
  <c r="W3444" i="3"/>
  <c r="W3445" i="3"/>
  <c r="W3446" i="3"/>
  <c r="W3447" i="3"/>
  <c r="W3448" i="3"/>
  <c r="W3449" i="3"/>
  <c r="W3450" i="3"/>
  <c r="W3451" i="3"/>
  <c r="W3452" i="3"/>
  <c r="W3453" i="3"/>
  <c r="W3454" i="3"/>
  <c r="W3455" i="3"/>
  <c r="W3456" i="3"/>
  <c r="W3457" i="3"/>
  <c r="W3458" i="3"/>
  <c r="W3459" i="3"/>
  <c r="W3460" i="3"/>
  <c r="W3461" i="3"/>
  <c r="W3462" i="3"/>
  <c r="W3463" i="3"/>
  <c r="W3464" i="3"/>
  <c r="W3465" i="3"/>
  <c r="W3466" i="3"/>
  <c r="W3467" i="3"/>
  <c r="W3468" i="3"/>
  <c r="W3469" i="3"/>
  <c r="W3470" i="3"/>
  <c r="W3471" i="3"/>
  <c r="W3472" i="3"/>
  <c r="W3473" i="3"/>
  <c r="W3474" i="3"/>
  <c r="W3475" i="3"/>
  <c r="W3476" i="3"/>
  <c r="W3477" i="3"/>
  <c r="W3478" i="3"/>
  <c r="W3479" i="3"/>
  <c r="W3480" i="3"/>
  <c r="W3481" i="3"/>
  <c r="W3482" i="3"/>
  <c r="W3483" i="3"/>
  <c r="W3484" i="3"/>
  <c r="W3485" i="3"/>
  <c r="W3486" i="3"/>
  <c r="W3487" i="3"/>
  <c r="W3488" i="3"/>
  <c r="W3489" i="3"/>
  <c r="W3490" i="3"/>
  <c r="W3491" i="3"/>
  <c r="W3492" i="3"/>
  <c r="W3493" i="3"/>
  <c r="W3494" i="3"/>
  <c r="W3495" i="3"/>
  <c r="W3496" i="3"/>
  <c r="W3497" i="3"/>
  <c r="W3498" i="3"/>
  <c r="W3499" i="3"/>
  <c r="W3500" i="3"/>
  <c r="W3501" i="3"/>
  <c r="W3502" i="3"/>
  <c r="W3503" i="3"/>
  <c r="W3504" i="3"/>
  <c r="W3505" i="3"/>
  <c r="W3506" i="3"/>
  <c r="W3507" i="3"/>
  <c r="W3508" i="3"/>
  <c r="W3509" i="3"/>
  <c r="W3510" i="3"/>
  <c r="W3511" i="3"/>
  <c r="W3512" i="3"/>
  <c r="W3513" i="3"/>
  <c r="W3514" i="3"/>
  <c r="W3515" i="3"/>
  <c r="W3516" i="3"/>
  <c r="W3517" i="3"/>
  <c r="W3518" i="3"/>
  <c r="W3519" i="3"/>
  <c r="W3520" i="3"/>
  <c r="W3521" i="3"/>
  <c r="W3522" i="3"/>
  <c r="W3523" i="3"/>
  <c r="W3524" i="3"/>
  <c r="W3525" i="3"/>
  <c r="W3526" i="3"/>
  <c r="W3527" i="3"/>
  <c r="W3528" i="3"/>
  <c r="W3529" i="3"/>
  <c r="W3530" i="3"/>
  <c r="W3531" i="3"/>
  <c r="W3532" i="3"/>
  <c r="W3533" i="3"/>
  <c r="W3534" i="3"/>
  <c r="W3535" i="3"/>
  <c r="W3536" i="3"/>
  <c r="W3537" i="3"/>
  <c r="W3538" i="3"/>
  <c r="W3539" i="3"/>
  <c r="W3540" i="3"/>
  <c r="W3541" i="3"/>
  <c r="W3542" i="3"/>
  <c r="W3543" i="3"/>
  <c r="W3544" i="3"/>
  <c r="W3545" i="3"/>
  <c r="W3546" i="3"/>
  <c r="W3547" i="3"/>
  <c r="W3548" i="3"/>
  <c r="W3549" i="3"/>
  <c r="W3550" i="3"/>
  <c r="W3551" i="3"/>
  <c r="W3552" i="3"/>
  <c r="W3553" i="3"/>
  <c r="W3554" i="3"/>
  <c r="W3555" i="3"/>
  <c r="W3556" i="3"/>
  <c r="W3557" i="3"/>
  <c r="W3558" i="3"/>
  <c r="W3559" i="3"/>
  <c r="W3560" i="3"/>
  <c r="W3561" i="3"/>
  <c r="W3562" i="3"/>
  <c r="W3563" i="3"/>
  <c r="W3564" i="3"/>
  <c r="W3565" i="3"/>
  <c r="W3566" i="3"/>
  <c r="W3567" i="3"/>
  <c r="W3568" i="3"/>
  <c r="W3569" i="3"/>
  <c r="W3570" i="3"/>
  <c r="W3571" i="3"/>
  <c r="W3572" i="3"/>
  <c r="W3573" i="3"/>
  <c r="W3574" i="3"/>
  <c r="W3575" i="3"/>
  <c r="W3576" i="3"/>
  <c r="W3577" i="3"/>
  <c r="W3578" i="3"/>
  <c r="W3579" i="3"/>
  <c r="W3580" i="3"/>
  <c r="W3581" i="3"/>
  <c r="W3582" i="3"/>
  <c r="W3583" i="3"/>
  <c r="W3584" i="3"/>
  <c r="W3585" i="3"/>
  <c r="W3586" i="3"/>
  <c r="W3587" i="3"/>
  <c r="W3588" i="3"/>
  <c r="W3589" i="3"/>
  <c r="W3590" i="3"/>
  <c r="W3591" i="3"/>
  <c r="W3592" i="3"/>
  <c r="W3593" i="3"/>
  <c r="W3594" i="3"/>
  <c r="W3595" i="3"/>
  <c r="W3596" i="3"/>
  <c r="W3597" i="3"/>
  <c r="W3598" i="3"/>
  <c r="W3599" i="3"/>
  <c r="W3600" i="3"/>
  <c r="W3601" i="3"/>
  <c r="W3602" i="3"/>
  <c r="W3603" i="3"/>
  <c r="W3604" i="3"/>
  <c r="W3605" i="3"/>
  <c r="W3606" i="3"/>
  <c r="W3607" i="3"/>
  <c r="W3608" i="3"/>
  <c r="W3609" i="3"/>
  <c r="W3610" i="3"/>
  <c r="W3611" i="3"/>
  <c r="W3612" i="3"/>
  <c r="W3613" i="3"/>
  <c r="W3614" i="3"/>
  <c r="W3615" i="3"/>
  <c r="W3616" i="3"/>
  <c r="W3617" i="3"/>
  <c r="W3618" i="3"/>
  <c r="W3619" i="3"/>
  <c r="W3620" i="3"/>
  <c r="W3621" i="3"/>
  <c r="W3622" i="3"/>
  <c r="W3623" i="3"/>
  <c r="W3624" i="3"/>
  <c r="W3625" i="3"/>
  <c r="W3626" i="3"/>
  <c r="W3627" i="3"/>
  <c r="W3628" i="3"/>
  <c r="W3629" i="3"/>
  <c r="W3630" i="3"/>
  <c r="W3631" i="3"/>
  <c r="W3632" i="3"/>
  <c r="W3633" i="3"/>
  <c r="W3634" i="3"/>
  <c r="W3635" i="3"/>
  <c r="W3636" i="3"/>
  <c r="W3637" i="3"/>
  <c r="W3638" i="3"/>
  <c r="W3639" i="3"/>
  <c r="W3640" i="3"/>
  <c r="W3641" i="3"/>
  <c r="W3642" i="3"/>
  <c r="W3643" i="3"/>
  <c r="W3644" i="3"/>
  <c r="W3645" i="3"/>
  <c r="W3646" i="3"/>
  <c r="W3647" i="3"/>
  <c r="W3648" i="3"/>
  <c r="W3649" i="3"/>
  <c r="W3650" i="3"/>
  <c r="W3651" i="3"/>
  <c r="W3652" i="3"/>
  <c r="W3653" i="3"/>
  <c r="W3654" i="3"/>
  <c r="W3655" i="3"/>
  <c r="W3656" i="3"/>
  <c r="W3657" i="3"/>
  <c r="W3658" i="3"/>
  <c r="W3659" i="3"/>
  <c r="W3660" i="3"/>
  <c r="W3661" i="3"/>
  <c r="W3662" i="3"/>
  <c r="W3663" i="3"/>
  <c r="W3664" i="3"/>
  <c r="W3665" i="3"/>
  <c r="W3666" i="3"/>
  <c r="W3667" i="3"/>
  <c r="W3668" i="3"/>
  <c r="W3669" i="3"/>
  <c r="W3670" i="3"/>
  <c r="W3671" i="3"/>
  <c r="W3672" i="3"/>
  <c r="W3673" i="3"/>
  <c r="W3674" i="3"/>
  <c r="W3675" i="3"/>
  <c r="W3676" i="3"/>
  <c r="W3677" i="3"/>
  <c r="W3678" i="3"/>
  <c r="W3679" i="3"/>
  <c r="W3680" i="3"/>
  <c r="W3681" i="3"/>
  <c r="W3682" i="3"/>
  <c r="W3683" i="3"/>
  <c r="W3684" i="3"/>
  <c r="W3685" i="3"/>
  <c r="W3686" i="3"/>
  <c r="W3687" i="3"/>
  <c r="W3688" i="3"/>
  <c r="W3689" i="3"/>
  <c r="W3690" i="3"/>
  <c r="W3691" i="3"/>
  <c r="W3692" i="3"/>
  <c r="W3693" i="3"/>
  <c r="W3694" i="3"/>
  <c r="W3695" i="3"/>
  <c r="W3696" i="3"/>
  <c r="W3697" i="3"/>
  <c r="W3698" i="3"/>
  <c r="W3699" i="3"/>
  <c r="W3700" i="3"/>
  <c r="W3701" i="3"/>
  <c r="W3702" i="3"/>
  <c r="W3703" i="3"/>
  <c r="W3704" i="3"/>
  <c r="W3705" i="3"/>
  <c r="W3706" i="3"/>
  <c r="W3707" i="3"/>
  <c r="W3708" i="3"/>
  <c r="W3709" i="3"/>
  <c r="W3710" i="3"/>
  <c r="W3711" i="3"/>
  <c r="W3712" i="3"/>
  <c r="W3713" i="3"/>
  <c r="W3714" i="3"/>
  <c r="W3715" i="3"/>
  <c r="W3716" i="3"/>
  <c r="W3717" i="3"/>
  <c r="W3718" i="3"/>
  <c r="W3719" i="3"/>
  <c r="W3720" i="3"/>
  <c r="W3721" i="3"/>
  <c r="W3722" i="3"/>
  <c r="W3723" i="3"/>
  <c r="W3724" i="3"/>
  <c r="W3725" i="3"/>
  <c r="W3726" i="3"/>
  <c r="W3727" i="3"/>
  <c r="W3728" i="3"/>
  <c r="W3729" i="3"/>
  <c r="W3730" i="3"/>
  <c r="W3731" i="3"/>
  <c r="W3732" i="3"/>
  <c r="W3733" i="3"/>
  <c r="W3734" i="3"/>
  <c r="W3735" i="3"/>
  <c r="W3736" i="3"/>
  <c r="W3737" i="3"/>
  <c r="W3738" i="3"/>
  <c r="W3739" i="3"/>
  <c r="W3740" i="3"/>
  <c r="W3741" i="3"/>
  <c r="W3742" i="3"/>
  <c r="W3743" i="3"/>
  <c r="W3744" i="3"/>
  <c r="W3745" i="3"/>
  <c r="W3746" i="3"/>
  <c r="W3747" i="3"/>
  <c r="W3748" i="3"/>
  <c r="W3749" i="3"/>
  <c r="W3750" i="3"/>
  <c r="W3751" i="3"/>
  <c r="W3752" i="3"/>
  <c r="W3753" i="3"/>
  <c r="W3754" i="3"/>
  <c r="W3755" i="3"/>
  <c r="W3756" i="3"/>
  <c r="W3757" i="3"/>
  <c r="W3758" i="3"/>
  <c r="W3759" i="3"/>
  <c r="W3760" i="3"/>
  <c r="W3761" i="3"/>
  <c r="W3762" i="3"/>
  <c r="W3763" i="3"/>
  <c r="W3764" i="3"/>
  <c r="W3765" i="3"/>
  <c r="W3766" i="3"/>
  <c r="W3767" i="3"/>
  <c r="W3768" i="3"/>
  <c r="W3769" i="3"/>
  <c r="W3770" i="3"/>
  <c r="W3771" i="3"/>
  <c r="W3772" i="3"/>
  <c r="W3773" i="3"/>
  <c r="W3774" i="3"/>
  <c r="W3775" i="3"/>
  <c r="W3776" i="3"/>
  <c r="W3777" i="3"/>
  <c r="W3778" i="3"/>
  <c r="W3779" i="3"/>
  <c r="W3780" i="3"/>
  <c r="W3781" i="3"/>
  <c r="W3782" i="3"/>
  <c r="W3783" i="3"/>
  <c r="W3784" i="3"/>
  <c r="W3785" i="3"/>
  <c r="W3786" i="3"/>
  <c r="W3787" i="3"/>
  <c r="W3788" i="3"/>
  <c r="W3789" i="3"/>
  <c r="W3790" i="3"/>
  <c r="W3791" i="3"/>
  <c r="W3792" i="3"/>
  <c r="W3793" i="3"/>
  <c r="W3794" i="3"/>
  <c r="W3795" i="3"/>
  <c r="W3796" i="3"/>
  <c r="W3797" i="3"/>
  <c r="W3798" i="3"/>
  <c r="W3799" i="3"/>
  <c r="W3800" i="3"/>
  <c r="W3801" i="3"/>
  <c r="W3802" i="3"/>
  <c r="W3803" i="3"/>
  <c r="W3804" i="3"/>
  <c r="W3805" i="3"/>
  <c r="W3806" i="3"/>
  <c r="W3807" i="3"/>
  <c r="W3808" i="3"/>
  <c r="W3809" i="3"/>
  <c r="W3810" i="3"/>
  <c r="W3811" i="3"/>
  <c r="W3812" i="3"/>
  <c r="W3813" i="3"/>
  <c r="W3814" i="3"/>
  <c r="W3815" i="3"/>
  <c r="W3816" i="3"/>
  <c r="W3817" i="3"/>
  <c r="W3818" i="3"/>
  <c r="W3819" i="3"/>
  <c r="W3820" i="3"/>
  <c r="W3821" i="3"/>
  <c r="W3822" i="3"/>
  <c r="W3823" i="3"/>
  <c r="W3824" i="3"/>
  <c r="W3825" i="3"/>
  <c r="W3826" i="3"/>
  <c r="W3827" i="3"/>
  <c r="W3828" i="3"/>
  <c r="W3829" i="3"/>
  <c r="W3830" i="3"/>
  <c r="W3831" i="3"/>
  <c r="W3832" i="3"/>
  <c r="W3833" i="3"/>
  <c r="W3834" i="3"/>
  <c r="W3835" i="3"/>
  <c r="W3836" i="3"/>
  <c r="W3837" i="3"/>
  <c r="W3838" i="3"/>
  <c r="W3839" i="3"/>
  <c r="W3840" i="3"/>
  <c r="W3841" i="3"/>
  <c r="W3842" i="3"/>
  <c r="W3843" i="3"/>
  <c r="W3844" i="3"/>
  <c r="W3845" i="3"/>
  <c r="W3846" i="3"/>
  <c r="W3847" i="3"/>
  <c r="W3848" i="3"/>
  <c r="W3849" i="3"/>
  <c r="W3850" i="3"/>
  <c r="W3851" i="3"/>
  <c r="W3852" i="3"/>
  <c r="W3853" i="3"/>
  <c r="W3854" i="3"/>
  <c r="W3855" i="3"/>
  <c r="W3856" i="3"/>
  <c r="W3857" i="3"/>
  <c r="W3858" i="3"/>
  <c r="W3859" i="3"/>
  <c r="W3860" i="3"/>
  <c r="W3861" i="3"/>
  <c r="W3862" i="3"/>
  <c r="W3863" i="3"/>
  <c r="W3864" i="3"/>
  <c r="W3865" i="3"/>
  <c r="W3866" i="3"/>
  <c r="W3867" i="3"/>
  <c r="W3868" i="3"/>
  <c r="W3869" i="3"/>
  <c r="W3870" i="3"/>
  <c r="W3871" i="3"/>
  <c r="W3872" i="3"/>
  <c r="W3873" i="3"/>
  <c r="W3874" i="3"/>
  <c r="W3875" i="3"/>
  <c r="W3876" i="3"/>
  <c r="W3877" i="3"/>
  <c r="W3878" i="3"/>
  <c r="W3879" i="3"/>
  <c r="W3880" i="3"/>
  <c r="W3881" i="3"/>
  <c r="W3882" i="3"/>
  <c r="W3883" i="3"/>
  <c r="W3884" i="3"/>
  <c r="W3885" i="3"/>
  <c r="W3886" i="3"/>
  <c r="W3887" i="3"/>
  <c r="W3888" i="3"/>
  <c r="W3889" i="3"/>
  <c r="W3890" i="3"/>
  <c r="W3891" i="3"/>
  <c r="W3892" i="3"/>
  <c r="W3893" i="3"/>
  <c r="W3894" i="3"/>
  <c r="W3895" i="3"/>
  <c r="W3896" i="3"/>
  <c r="W3897" i="3"/>
  <c r="W3898" i="3"/>
  <c r="W3899" i="3"/>
  <c r="W3900" i="3"/>
  <c r="W3901" i="3"/>
  <c r="W3902" i="3"/>
  <c r="W3903" i="3"/>
  <c r="W3904" i="3"/>
  <c r="W3905" i="3"/>
  <c r="W3906" i="3"/>
  <c r="W3907" i="3"/>
  <c r="W3908" i="3"/>
  <c r="W3909" i="3"/>
  <c r="W3910" i="3"/>
  <c r="W3911" i="3"/>
  <c r="W3912" i="3"/>
  <c r="W3913" i="3"/>
  <c r="W3914" i="3"/>
  <c r="W3915" i="3"/>
  <c r="W3916" i="3"/>
  <c r="W3917" i="3"/>
  <c r="W3918" i="3"/>
  <c r="W3919" i="3"/>
  <c r="W3920" i="3"/>
  <c r="W3921" i="3"/>
  <c r="W3922" i="3"/>
  <c r="W3923" i="3"/>
  <c r="W3924" i="3"/>
  <c r="W3925" i="3"/>
  <c r="W3926" i="3"/>
  <c r="W3927" i="3"/>
  <c r="W3928" i="3"/>
  <c r="W3929" i="3"/>
  <c r="W3930" i="3"/>
  <c r="W3931" i="3"/>
  <c r="W3932" i="3"/>
  <c r="W3933" i="3"/>
  <c r="W3934" i="3"/>
  <c r="W3935" i="3"/>
  <c r="W3936" i="3"/>
  <c r="W3937" i="3"/>
  <c r="W3938" i="3"/>
  <c r="W3939" i="3"/>
  <c r="W3940" i="3"/>
  <c r="W3941" i="3"/>
  <c r="W3942" i="3"/>
  <c r="W3943" i="3"/>
  <c r="W3944" i="3"/>
  <c r="W3945" i="3"/>
  <c r="W3946" i="3"/>
  <c r="W3947" i="3"/>
  <c r="W3948" i="3"/>
  <c r="W3949" i="3"/>
  <c r="W3950" i="3"/>
  <c r="W3951" i="3"/>
  <c r="W3952" i="3"/>
  <c r="W3953" i="3"/>
  <c r="W3954" i="3"/>
  <c r="W3955" i="3"/>
  <c r="W3956" i="3"/>
  <c r="W3957" i="3"/>
  <c r="W3958" i="3"/>
  <c r="W3959" i="3"/>
  <c r="W3960" i="3"/>
  <c r="W3961" i="3"/>
  <c r="W3962" i="3"/>
  <c r="W3963" i="3"/>
  <c r="W3964" i="3"/>
  <c r="W3965" i="3"/>
  <c r="W3966" i="3"/>
  <c r="W3967" i="3"/>
  <c r="W3968" i="3"/>
  <c r="W3969" i="3"/>
  <c r="W3970" i="3"/>
  <c r="W3971" i="3"/>
  <c r="W3972" i="3"/>
  <c r="W3973" i="3"/>
  <c r="W3974" i="3"/>
  <c r="W3975" i="3"/>
  <c r="W3976" i="3"/>
  <c r="W3977" i="3"/>
  <c r="W3978" i="3"/>
  <c r="W3979" i="3"/>
  <c r="W3980" i="3"/>
  <c r="W3981" i="3"/>
  <c r="W3982" i="3"/>
  <c r="W3983" i="3"/>
  <c r="W3984" i="3"/>
  <c r="W3985" i="3"/>
  <c r="W3986" i="3"/>
  <c r="W3987" i="3"/>
  <c r="W3988" i="3"/>
  <c r="W3989" i="3"/>
  <c r="W3990" i="3"/>
  <c r="W3991" i="3"/>
  <c r="W3992" i="3"/>
  <c r="W3993" i="3"/>
  <c r="W3994" i="3"/>
  <c r="W3995" i="3"/>
  <c r="W3996" i="3"/>
  <c r="W3997" i="3"/>
  <c r="W3998" i="3"/>
  <c r="W3999" i="3"/>
  <c r="W4000" i="3"/>
  <c r="W4001" i="3"/>
  <c r="W4002" i="3"/>
  <c r="W4003" i="3"/>
  <c r="W4004" i="3"/>
  <c r="W4005" i="3"/>
  <c r="W4006" i="3"/>
  <c r="W4007" i="3"/>
  <c r="W4008" i="3"/>
  <c r="W4009" i="3"/>
  <c r="W4010" i="3"/>
  <c r="W4011" i="3"/>
  <c r="W4012" i="3"/>
  <c r="W4013" i="3"/>
  <c r="W4014" i="3"/>
  <c r="W4015" i="3"/>
  <c r="W4016" i="3"/>
  <c r="W4017" i="3"/>
  <c r="W4018" i="3"/>
  <c r="W4019" i="3"/>
  <c r="W4020" i="3"/>
  <c r="W4021" i="3"/>
  <c r="W4022" i="3"/>
  <c r="W4023" i="3"/>
  <c r="W4024" i="3"/>
  <c r="W4025" i="3"/>
  <c r="W4026" i="3"/>
  <c r="W4027" i="3"/>
  <c r="W4028" i="3"/>
  <c r="W4029" i="3"/>
  <c r="W4030" i="3"/>
  <c r="W4031" i="3"/>
  <c r="W4032" i="3"/>
  <c r="W4033" i="3"/>
  <c r="W4034" i="3"/>
  <c r="W4035" i="3"/>
  <c r="W4036" i="3"/>
  <c r="W4037" i="3"/>
  <c r="W4038" i="3"/>
  <c r="W4039" i="3"/>
  <c r="W4040" i="3"/>
  <c r="W4041" i="3"/>
  <c r="W4042" i="3"/>
  <c r="W4043" i="3"/>
  <c r="W4044" i="3"/>
  <c r="W4045" i="3"/>
  <c r="W4046" i="3"/>
  <c r="W4047" i="3"/>
  <c r="W4048" i="3"/>
  <c r="W4049" i="3"/>
  <c r="W4050" i="3"/>
  <c r="W4051" i="3"/>
  <c r="W4052" i="3"/>
  <c r="W4053" i="3"/>
  <c r="W4054" i="3"/>
  <c r="W4055" i="3"/>
  <c r="W4056" i="3"/>
  <c r="W4057" i="3"/>
  <c r="W4058" i="3"/>
  <c r="W4059" i="3"/>
  <c r="W4060" i="3"/>
  <c r="W4061" i="3"/>
  <c r="W4062" i="3"/>
  <c r="W4063" i="3"/>
  <c r="W4064" i="3"/>
  <c r="W4065" i="3"/>
  <c r="W4066" i="3"/>
  <c r="W4067" i="3"/>
  <c r="W4068" i="3"/>
  <c r="W4069" i="3"/>
  <c r="W3" i="3"/>
  <c r="V1" i="3"/>
  <c r="U1" i="3"/>
  <c r="T1" i="3"/>
  <c r="S1" i="3"/>
  <c r="AI19" i="3" l="1"/>
  <c r="AI13" i="3"/>
  <c r="AI3" i="3"/>
  <c r="AI1789" i="3"/>
  <c r="AI1561" i="3"/>
  <c r="AI1305" i="3"/>
  <c r="AI1241" i="3"/>
  <c r="AI4" i="3"/>
  <c r="AI4027" i="3"/>
  <c r="AI3963" i="3"/>
  <c r="AI3899" i="3"/>
  <c r="AI3835" i="3"/>
  <c r="AI3771" i="3"/>
  <c r="AI3707" i="3"/>
  <c r="AI25" i="3"/>
  <c r="AI8" i="3"/>
  <c r="AI4059" i="3"/>
  <c r="AI2046" i="3"/>
  <c r="AI2022" i="3"/>
  <c r="AI2014" i="3"/>
  <c r="AI1990" i="3"/>
  <c r="AI1982" i="3"/>
  <c r="AI1958" i="3"/>
  <c r="AI1950" i="3"/>
  <c r="AI1926" i="3"/>
  <c r="AI1918" i="3"/>
  <c r="AI1894" i="3"/>
  <c r="AI1886" i="3"/>
  <c r="AI1862" i="3"/>
  <c r="AI1854" i="3"/>
  <c r="AI1830" i="3"/>
  <c r="AI1822" i="3"/>
  <c r="AI1798" i="3"/>
  <c r="AI1646" i="3"/>
  <c r="AI1582" i="3"/>
  <c r="AI1390" i="3"/>
  <c r="AI1326" i="3"/>
  <c r="AI1130" i="3"/>
  <c r="AI24" i="3"/>
  <c r="AI20" i="3"/>
  <c r="AI10" i="3"/>
  <c r="AI6" i="3"/>
  <c r="AI3995" i="3"/>
  <c r="AI3931" i="3"/>
  <c r="AI3867" i="3"/>
  <c r="AI3803" i="3"/>
  <c r="AI3739" i="3"/>
  <c r="AI4016" i="3"/>
  <c r="AI1668" i="3"/>
  <c r="AI1476" i="3"/>
  <c r="AI1156" i="3"/>
  <c r="AI4038" i="3"/>
  <c r="AI1497" i="3"/>
  <c r="AI4048" i="3"/>
  <c r="AI3984" i="3"/>
  <c r="AI4063" i="3"/>
  <c r="AI4047" i="3"/>
  <c r="AI4043" i="3"/>
  <c r="AI4031" i="3"/>
  <c r="AI4015" i="3"/>
  <c r="AI4011" i="3"/>
  <c r="AI3999" i="3"/>
  <c r="AI3983" i="3"/>
  <c r="AI3979" i="3"/>
  <c r="AI3967" i="3"/>
  <c r="AI3951" i="3"/>
  <c r="AI3947" i="3"/>
  <c r="AI3935" i="3"/>
  <c r="AI3919" i="3"/>
  <c r="AI3915" i="3"/>
  <c r="AI3903" i="3"/>
  <c r="AI3887" i="3"/>
  <c r="AI3883" i="3"/>
  <c r="AI3871" i="3"/>
  <c r="AI3855" i="3"/>
  <c r="AI3851" i="3"/>
  <c r="AI3839" i="3"/>
  <c r="AI3823" i="3"/>
  <c r="AI3819" i="3"/>
  <c r="AI3807" i="3"/>
  <c r="AI3791" i="3"/>
  <c r="AI3787" i="3"/>
  <c r="AI3775" i="3"/>
  <c r="AI3759" i="3"/>
  <c r="AI3755" i="3"/>
  <c r="AI3743" i="3"/>
  <c r="AI3727" i="3"/>
  <c r="AI3723" i="3"/>
  <c r="AI3711" i="3"/>
  <c r="AI3695" i="3"/>
  <c r="AI29" i="3"/>
  <c r="AI14" i="3"/>
  <c r="AI4006" i="3"/>
  <c r="AI4066" i="3"/>
  <c r="AI4062" i="3"/>
  <c r="AI4058" i="3"/>
  <c r="AI4054" i="3"/>
  <c r="AI4050" i="3"/>
  <c r="AI4046" i="3"/>
  <c r="AI4042" i="3"/>
  <c r="AI4034" i="3"/>
  <c r="AI4030" i="3"/>
  <c r="AI4026" i="3"/>
  <c r="AI4022" i="3"/>
  <c r="AI4018" i="3"/>
  <c r="AI4014" i="3"/>
  <c r="AI4010" i="3"/>
  <c r="AI4002" i="3"/>
  <c r="AI3998" i="3"/>
  <c r="AI3994" i="3"/>
  <c r="AI3990" i="3"/>
  <c r="AI3986" i="3"/>
  <c r="AI3982" i="3"/>
  <c r="AI3978" i="3"/>
  <c r="AI3974" i="3"/>
  <c r="AI3970" i="3"/>
  <c r="AI3966" i="3"/>
  <c r="AI3962" i="3"/>
  <c r="AI3958" i="3"/>
  <c r="AI3954" i="3"/>
  <c r="AI3950" i="3"/>
  <c r="AI3946" i="3"/>
  <c r="AI3942" i="3"/>
  <c r="AI3938" i="3"/>
  <c r="AI3934" i="3"/>
  <c r="AI3930" i="3"/>
  <c r="AI3926" i="3"/>
  <c r="AI3922" i="3"/>
  <c r="AI3918" i="3"/>
  <c r="AI3914" i="3"/>
  <c r="AI3910" i="3"/>
  <c r="AI3906" i="3"/>
  <c r="AI3902" i="3"/>
  <c r="AI3898" i="3"/>
  <c r="AI3894" i="3"/>
  <c r="AI3890" i="3"/>
  <c r="AI3886" i="3"/>
  <c r="AI3882" i="3"/>
  <c r="AI3878" i="3"/>
  <c r="AI3874" i="3"/>
  <c r="AI3870" i="3"/>
  <c r="AI3866" i="3"/>
  <c r="AI3862" i="3"/>
  <c r="AI3858" i="3"/>
  <c r="AI3854" i="3"/>
  <c r="AI3850" i="3"/>
  <c r="AI3846" i="3"/>
  <c r="AI3842" i="3"/>
  <c r="AI3838" i="3"/>
  <c r="AI3834" i="3"/>
  <c r="AI3830" i="3"/>
  <c r="AI3826" i="3"/>
  <c r="AI3822" i="3"/>
  <c r="AI3818" i="3"/>
  <c r="AI3814" i="3"/>
  <c r="AI3810" i="3"/>
  <c r="AI3806" i="3"/>
  <c r="AI3802" i="3"/>
  <c r="AI3798" i="3"/>
  <c r="AI3794" i="3"/>
  <c r="AI3790" i="3"/>
  <c r="AI3786" i="3"/>
  <c r="AI3782" i="3"/>
  <c r="AI3778" i="3"/>
  <c r="AI3774" i="3"/>
  <c r="AI3770" i="3"/>
  <c r="AI3766" i="3"/>
  <c r="AI3762" i="3"/>
  <c r="AI3758" i="3"/>
  <c r="AI3754" i="3"/>
  <c r="AI3750" i="3"/>
  <c r="AI3746" i="3"/>
  <c r="AI3742" i="3"/>
  <c r="AI3738" i="3"/>
  <c r="AI3734" i="3"/>
  <c r="AI3730" i="3"/>
  <c r="AI3726" i="3"/>
  <c r="AI3722" i="3"/>
  <c r="AI3718" i="3"/>
  <c r="AI3714" i="3"/>
  <c r="AI3710" i="3"/>
  <c r="AI3706" i="3"/>
  <c r="AI3702" i="3"/>
  <c r="AI3698" i="3"/>
  <c r="AI3694" i="3"/>
  <c r="AI3690" i="3"/>
  <c r="AI3686" i="3"/>
  <c r="AI3682" i="3"/>
  <c r="AI3678" i="3"/>
  <c r="AI3674" i="3"/>
  <c r="AI3670" i="3"/>
  <c r="AI3666" i="3"/>
  <c r="AI3662" i="3"/>
  <c r="AI3658" i="3"/>
  <c r="AI3654" i="3"/>
  <c r="AI3650" i="3"/>
  <c r="AI3646" i="3"/>
  <c r="AI3642" i="3"/>
  <c r="AI3638" i="3"/>
  <c r="AI3634" i="3"/>
  <c r="AI3630" i="3"/>
  <c r="AI3626" i="3"/>
  <c r="AI3622" i="3"/>
  <c r="AI3618" i="3"/>
  <c r="AI3614" i="3"/>
  <c r="AI3610" i="3"/>
  <c r="AI3606" i="3"/>
  <c r="AI3602" i="3"/>
  <c r="AI3598" i="3"/>
  <c r="AI3594" i="3"/>
  <c r="AI3590" i="3"/>
  <c r="AI3586" i="3"/>
  <c r="AI3582" i="3"/>
  <c r="AI3578" i="3"/>
  <c r="AI3574" i="3"/>
  <c r="AI3570" i="3"/>
  <c r="AI3566" i="3"/>
  <c r="AI3562" i="3"/>
  <c r="AI3558" i="3"/>
  <c r="AI3554" i="3"/>
  <c r="AI3550" i="3"/>
  <c r="AI3546" i="3"/>
  <c r="AI3542" i="3"/>
  <c r="AI3538" i="3"/>
  <c r="AI3534" i="3"/>
  <c r="AI3530" i="3"/>
  <c r="AI3526" i="3"/>
  <c r="AI3522" i="3"/>
  <c r="AI3518" i="3"/>
  <c r="AI3514" i="3"/>
  <c r="AI3510" i="3"/>
  <c r="AI3506" i="3"/>
  <c r="AI3502" i="3"/>
  <c r="AI3498" i="3"/>
  <c r="AI3494" i="3"/>
  <c r="AI3490" i="3"/>
  <c r="AI3486" i="3"/>
  <c r="AI3482" i="3"/>
  <c r="AI3478" i="3"/>
  <c r="AI3474" i="3"/>
  <c r="AI3470" i="3"/>
  <c r="AI3466" i="3"/>
  <c r="AI3462" i="3"/>
  <c r="AI3458" i="3"/>
  <c r="AI3454" i="3"/>
  <c r="AI3450" i="3"/>
  <c r="AI3446" i="3"/>
  <c r="AI3442" i="3"/>
  <c r="AI3438" i="3"/>
  <c r="AI3434" i="3"/>
  <c r="AI3430" i="3"/>
  <c r="AI3426" i="3"/>
  <c r="AI3422" i="3"/>
  <c r="AI3418" i="3"/>
  <c r="AI3414" i="3"/>
  <c r="AI3410" i="3"/>
  <c r="AI3406" i="3"/>
  <c r="AI3402" i="3"/>
  <c r="AI3398" i="3"/>
  <c r="AI3394" i="3"/>
  <c r="AI3390" i="3"/>
  <c r="AI3386" i="3"/>
  <c r="AI3382" i="3"/>
  <c r="AI3378" i="3"/>
  <c r="AI3374" i="3"/>
  <c r="AI3370" i="3"/>
  <c r="AI3366" i="3"/>
  <c r="AI3362" i="3"/>
  <c r="AI3358" i="3"/>
  <c r="AI3354" i="3"/>
  <c r="AI3350" i="3"/>
  <c r="AI3346" i="3"/>
  <c r="AI3342" i="3"/>
  <c r="AI3338" i="3"/>
  <c r="AI3334" i="3"/>
  <c r="AI3330" i="3"/>
  <c r="AI3326" i="3"/>
  <c r="AI3322" i="3"/>
  <c r="AI3318" i="3"/>
  <c r="AI3314" i="3"/>
  <c r="AI3310" i="3"/>
  <c r="AI3306" i="3"/>
  <c r="AI3302" i="3"/>
  <c r="AI3298" i="3"/>
  <c r="AI3294" i="3"/>
  <c r="AI3290" i="3"/>
  <c r="AI3286" i="3"/>
  <c r="AI3282" i="3"/>
  <c r="AI3278" i="3"/>
  <c r="AI3274" i="3"/>
  <c r="AI3270" i="3"/>
  <c r="AI3266" i="3"/>
  <c r="AI3262" i="3"/>
  <c r="AI3258" i="3"/>
  <c r="AI3254" i="3"/>
  <c r="AI3250" i="3"/>
  <c r="AI3246" i="3"/>
  <c r="AI3242" i="3"/>
  <c r="AI3238" i="3"/>
  <c r="AI3234" i="3"/>
  <c r="AI3230" i="3"/>
  <c r="AI3226" i="3"/>
  <c r="AI3222" i="3"/>
  <c r="AI3218" i="3"/>
  <c r="AI3214" i="3"/>
  <c r="AI3210" i="3"/>
  <c r="AI3206" i="3"/>
  <c r="AI3202" i="3"/>
  <c r="AI3198" i="3"/>
  <c r="AI3194" i="3"/>
  <c r="AI3190" i="3"/>
  <c r="AI3186" i="3"/>
  <c r="AI3182" i="3"/>
  <c r="AI3178" i="3"/>
  <c r="AI3174" i="3"/>
  <c r="AI3170" i="3"/>
  <c r="AI3166" i="3"/>
  <c r="AI3162" i="3"/>
  <c r="AI3158" i="3"/>
  <c r="AI3154" i="3"/>
  <c r="AI3150" i="3"/>
  <c r="AI3146" i="3"/>
  <c r="AI3142" i="3"/>
  <c r="AI3138" i="3"/>
  <c r="AI3134" i="3"/>
  <c r="AI3130" i="3"/>
  <c r="AI3126" i="3"/>
  <c r="AI3122" i="3"/>
  <c r="AI3118" i="3"/>
  <c r="AI3114" i="3"/>
  <c r="AI3110" i="3"/>
  <c r="AI3106" i="3"/>
  <c r="AI3102" i="3"/>
  <c r="AI3098" i="3"/>
  <c r="AI3094" i="3"/>
  <c r="AI3090" i="3"/>
  <c r="AI3086" i="3"/>
  <c r="AI3082" i="3"/>
  <c r="AI3078" i="3"/>
  <c r="AI3074" i="3"/>
  <c r="AI3070" i="3"/>
  <c r="AI3066" i="3"/>
  <c r="AI3062" i="3"/>
  <c r="AI3058" i="3"/>
  <c r="AI3054" i="3"/>
  <c r="AI3050" i="3"/>
  <c r="AI3046" i="3"/>
  <c r="AI3042" i="3"/>
  <c r="AI3038" i="3"/>
  <c r="AI3034" i="3"/>
  <c r="AI3030" i="3"/>
  <c r="AI3026" i="3"/>
  <c r="AI3022" i="3"/>
  <c r="AI3018" i="3"/>
  <c r="AI3014" i="3"/>
  <c r="AI3010" i="3"/>
  <c r="AI3006" i="3"/>
  <c r="AI3002" i="3"/>
  <c r="AI2998" i="3"/>
  <c r="AI2994" i="3"/>
  <c r="AI2990" i="3"/>
  <c r="AI2986" i="3"/>
  <c r="AI2982" i="3"/>
  <c r="AI2978" i="3"/>
  <c r="AI2974" i="3"/>
  <c r="AI2970" i="3"/>
  <c r="AI2966" i="3"/>
  <c r="AI2962" i="3"/>
  <c r="AI2958" i="3"/>
  <c r="AI2954" i="3"/>
  <c r="AI2950" i="3"/>
  <c r="AI2946" i="3"/>
  <c r="AI2942" i="3"/>
  <c r="AI2938" i="3"/>
  <c r="AI2934" i="3"/>
  <c r="AI2930" i="3"/>
  <c r="AI2926" i="3"/>
  <c r="AI2922" i="3"/>
  <c r="AI2918" i="3"/>
  <c r="AI2914" i="3"/>
  <c r="AI2910" i="3"/>
  <c r="AI2906" i="3"/>
  <c r="AI2902" i="3"/>
  <c r="AI2898" i="3"/>
  <c r="AI2894" i="3"/>
  <c r="AI2890" i="3"/>
  <c r="AI2886" i="3"/>
  <c r="AI2882" i="3"/>
  <c r="AI2878" i="3"/>
  <c r="AI2874" i="3"/>
  <c r="AI2870" i="3"/>
  <c r="AI2866" i="3"/>
  <c r="AI2862" i="3"/>
  <c r="AI2858" i="3"/>
  <c r="AI2854" i="3"/>
  <c r="AI2850" i="3"/>
  <c r="AI2846" i="3"/>
  <c r="AI2842" i="3"/>
  <c r="AI2838" i="3"/>
  <c r="AI2834" i="3"/>
  <c r="AI2830" i="3"/>
  <c r="AI2826" i="3"/>
  <c r="AI2822" i="3"/>
  <c r="AI2818" i="3"/>
  <c r="AI2814" i="3"/>
  <c r="AI2810" i="3"/>
  <c r="AI2806" i="3"/>
  <c r="AI2802" i="3"/>
  <c r="AI2798" i="3"/>
  <c r="AI2794" i="3"/>
  <c r="AI2790" i="3"/>
  <c r="AI2786" i="3"/>
  <c r="AI2782" i="3"/>
  <c r="AI2778" i="3"/>
  <c r="AI2774" i="3"/>
  <c r="AI2770" i="3"/>
  <c r="AI2766" i="3"/>
  <c r="AI2762" i="3"/>
  <c r="AI2758" i="3"/>
  <c r="AI2754" i="3"/>
  <c r="AI2750" i="3"/>
  <c r="AI2746" i="3"/>
  <c r="AI2742" i="3"/>
  <c r="AI2738" i="3"/>
  <c r="AI2734" i="3"/>
  <c r="AI2730" i="3"/>
  <c r="AI2726" i="3"/>
  <c r="AI2722" i="3"/>
  <c r="AI2718" i="3"/>
  <c r="AI2714" i="3"/>
  <c r="AI2710" i="3"/>
  <c r="AI2706" i="3"/>
  <c r="AI2702" i="3"/>
  <c r="AI2698" i="3"/>
  <c r="AI2694" i="3"/>
  <c r="AI2690" i="3"/>
  <c r="AI2686" i="3"/>
  <c r="AI2682" i="3"/>
  <c r="AI2678" i="3"/>
  <c r="AI2674" i="3"/>
  <c r="AI2670" i="3"/>
  <c r="AI2666" i="3"/>
  <c r="AI2662" i="3"/>
  <c r="AI2658" i="3"/>
  <c r="AI2654" i="3"/>
  <c r="AI2650" i="3"/>
  <c r="AI2646" i="3"/>
  <c r="AI2642" i="3"/>
  <c r="AI2638" i="3"/>
  <c r="AI2634" i="3"/>
  <c r="AI2630" i="3"/>
  <c r="AI2626" i="3"/>
  <c r="AI2622" i="3"/>
  <c r="AI2618" i="3"/>
  <c r="AI2614" i="3"/>
  <c r="AI2610" i="3"/>
  <c r="AI2606" i="3"/>
  <c r="AI2602" i="3"/>
  <c r="AI2598" i="3"/>
  <c r="AI2594" i="3"/>
  <c r="AI2590" i="3"/>
  <c r="AI2586" i="3"/>
  <c r="AI2582" i="3"/>
  <c r="AI2578" i="3"/>
  <c r="AI2574" i="3"/>
  <c r="AI2570" i="3"/>
  <c r="AI2566" i="3"/>
  <c r="AI2562" i="3"/>
  <c r="AI2558" i="3"/>
  <c r="AI2554" i="3"/>
  <c r="AI2550" i="3"/>
  <c r="AI2546" i="3"/>
  <c r="AI2542" i="3"/>
  <c r="AI2538" i="3"/>
  <c r="AI2534" i="3"/>
  <c r="AI2530" i="3"/>
  <c r="AI2526" i="3"/>
  <c r="AI2522" i="3"/>
  <c r="AI2518" i="3"/>
  <c r="AI2514" i="3"/>
  <c r="AI2510" i="3"/>
  <c r="AI2506" i="3"/>
  <c r="AI2502" i="3"/>
  <c r="AI2498" i="3"/>
  <c r="AI2494" i="3"/>
  <c r="AI2490" i="3"/>
  <c r="AI2486" i="3"/>
  <c r="AI2482" i="3"/>
  <c r="AI2478" i="3"/>
  <c r="AI2474" i="3"/>
  <c r="AI2470" i="3"/>
  <c r="AI2466" i="3"/>
  <c r="AI2462" i="3"/>
  <c r="AI2458" i="3"/>
  <c r="AI2454" i="3"/>
  <c r="AI2450" i="3"/>
  <c r="AI2446" i="3"/>
  <c r="AI2442" i="3"/>
  <c r="AI2438" i="3"/>
  <c r="AI2434" i="3"/>
  <c r="AI2430" i="3"/>
  <c r="AI2426" i="3"/>
  <c r="AI2422" i="3"/>
  <c r="AI2418" i="3"/>
  <c r="AI2414" i="3"/>
  <c r="AI2410" i="3"/>
  <c r="AI2406" i="3"/>
  <c r="AI2402" i="3"/>
  <c r="AI2398" i="3"/>
  <c r="AI2394" i="3"/>
  <c r="AI2390" i="3"/>
  <c r="AI2386" i="3"/>
  <c r="AI2382" i="3"/>
  <c r="AI2378" i="3"/>
  <c r="AI2374" i="3"/>
  <c r="AI2370" i="3"/>
  <c r="AI2366" i="3"/>
  <c r="AI2362" i="3"/>
  <c r="AI2358" i="3"/>
  <c r="AI2354" i="3"/>
  <c r="AI2350" i="3"/>
  <c r="AI2346" i="3"/>
  <c r="AI2342" i="3"/>
  <c r="AI2338" i="3"/>
  <c r="AI2334" i="3"/>
  <c r="AI2330" i="3"/>
  <c r="AI2326" i="3"/>
  <c r="AI2322" i="3"/>
  <c r="AI2318" i="3"/>
  <c r="AI2314" i="3"/>
  <c r="AI2310" i="3"/>
  <c r="AI2306" i="3"/>
  <c r="AI2302" i="3"/>
  <c r="AI2298" i="3"/>
  <c r="AI2294" i="3"/>
  <c r="AI2290" i="3"/>
  <c r="AI2286" i="3"/>
  <c r="AI2282" i="3"/>
  <c r="AI2278" i="3"/>
  <c r="AI2274" i="3"/>
  <c r="AI2270" i="3"/>
  <c r="AI2266" i="3"/>
  <c r="AI2262" i="3"/>
  <c r="AI2258" i="3"/>
  <c r="AI2254" i="3"/>
  <c r="AI2250" i="3"/>
  <c r="AI2246" i="3"/>
  <c r="AI2242" i="3"/>
  <c r="AI2238" i="3"/>
  <c r="AI2234" i="3"/>
  <c r="AI2230" i="3"/>
  <c r="AI2226" i="3"/>
  <c r="AI2222" i="3"/>
  <c r="AI2218" i="3"/>
  <c r="AI2214" i="3"/>
  <c r="AI2210" i="3"/>
  <c r="AI2206" i="3"/>
  <c r="AI2202" i="3"/>
  <c r="AI2198" i="3"/>
  <c r="AI2194" i="3"/>
  <c r="AI2190" i="3"/>
  <c r="AI2186" i="3"/>
  <c r="AI2182" i="3"/>
  <c r="AI2178" i="3"/>
  <c r="AI2174" i="3"/>
  <c r="AI2170" i="3"/>
  <c r="AI2166" i="3"/>
  <c r="AI2162" i="3"/>
  <c r="AI2158" i="3"/>
  <c r="AI2154" i="3"/>
  <c r="AI2150" i="3"/>
  <c r="AI2146" i="3"/>
  <c r="AI2142" i="3"/>
  <c r="AI2138" i="3"/>
  <c r="AI2134" i="3"/>
  <c r="AI2130" i="3"/>
  <c r="AI2126" i="3"/>
  <c r="AI2122" i="3"/>
  <c r="AI2118" i="3"/>
  <c r="AI2114" i="3"/>
  <c r="AI2110" i="3"/>
  <c r="AI2106" i="3"/>
  <c r="AI2102" i="3"/>
  <c r="AI2098" i="3"/>
  <c r="AI2094" i="3"/>
  <c r="AI2090" i="3"/>
  <c r="AI2086" i="3"/>
  <c r="AI2082" i="3"/>
  <c r="AI2078" i="3"/>
  <c r="AI2074" i="3"/>
  <c r="AI2070" i="3"/>
  <c r="AI2066" i="3"/>
  <c r="AI2062" i="3"/>
  <c r="AI2058" i="3"/>
  <c r="AI2054" i="3"/>
  <c r="AI2038" i="3"/>
  <c r="AI2030" i="3"/>
  <c r="AI2006" i="3"/>
  <c r="AI1998" i="3"/>
  <c r="AI1974" i="3"/>
  <c r="AI1966" i="3"/>
  <c r="AI1942" i="3"/>
  <c r="AI1934" i="3"/>
  <c r="AI1910" i="3"/>
  <c r="AI1902" i="3"/>
  <c r="AI1878" i="3"/>
  <c r="AI1870" i="3"/>
  <c r="AI1846" i="3"/>
  <c r="AI1838" i="3"/>
  <c r="AI1814" i="3"/>
  <c r="AI1806" i="3"/>
  <c r="AI1710" i="3"/>
  <c r="AI1518" i="3"/>
  <c r="AI1454" i="3"/>
  <c r="AI1262" i="3"/>
  <c r="AI1198" i="3"/>
  <c r="AI28" i="3"/>
  <c r="AI17" i="3"/>
  <c r="AI4068" i="3"/>
  <c r="AI4064" i="3"/>
  <c r="AI4060" i="3"/>
  <c r="AI4056" i="3"/>
  <c r="AI4052" i="3"/>
  <c r="AI4044" i="3"/>
  <c r="AI4040" i="3"/>
  <c r="AI4036" i="3"/>
  <c r="AI4032" i="3"/>
  <c r="AI4028" i="3"/>
  <c r="AI4024" i="3"/>
  <c r="AI4020" i="3"/>
  <c r="AI4012" i="3"/>
  <c r="AI4008" i="3"/>
  <c r="AI4004" i="3"/>
  <c r="AI4000" i="3"/>
  <c r="AI3996" i="3"/>
  <c r="AI3992" i="3"/>
  <c r="AI3988" i="3"/>
  <c r="AI3980" i="3"/>
  <c r="AI3976" i="3"/>
  <c r="AI3972" i="3"/>
  <c r="AI3968" i="3"/>
  <c r="AI3964" i="3"/>
  <c r="AI3960" i="3"/>
  <c r="AI3956" i="3"/>
  <c r="AI3952" i="3"/>
  <c r="AI3948" i="3"/>
  <c r="AI3944" i="3"/>
  <c r="AI3940" i="3"/>
  <c r="AI3936" i="3"/>
  <c r="AI3932" i="3"/>
  <c r="AI3928" i="3"/>
  <c r="AI3924" i="3"/>
  <c r="AI3920" i="3"/>
  <c r="AI3916" i="3"/>
  <c r="AI3912" i="3"/>
  <c r="AI3908" i="3"/>
  <c r="AI3904" i="3"/>
  <c r="AI3900" i="3"/>
  <c r="AI3896" i="3"/>
  <c r="AI3892" i="3"/>
  <c r="AI3888" i="3"/>
  <c r="AI3884" i="3"/>
  <c r="AI3880" i="3"/>
  <c r="AI3876" i="3"/>
  <c r="AI3872" i="3"/>
  <c r="AI3868" i="3"/>
  <c r="AI3864" i="3"/>
  <c r="AI3860" i="3"/>
  <c r="AI3856" i="3"/>
  <c r="AI3852" i="3"/>
  <c r="AI3848" i="3"/>
  <c r="AI3844" i="3"/>
  <c r="AI3840" i="3"/>
  <c r="AI3836" i="3"/>
  <c r="AI3832" i="3"/>
  <c r="AI3828" i="3"/>
  <c r="AI3824" i="3"/>
  <c r="AI3820" i="3"/>
  <c r="AI3816" i="3"/>
  <c r="AI3812" i="3"/>
  <c r="AI3808" i="3"/>
  <c r="AI3804" i="3"/>
  <c r="AI3800" i="3"/>
  <c r="AI3796" i="3"/>
  <c r="AI3792" i="3"/>
  <c r="AI3788" i="3"/>
  <c r="AI3784" i="3"/>
  <c r="AI3780" i="3"/>
  <c r="AI3776" i="3"/>
  <c r="AI3772" i="3"/>
  <c r="AI3768" i="3"/>
  <c r="AI3764" i="3"/>
  <c r="AI3760" i="3"/>
  <c r="AI3756" i="3"/>
  <c r="AI3752" i="3"/>
  <c r="AI3748" i="3"/>
  <c r="AI3744" i="3"/>
  <c r="AI3740" i="3"/>
  <c r="AI3736" i="3"/>
  <c r="AI3732" i="3"/>
  <c r="AI3728" i="3"/>
  <c r="AI3724" i="3"/>
  <c r="AI3720" i="3"/>
  <c r="AI3716" i="3"/>
  <c r="AI3712" i="3"/>
  <c r="AI3708" i="3"/>
  <c r="AI3704" i="3"/>
  <c r="AI3700" i="3"/>
  <c r="AI3696" i="3"/>
  <c r="AI3692" i="3"/>
  <c r="AI3688" i="3"/>
  <c r="AI3684" i="3"/>
  <c r="AI3680" i="3"/>
  <c r="AI3676" i="3"/>
  <c r="AI3672" i="3"/>
  <c r="AI3668" i="3"/>
  <c r="AI3664" i="3"/>
  <c r="AI3660" i="3"/>
  <c r="AI3656" i="3"/>
  <c r="AI3652" i="3"/>
  <c r="AI3648" i="3"/>
  <c r="AI3644" i="3"/>
  <c r="AI3640" i="3"/>
  <c r="AI3636" i="3"/>
  <c r="AI3632" i="3"/>
  <c r="AI3628" i="3"/>
  <c r="AI3624" i="3"/>
  <c r="AI3620" i="3"/>
  <c r="AI3616" i="3"/>
  <c r="AI3612" i="3"/>
  <c r="AI3608" i="3"/>
  <c r="AI3604" i="3"/>
  <c r="AI3600" i="3"/>
  <c r="AI3596" i="3"/>
  <c r="AI3592" i="3"/>
  <c r="AI3588" i="3"/>
  <c r="AI3584" i="3"/>
  <c r="AI3580" i="3"/>
  <c r="AI3576" i="3"/>
  <c r="AI3572" i="3"/>
  <c r="AI3568" i="3"/>
  <c r="AI3564" i="3"/>
  <c r="AI3560" i="3"/>
  <c r="AI3556" i="3"/>
  <c r="AI3552" i="3"/>
  <c r="AI3548" i="3"/>
  <c r="AI3544" i="3"/>
  <c r="AI3540" i="3"/>
  <c r="AI3536" i="3"/>
  <c r="AI3532" i="3"/>
  <c r="AI3528" i="3"/>
  <c r="AI3524" i="3"/>
  <c r="AI3520" i="3"/>
  <c r="AI3516" i="3"/>
  <c r="AI3512" i="3"/>
  <c r="AI3508" i="3"/>
  <c r="AI3504" i="3"/>
  <c r="AI3500" i="3"/>
  <c r="AI3496" i="3"/>
  <c r="AI3492" i="3"/>
  <c r="AI3488" i="3"/>
  <c r="AI3484" i="3"/>
  <c r="AI3480" i="3"/>
  <c r="AI3476" i="3"/>
  <c r="AI3472" i="3"/>
  <c r="AI3468" i="3"/>
  <c r="AI3464" i="3"/>
  <c r="AI3460" i="3"/>
  <c r="AI3456" i="3"/>
  <c r="AI3452" i="3"/>
  <c r="AI3448" i="3"/>
  <c r="AI3444" i="3"/>
  <c r="AI3440" i="3"/>
  <c r="AI3436" i="3"/>
  <c r="AI3432" i="3"/>
  <c r="AI3428" i="3"/>
  <c r="AI3424" i="3"/>
  <c r="AI3420" i="3"/>
  <c r="AI3416" i="3"/>
  <c r="AI3412" i="3"/>
  <c r="AI3408" i="3"/>
  <c r="AI3404" i="3"/>
  <c r="AI3400" i="3"/>
  <c r="AI3396" i="3"/>
  <c r="AI3392" i="3"/>
  <c r="AI3388" i="3"/>
  <c r="AI3384" i="3"/>
  <c r="AI3380" i="3"/>
  <c r="AI3376" i="3"/>
  <c r="AI3372" i="3"/>
  <c r="AI3368" i="3"/>
  <c r="AI3364" i="3"/>
  <c r="AI3360" i="3"/>
  <c r="AI3356" i="3"/>
  <c r="AI3352" i="3"/>
  <c r="AI3348" i="3"/>
  <c r="AI3344" i="3"/>
  <c r="AI3340" i="3"/>
  <c r="AI3336" i="3"/>
  <c r="AI3332" i="3"/>
  <c r="AI3328" i="3"/>
  <c r="AI3324" i="3"/>
  <c r="AI3320" i="3"/>
  <c r="AI3316" i="3"/>
  <c r="AI3312" i="3"/>
  <c r="AI3308" i="3"/>
  <c r="AI3304" i="3"/>
  <c r="AI3300" i="3"/>
  <c r="AI3296" i="3"/>
  <c r="AI3292" i="3"/>
  <c r="AI3288" i="3"/>
  <c r="AI3284" i="3"/>
  <c r="AI3280" i="3"/>
  <c r="AI3276" i="3"/>
  <c r="AI3272" i="3"/>
  <c r="AI3268" i="3"/>
  <c r="AI3264" i="3"/>
  <c r="AI3260" i="3"/>
  <c r="AI3256" i="3"/>
  <c r="AI3252" i="3"/>
  <c r="AI3248" i="3"/>
  <c r="AI3244" i="3"/>
  <c r="AI3240" i="3"/>
  <c r="AI3236" i="3"/>
  <c r="AI3232" i="3"/>
  <c r="AI3228" i="3"/>
  <c r="AI3224" i="3"/>
  <c r="AI3220" i="3"/>
  <c r="AI3216" i="3"/>
  <c r="AI3212" i="3"/>
  <c r="AI3208" i="3"/>
  <c r="AI3204" i="3"/>
  <c r="AI3200" i="3"/>
  <c r="AI3196" i="3"/>
  <c r="AI3192" i="3"/>
  <c r="AI3188" i="3"/>
  <c r="AI3184" i="3"/>
  <c r="AI3180" i="3"/>
  <c r="AI3176" i="3"/>
  <c r="AI3172" i="3"/>
  <c r="AI3168" i="3"/>
  <c r="AI3164" i="3"/>
  <c r="AI3160" i="3"/>
  <c r="AI3156" i="3"/>
  <c r="AI3152" i="3"/>
  <c r="AI3148" i="3"/>
  <c r="AI3144" i="3"/>
  <c r="AI3140" i="3"/>
  <c r="AI3136" i="3"/>
  <c r="AI3132" i="3"/>
  <c r="AI3128" i="3"/>
  <c r="AI3124" i="3"/>
  <c r="AI3120" i="3"/>
  <c r="AI3116" i="3"/>
  <c r="AI3112" i="3"/>
  <c r="AI3108" i="3"/>
  <c r="AI3104" i="3"/>
  <c r="AI3100" i="3"/>
  <c r="AI3096" i="3"/>
  <c r="AI3092" i="3"/>
  <c r="AI3088" i="3"/>
  <c r="AI3084" i="3"/>
  <c r="AI3080" i="3"/>
  <c r="AI3076" i="3"/>
  <c r="AI3072" i="3"/>
  <c r="AI3068" i="3"/>
  <c r="AI3064" i="3"/>
  <c r="AI3060" i="3"/>
  <c r="AI3056" i="3"/>
  <c r="AI3052" i="3"/>
  <c r="AI3048" i="3"/>
  <c r="AI3044" i="3"/>
  <c r="AI3040" i="3"/>
  <c r="AI3036" i="3"/>
  <c r="AI3032" i="3"/>
  <c r="AI3028" i="3"/>
  <c r="AI3024" i="3"/>
  <c r="AI3020" i="3"/>
  <c r="AI3016" i="3"/>
  <c r="AI3012" i="3"/>
  <c r="AI3008" i="3"/>
  <c r="AI3004" i="3"/>
  <c r="AI3000" i="3"/>
  <c r="AI2996" i="3"/>
  <c r="AI2992" i="3"/>
  <c r="AI2988" i="3"/>
  <c r="AI2984" i="3"/>
  <c r="AI2980" i="3"/>
  <c r="AI2976" i="3"/>
  <c r="AI2972" i="3"/>
  <c r="AI2968" i="3"/>
  <c r="AI2964" i="3"/>
  <c r="AI2960" i="3"/>
  <c r="AI2956" i="3"/>
  <c r="AI2952" i="3"/>
  <c r="AI2948" i="3"/>
  <c r="AI2944" i="3"/>
  <c r="AI2940" i="3"/>
  <c r="AI2936" i="3"/>
  <c r="AI2932" i="3"/>
  <c r="AI2928" i="3"/>
  <c r="AI2924" i="3"/>
  <c r="AI2920" i="3"/>
  <c r="AI2916" i="3"/>
  <c r="AI2912" i="3"/>
  <c r="AI2908" i="3"/>
  <c r="AI2904" i="3"/>
  <c r="AI2900" i="3"/>
  <c r="AI2896" i="3"/>
  <c r="AI2892" i="3"/>
  <c r="AI2888" i="3"/>
  <c r="AI2884" i="3"/>
  <c r="AI2880" i="3"/>
  <c r="AI2876" i="3"/>
  <c r="AI2872" i="3"/>
  <c r="AI2868" i="3"/>
  <c r="AI2864" i="3"/>
  <c r="AI2860" i="3"/>
  <c r="AI2856" i="3"/>
  <c r="AI2852" i="3"/>
  <c r="AI2848" i="3"/>
  <c r="AI2844" i="3"/>
  <c r="AI2840" i="3"/>
  <c r="AI2836" i="3"/>
  <c r="AI2832" i="3"/>
  <c r="AI2828" i="3"/>
  <c r="AI2824" i="3"/>
  <c r="AI2820" i="3"/>
  <c r="AI2816" i="3"/>
  <c r="AI2812" i="3"/>
  <c r="AI2808" i="3"/>
  <c r="AI2804" i="3"/>
  <c r="AI2800" i="3"/>
  <c r="AI2796" i="3"/>
  <c r="AI2792" i="3"/>
  <c r="AI2788" i="3"/>
  <c r="AI2784" i="3"/>
  <c r="AI2780" i="3"/>
  <c r="AI2776" i="3"/>
  <c r="AI2772" i="3"/>
  <c r="AI2768" i="3"/>
  <c r="AI2764" i="3"/>
  <c r="AI2760" i="3"/>
  <c r="AI2756" i="3"/>
  <c r="AI2752" i="3"/>
  <c r="AI2748" i="3"/>
  <c r="AI2744" i="3"/>
  <c r="AI2740" i="3"/>
  <c r="AI2736" i="3"/>
  <c r="AI2732" i="3"/>
  <c r="AI2728" i="3"/>
  <c r="AI2724" i="3"/>
  <c r="AI2720" i="3"/>
  <c r="AI2716" i="3"/>
  <c r="AI2712" i="3"/>
  <c r="AI2708" i="3"/>
  <c r="AI2704" i="3"/>
  <c r="AI2700" i="3"/>
  <c r="AI2696" i="3"/>
  <c r="AI2692" i="3"/>
  <c r="AI2688" i="3"/>
  <c r="AI2684" i="3"/>
  <c r="AI2680" i="3"/>
  <c r="AI2676" i="3"/>
  <c r="AI2672" i="3"/>
  <c r="AI2668" i="3"/>
  <c r="AI2664" i="3"/>
  <c r="AI2660" i="3"/>
  <c r="AI2656" i="3"/>
  <c r="AI2652" i="3"/>
  <c r="AI2648" i="3"/>
  <c r="AI2644" i="3"/>
  <c r="AI2640" i="3"/>
  <c r="AI2036" i="3"/>
  <c r="AI1752" i="3"/>
  <c r="AI1732" i="3"/>
  <c r="AI1412" i="3"/>
  <c r="AI1220" i="3"/>
  <c r="AI952" i="3"/>
  <c r="AI888" i="3"/>
  <c r="AI11" i="3"/>
  <c r="AI7" i="3"/>
  <c r="AI4069" i="3"/>
  <c r="AI4065" i="3"/>
  <c r="AI4061" i="3"/>
  <c r="AI4057" i="3"/>
  <c r="AI4053" i="3"/>
  <c r="AI4049" i="3"/>
  <c r="AI4045" i="3"/>
  <c r="AI4041" i="3"/>
  <c r="AI4037" i="3"/>
  <c r="AI4033" i="3"/>
  <c r="AI4029" i="3"/>
  <c r="AI4025" i="3"/>
  <c r="AI4021" i="3"/>
  <c r="AI4017" i="3"/>
  <c r="AI4013" i="3"/>
  <c r="AI4009" i="3"/>
  <c r="AI4005" i="3"/>
  <c r="AI4001" i="3"/>
  <c r="AI3997" i="3"/>
  <c r="AI3993" i="3"/>
  <c r="AI3989" i="3"/>
  <c r="AI3985" i="3"/>
  <c r="AI3981" i="3"/>
  <c r="AI3977" i="3"/>
  <c r="AI3973" i="3"/>
  <c r="AI3969" i="3"/>
  <c r="AI3965" i="3"/>
  <c r="AI3961" i="3"/>
  <c r="AI3957" i="3"/>
  <c r="AI3953" i="3"/>
  <c r="AI3949" i="3"/>
  <c r="AI3945" i="3"/>
  <c r="AI3941" i="3"/>
  <c r="AI3937" i="3"/>
  <c r="AI3933" i="3"/>
  <c r="AI3929" i="3"/>
  <c r="AI3925" i="3"/>
  <c r="AI3921" i="3"/>
  <c r="AI3917" i="3"/>
  <c r="AI3913" i="3"/>
  <c r="AI3909" i="3"/>
  <c r="AI3905" i="3"/>
  <c r="AI3901" i="3"/>
  <c r="AI3897" i="3"/>
  <c r="AI3893" i="3"/>
  <c r="AI3889" i="3"/>
  <c r="AI3885" i="3"/>
  <c r="AI3881" i="3"/>
  <c r="AI3877" i="3"/>
  <c r="AI3873" i="3"/>
  <c r="AI3869" i="3"/>
  <c r="AI3865" i="3"/>
  <c r="AI3861" i="3"/>
  <c r="AI3857" i="3"/>
  <c r="AI3853" i="3"/>
  <c r="AI3849" i="3"/>
  <c r="AI3845" i="3"/>
  <c r="AI3841" i="3"/>
  <c r="AI3837" i="3"/>
  <c r="AI3833" i="3"/>
  <c r="AI3829" i="3"/>
  <c r="AI3825" i="3"/>
  <c r="AI3821" i="3"/>
  <c r="AI3817" i="3"/>
  <c r="AI3813" i="3"/>
  <c r="AI3809" i="3"/>
  <c r="AI3805" i="3"/>
  <c r="AI3801" i="3"/>
  <c r="AI3797" i="3"/>
  <c r="AI3793" i="3"/>
  <c r="AI3789" i="3"/>
  <c r="AI3785" i="3"/>
  <c r="AI3781" i="3"/>
  <c r="AI3777" i="3"/>
  <c r="AI3773" i="3"/>
  <c r="AI3769" i="3"/>
  <c r="AI3765" i="3"/>
  <c r="AI3761" i="3"/>
  <c r="AI3757" i="3"/>
  <c r="AI3753" i="3"/>
  <c r="AI3749" i="3"/>
  <c r="AI3745" i="3"/>
  <c r="AI3741" i="3"/>
  <c r="AI3737" i="3"/>
  <c r="AI3733" i="3"/>
  <c r="AI3729" i="3"/>
  <c r="AI3725" i="3"/>
  <c r="AI3721" i="3"/>
  <c r="AI3717" i="3"/>
  <c r="AI3713" i="3"/>
  <c r="AI3709" i="3"/>
  <c r="AI3705" i="3"/>
  <c r="AI3701" i="3"/>
  <c r="AI3697" i="3"/>
  <c r="AI3693" i="3"/>
  <c r="AI3689" i="3"/>
  <c r="AI3685" i="3"/>
  <c r="AI3681" i="3"/>
  <c r="AI3677" i="3"/>
  <c r="AI3673" i="3"/>
  <c r="AI3669" i="3"/>
  <c r="AI3665" i="3"/>
  <c r="AI3661" i="3"/>
  <c r="AI3657" i="3"/>
  <c r="AI3653" i="3"/>
  <c r="AI3649" i="3"/>
  <c r="AI3645" i="3"/>
  <c r="AI3641" i="3"/>
  <c r="AI3637" i="3"/>
  <c r="AI3633" i="3"/>
  <c r="AI3629" i="3"/>
  <c r="AI3625" i="3"/>
  <c r="AI3621" i="3"/>
  <c r="AI3617" i="3"/>
  <c r="AI3613" i="3"/>
  <c r="AI3609" i="3"/>
  <c r="AI3605" i="3"/>
  <c r="AI3601" i="3"/>
  <c r="AI3597" i="3"/>
  <c r="AI3593" i="3"/>
  <c r="AI3589" i="3"/>
  <c r="AI3585" i="3"/>
  <c r="AI3581" i="3"/>
  <c r="AI3577" i="3"/>
  <c r="AI3573" i="3"/>
  <c r="AI3569" i="3"/>
  <c r="AI3565" i="3"/>
  <c r="AI3561" i="3"/>
  <c r="AI3557" i="3"/>
  <c r="AI3553" i="3"/>
  <c r="AI3549" i="3"/>
  <c r="AI3545" i="3"/>
  <c r="AI3541" i="3"/>
  <c r="AI3537" i="3"/>
  <c r="AI3533" i="3"/>
  <c r="AI3529" i="3"/>
  <c r="AI3525" i="3"/>
  <c r="AI3521" i="3"/>
  <c r="AI3517" i="3"/>
  <c r="AI3513" i="3"/>
  <c r="AI3509" i="3"/>
  <c r="AI3505" i="3"/>
  <c r="AI3501" i="3"/>
  <c r="AI3497" i="3"/>
  <c r="AI3493" i="3"/>
  <c r="AI3489" i="3"/>
  <c r="AI3485" i="3"/>
  <c r="AI3481" i="3"/>
  <c r="AI3477" i="3"/>
  <c r="AI3473" i="3"/>
  <c r="AI3469" i="3"/>
  <c r="AI3465" i="3"/>
  <c r="AI3461" i="3"/>
  <c r="AI3457" i="3"/>
  <c r="AI3453" i="3"/>
  <c r="AI3449" i="3"/>
  <c r="AI3445" i="3"/>
  <c r="AI3441" i="3"/>
  <c r="AI3437" i="3"/>
  <c r="AI3433" i="3"/>
  <c r="AI3429" i="3"/>
  <c r="AI3425" i="3"/>
  <c r="AI3421" i="3"/>
  <c r="AI3417" i="3"/>
  <c r="AI3413" i="3"/>
  <c r="AI3409" i="3"/>
  <c r="AI3405" i="3"/>
  <c r="AI3401" i="3"/>
  <c r="AI3397" i="3"/>
  <c r="AI3393" i="3"/>
  <c r="AI3389" i="3"/>
  <c r="AI3385" i="3"/>
  <c r="AI3381" i="3"/>
  <c r="AI3377" i="3"/>
  <c r="AI3373" i="3"/>
  <c r="AI3369" i="3"/>
  <c r="AI3365" i="3"/>
  <c r="AI3361" i="3"/>
  <c r="AI3357" i="3"/>
  <c r="AI3353" i="3"/>
  <c r="AI3349" i="3"/>
  <c r="AI3345" i="3"/>
  <c r="AI3341" i="3"/>
  <c r="AI3337" i="3"/>
  <c r="AI3333" i="3"/>
  <c r="AI3329" i="3"/>
  <c r="AI3325" i="3"/>
  <c r="AI3321" i="3"/>
  <c r="AI3317" i="3"/>
  <c r="AI3313" i="3"/>
  <c r="AI3309" i="3"/>
  <c r="AI3305" i="3"/>
  <c r="AI3301" i="3"/>
  <c r="AI3297" i="3"/>
  <c r="AI3293" i="3"/>
  <c r="AI3289" i="3"/>
  <c r="AI3285" i="3"/>
  <c r="AI3281" i="3"/>
  <c r="AI3277" i="3"/>
  <c r="AI3273" i="3"/>
  <c r="AI3269" i="3"/>
  <c r="AI3265" i="3"/>
  <c r="AI3261" i="3"/>
  <c r="AI3257" i="3"/>
  <c r="AI3253" i="3"/>
  <c r="AI3249" i="3"/>
  <c r="AI3245" i="3"/>
  <c r="AI3241" i="3"/>
  <c r="AI3237" i="3"/>
  <c r="AI3233" i="3"/>
  <c r="AI3229" i="3"/>
  <c r="AI3225" i="3"/>
  <c r="AI3221" i="3"/>
  <c r="AI3217" i="3"/>
  <c r="AI3213" i="3"/>
  <c r="AI3209" i="3"/>
  <c r="AI3205" i="3"/>
  <c r="AI3201" i="3"/>
  <c r="AI3197" i="3"/>
  <c r="AI3193" i="3"/>
  <c r="AI3189" i="3"/>
  <c r="AI3185" i="3"/>
  <c r="AI3181" i="3"/>
  <c r="AI3177" i="3"/>
  <c r="AI3173" i="3"/>
  <c r="AI3169" i="3"/>
  <c r="AI3165" i="3"/>
  <c r="AI3161" i="3"/>
  <c r="AI3157" i="3"/>
  <c r="AI3153" i="3"/>
  <c r="AI3149" i="3"/>
  <c r="AI3145" i="3"/>
  <c r="AI3141" i="3"/>
  <c r="AI3137" i="3"/>
  <c r="AI3133" i="3"/>
  <c r="AI3129" i="3"/>
  <c r="AI3125" i="3"/>
  <c r="AI3121" i="3"/>
  <c r="AI3117" i="3"/>
  <c r="AI3113" i="3"/>
  <c r="AI3109" i="3"/>
  <c r="AI3105" i="3"/>
  <c r="AI3101" i="3"/>
  <c r="AI3097" i="3"/>
  <c r="AI3093" i="3"/>
  <c r="AI3089" i="3"/>
  <c r="AI3085" i="3"/>
  <c r="AI3081" i="3"/>
  <c r="AI3077" i="3"/>
  <c r="AI3073" i="3"/>
  <c r="AI3069" i="3"/>
  <c r="AI3065" i="3"/>
  <c r="AI3061" i="3"/>
  <c r="AI3057" i="3"/>
  <c r="AI3053" i="3"/>
  <c r="AI3049" i="3"/>
  <c r="AI3045" i="3"/>
  <c r="AI3041" i="3"/>
  <c r="AI3037" i="3"/>
  <c r="AI3033" i="3"/>
  <c r="AI3029" i="3"/>
  <c r="AI3025" i="3"/>
  <c r="AI3021" i="3"/>
  <c r="AI3017" i="3"/>
  <c r="AI3013" i="3"/>
  <c r="AI3009" i="3"/>
  <c r="AI3005" i="3"/>
  <c r="AI3001" i="3"/>
  <c r="AI2997" i="3"/>
  <c r="AI2993" i="3"/>
  <c r="AI2989" i="3"/>
  <c r="AI2985" i="3"/>
  <c r="AI2981" i="3"/>
  <c r="AI2977" i="3"/>
  <c r="AI2973" i="3"/>
  <c r="AI2969" i="3"/>
  <c r="AI2965" i="3"/>
  <c r="AI2961" i="3"/>
  <c r="AI2957" i="3"/>
  <c r="AI2953" i="3"/>
  <c r="AI2949" i="3"/>
  <c r="AI2945" i="3"/>
  <c r="AI2941" i="3"/>
  <c r="AI2937" i="3"/>
  <c r="AI2933" i="3"/>
  <c r="AI2929" i="3"/>
  <c r="AI2925" i="3"/>
  <c r="AI2921" i="3"/>
  <c r="AI2917" i="3"/>
  <c r="AI2913" i="3"/>
  <c r="AI2909" i="3"/>
  <c r="AI2905" i="3"/>
  <c r="AI2901" i="3"/>
  <c r="AI2897" i="3"/>
  <c r="AI2893" i="3"/>
  <c r="AI2889" i="3"/>
  <c r="AI2885" i="3"/>
  <c r="AI2881" i="3"/>
  <c r="AI2877" i="3"/>
  <c r="AI2873" i="3"/>
  <c r="AI2869" i="3"/>
  <c r="AI2865" i="3"/>
  <c r="AI2861" i="3"/>
  <c r="AI2857" i="3"/>
  <c r="AI2853" i="3"/>
  <c r="AI2849" i="3"/>
  <c r="AI2845" i="3"/>
  <c r="AI2841" i="3"/>
  <c r="AI2837" i="3"/>
  <c r="AI2833" i="3"/>
  <c r="AI2829" i="3"/>
  <c r="AI2825" i="3"/>
  <c r="AI2821" i="3"/>
  <c r="AI2817" i="3"/>
  <c r="AI2813" i="3"/>
  <c r="AI2809" i="3"/>
  <c r="AI2805" i="3"/>
  <c r="AI2801" i="3"/>
  <c r="AI2797" i="3"/>
  <c r="AI2793" i="3"/>
  <c r="AI2789" i="3"/>
  <c r="AI2785" i="3"/>
  <c r="AI2781" i="3"/>
  <c r="AI2777" i="3"/>
  <c r="AI2773" i="3"/>
  <c r="AI2769" i="3"/>
  <c r="AI2765" i="3"/>
  <c r="AI2761" i="3"/>
  <c r="AI2757" i="3"/>
  <c r="AI2753" i="3"/>
  <c r="AI2749" i="3"/>
  <c r="AI2745" i="3"/>
  <c r="AI2741" i="3"/>
  <c r="AI2737" i="3"/>
  <c r="AI2733" i="3"/>
  <c r="AI2729" i="3"/>
  <c r="AI2725" i="3"/>
  <c r="AI2721" i="3"/>
  <c r="AI2717" i="3"/>
  <c r="AI2713" i="3"/>
  <c r="AI2709" i="3"/>
  <c r="AI2705" i="3"/>
  <c r="AI2701" i="3"/>
  <c r="AI2697" i="3"/>
  <c r="AI2693" i="3"/>
  <c r="AI2689" i="3"/>
  <c r="AI2685" i="3"/>
  <c r="AI2681" i="3"/>
  <c r="AI2677" i="3"/>
  <c r="AI2673" i="3"/>
  <c r="AI2669" i="3"/>
  <c r="AI2665" i="3"/>
  <c r="AI2661" i="3"/>
  <c r="AI2657" i="3"/>
  <c r="AI2653" i="3"/>
  <c r="AI2649" i="3"/>
  <c r="AI2645" i="3"/>
  <c r="AI2641" i="3"/>
  <c r="AI2637" i="3"/>
  <c r="AI2633" i="3"/>
  <c r="AI2629" i="3"/>
  <c r="AI2625" i="3"/>
  <c r="AI2621" i="3"/>
  <c r="AI2617" i="3"/>
  <c r="AI2613" i="3"/>
  <c r="AI2609" i="3"/>
  <c r="AI2605" i="3"/>
  <c r="AI2601" i="3"/>
  <c r="AI2597" i="3"/>
  <c r="AI2593" i="3"/>
  <c r="AI2589" i="3"/>
  <c r="AI2585" i="3"/>
  <c r="AI2581" i="3"/>
  <c r="AI2577" i="3"/>
  <c r="AI2573" i="3"/>
  <c r="AI2569" i="3"/>
  <c r="AI2565" i="3"/>
  <c r="AI2561" i="3"/>
  <c r="AI2557" i="3"/>
  <c r="AI2553" i="3"/>
  <c r="AI2549" i="3"/>
  <c r="AI2545" i="3"/>
  <c r="AI2541" i="3"/>
  <c r="AI2537" i="3"/>
  <c r="AI2533" i="3"/>
  <c r="AI2529" i="3"/>
  <c r="AI2525" i="3"/>
  <c r="AI2521" i="3"/>
  <c r="AI2517" i="3"/>
  <c r="AI2513" i="3"/>
  <c r="AI2509" i="3"/>
  <c r="AI2505" i="3"/>
  <c r="AI2501" i="3"/>
  <c r="AI2497" i="3"/>
  <c r="AI2493" i="3"/>
  <c r="AI2489" i="3"/>
  <c r="AI2485" i="3"/>
  <c r="AI2481" i="3"/>
  <c r="AI2477" i="3"/>
  <c r="AI2473" i="3"/>
  <c r="AI2469" i="3"/>
  <c r="AI2465" i="3"/>
  <c r="AI2461" i="3"/>
  <c r="AI2457" i="3"/>
  <c r="AI2453" i="3"/>
  <c r="AI2449" i="3"/>
  <c r="AI2445" i="3"/>
  <c r="AI2441" i="3"/>
  <c r="AI2437" i="3"/>
  <c r="AI2433" i="3"/>
  <c r="AI2429" i="3"/>
  <c r="AI2425" i="3"/>
  <c r="AI2421" i="3"/>
  <c r="AI2417" i="3"/>
  <c r="AI2413" i="3"/>
  <c r="AI2409" i="3"/>
  <c r="AI2405" i="3"/>
  <c r="AI2401" i="3"/>
  <c r="AI2397" i="3"/>
  <c r="AI2393" i="3"/>
  <c r="AI2389" i="3"/>
  <c r="AI2385" i="3"/>
  <c r="AI2381" i="3"/>
  <c r="AI2377" i="3"/>
  <c r="AI2373" i="3"/>
  <c r="AI2369" i="3"/>
  <c r="AI2365" i="3"/>
  <c r="AI2361" i="3"/>
  <c r="AI2357" i="3"/>
  <c r="AI2353" i="3"/>
  <c r="AI2349" i="3"/>
  <c r="AI2345" i="3"/>
  <c r="AI2341" i="3"/>
  <c r="AI2337" i="3"/>
  <c r="AI2333" i="3"/>
  <c r="AI2329" i="3"/>
  <c r="AI2325" i="3"/>
  <c r="AI2321" i="3"/>
  <c r="AI2317" i="3"/>
  <c r="AI2313" i="3"/>
  <c r="AI2309" i="3"/>
  <c r="AI2305" i="3"/>
  <c r="AI2301" i="3"/>
  <c r="AI2297" i="3"/>
  <c r="AI2293" i="3"/>
  <c r="AI2289" i="3"/>
  <c r="AI2285" i="3"/>
  <c r="AI2281" i="3"/>
  <c r="AI2277" i="3"/>
  <c r="AI2273" i="3"/>
  <c r="AI2269" i="3"/>
  <c r="AI2265" i="3"/>
  <c r="AI2261" i="3"/>
  <c r="AI2257" i="3"/>
  <c r="AI2253" i="3"/>
  <c r="AI2249" i="3"/>
  <c r="AI2245" i="3"/>
  <c r="AI2241" i="3"/>
  <c r="AI2237" i="3"/>
  <c r="AI2233" i="3"/>
  <c r="AI2229" i="3"/>
  <c r="AI2225" i="3"/>
  <c r="AI2221" i="3"/>
  <c r="AI2217" i="3"/>
  <c r="AI2213" i="3"/>
  <c r="AI2209" i="3"/>
  <c r="AI2205" i="3"/>
  <c r="AI2201" i="3"/>
  <c r="AI2197" i="3"/>
  <c r="AI2193" i="3"/>
  <c r="AI2189" i="3"/>
  <c r="AI2185" i="3"/>
  <c r="AI2181" i="3"/>
  <c r="AI2177" i="3"/>
  <c r="AI2173" i="3"/>
  <c r="AI2169" i="3"/>
  <c r="AI2165" i="3"/>
  <c r="AI2161" i="3"/>
  <c r="AI2157" i="3"/>
  <c r="AI2153" i="3"/>
  <c r="AI2149" i="3"/>
  <c r="AI2145" i="3"/>
  <c r="AI2141" i="3"/>
  <c r="AI2137" i="3"/>
  <c r="AI2133" i="3"/>
  <c r="AI2129" i="3"/>
  <c r="AI2125" i="3"/>
  <c r="AI2121" i="3"/>
  <c r="AI2117" i="3"/>
  <c r="AI2113" i="3"/>
  <c r="AI2109" i="3"/>
  <c r="AI2105" i="3"/>
  <c r="AI2101" i="3"/>
  <c r="AI2097" i="3"/>
  <c r="AI2093" i="3"/>
  <c r="AI2089" i="3"/>
  <c r="AI2085" i="3"/>
  <c r="AI2081" i="3"/>
  <c r="AI2077" i="3"/>
  <c r="AI2073" i="3"/>
  <c r="AI2069" i="3"/>
  <c r="AI2065" i="3"/>
  <c r="AI2061" i="3"/>
  <c r="AI2057" i="3"/>
  <c r="AI2053" i="3"/>
  <c r="AI2049" i="3"/>
  <c r="AI2045" i="3"/>
  <c r="AI2041" i="3"/>
  <c r="AI2037" i="3"/>
  <c r="AI2033" i="3"/>
  <c r="AI2029" i="3"/>
  <c r="AI1689" i="3"/>
  <c r="AI1625" i="3"/>
  <c r="AI1433" i="3"/>
  <c r="AI1369" i="3"/>
  <c r="AI1177" i="3"/>
  <c r="AI758" i="3"/>
  <c r="AI27" i="3"/>
  <c r="AI23" i="3"/>
  <c r="AI12" i="3"/>
  <c r="AI2032" i="3"/>
  <c r="AI2028" i="3"/>
  <c r="AI2024" i="3"/>
  <c r="AI2020" i="3"/>
  <c r="AI2016" i="3"/>
  <c r="AI2012" i="3"/>
  <c r="AI2008" i="3"/>
  <c r="AI2004" i="3"/>
  <c r="AI2000" i="3"/>
  <c r="AI1996" i="3"/>
  <c r="AI1992" i="3"/>
  <c r="AI1988" i="3"/>
  <c r="AI1984" i="3"/>
  <c r="AI1980" i="3"/>
  <c r="AI1976" i="3"/>
  <c r="AI1972" i="3"/>
  <c r="AI1968" i="3"/>
  <c r="AI1964" i="3"/>
  <c r="AI1960" i="3"/>
  <c r="AI1956" i="3"/>
  <c r="AI1952" i="3"/>
  <c r="AI1948" i="3"/>
  <c r="AI1944" i="3"/>
  <c r="AI1940" i="3"/>
  <c r="AI1936" i="3"/>
  <c r="AI1932" i="3"/>
  <c r="AI1928" i="3"/>
  <c r="AI1924" i="3"/>
  <c r="AI1920" i="3"/>
  <c r="AI1916" i="3"/>
  <c r="AI1912" i="3"/>
  <c r="AI1908" i="3"/>
  <c r="AI1904" i="3"/>
  <c r="AI1900" i="3"/>
  <c r="AI1896" i="3"/>
  <c r="AI1892" i="3"/>
  <c r="AI1888" i="3"/>
  <c r="AI1884" i="3"/>
  <c r="AI1880" i="3"/>
  <c r="AI1876" i="3"/>
  <c r="AI1872" i="3"/>
  <c r="AI1868" i="3"/>
  <c r="AI1864" i="3"/>
  <c r="AI1860" i="3"/>
  <c r="AI1856" i="3"/>
  <c r="AI1852" i="3"/>
  <c r="AI1848" i="3"/>
  <c r="AI1844" i="3"/>
  <c r="AI1840" i="3"/>
  <c r="AI1836" i="3"/>
  <c r="AI1832" i="3"/>
  <c r="AI1828" i="3"/>
  <c r="AI1824" i="3"/>
  <c r="AI1820" i="3"/>
  <c r="AI1816" i="3"/>
  <c r="AI1812" i="3"/>
  <c r="AI1808" i="3"/>
  <c r="AI1804" i="3"/>
  <c r="AI1800" i="3"/>
  <c r="AI1796" i="3"/>
  <c r="AI1792" i="3"/>
  <c r="AI1788" i="3"/>
  <c r="AI1784" i="3"/>
  <c r="AI1780" i="3"/>
  <c r="AI1776" i="3"/>
  <c r="AI1772" i="3"/>
  <c r="AI1768" i="3"/>
  <c r="AI1764" i="3"/>
  <c r="AI1760" i="3"/>
  <c r="AI1756" i="3"/>
  <c r="AI1748" i="3"/>
  <c r="AI1744" i="3"/>
  <c r="AI1740" i="3"/>
  <c r="AI1736" i="3"/>
  <c r="AI1728" i="3"/>
  <c r="AI1724" i="3"/>
  <c r="AI1720" i="3"/>
  <c r="AI1716" i="3"/>
  <c r="AI1712" i="3"/>
  <c r="AI1708" i="3"/>
  <c r="AI1704" i="3"/>
  <c r="AI1700" i="3"/>
  <c r="AI1696" i="3"/>
  <c r="AI1692" i="3"/>
  <c r="AI1688" i="3"/>
  <c r="AI1684" i="3"/>
  <c r="AI1680" i="3"/>
  <c r="AI1676" i="3"/>
  <c r="AI1672" i="3"/>
  <c r="AI1664" i="3"/>
  <c r="AI1660" i="3"/>
  <c r="AI1656" i="3"/>
  <c r="AI1652" i="3"/>
  <c r="AI1648" i="3"/>
  <c r="AI1644" i="3"/>
  <c r="AI1640" i="3"/>
  <c r="AI1636" i="3"/>
  <c r="AI1632" i="3"/>
  <c r="AI1628" i="3"/>
  <c r="AI1624" i="3"/>
  <c r="AI1620" i="3"/>
  <c r="AI1616" i="3"/>
  <c r="AI1612" i="3"/>
  <c r="AI1608" i="3"/>
  <c r="AI1604" i="3"/>
  <c r="AI1600" i="3"/>
  <c r="AI1596" i="3"/>
  <c r="AI1592" i="3"/>
  <c r="AI1588" i="3"/>
  <c r="AI1584" i="3"/>
  <c r="AI1580" i="3"/>
  <c r="AI1576" i="3"/>
  <c r="AI1572" i="3"/>
  <c r="AI1568" i="3"/>
  <c r="AI1564" i="3"/>
  <c r="AI1560" i="3"/>
  <c r="AI1556" i="3"/>
  <c r="AI1552" i="3"/>
  <c r="AI1548" i="3"/>
  <c r="AI1544" i="3"/>
  <c r="AI1540" i="3"/>
  <c r="AI1536" i="3"/>
  <c r="AI1532" i="3"/>
  <c r="AI1528" i="3"/>
  <c r="AI1524" i="3"/>
  <c r="AI1520" i="3"/>
  <c r="AI1516" i="3"/>
  <c r="AI1512" i="3"/>
  <c r="AI1508" i="3"/>
  <c r="AI1504" i="3"/>
  <c r="AI1500" i="3"/>
  <c r="AI1496" i="3"/>
  <c r="AI1492" i="3"/>
  <c r="AI1488" i="3"/>
  <c r="AI1484" i="3"/>
  <c r="AI1480" i="3"/>
  <c r="AI1472" i="3"/>
  <c r="AI1468" i="3"/>
  <c r="AI1464" i="3"/>
  <c r="AI1460" i="3"/>
  <c r="AI1456" i="3"/>
  <c r="AI1452" i="3"/>
  <c r="AI1448" i="3"/>
  <c r="AI1444" i="3"/>
  <c r="AI1440" i="3"/>
  <c r="AI1436" i="3"/>
  <c r="AI1432" i="3"/>
  <c r="AI1428" i="3"/>
  <c r="AI1424" i="3"/>
  <c r="AI1420" i="3"/>
  <c r="AI1416" i="3"/>
  <c r="AI1408" i="3"/>
  <c r="AI1404" i="3"/>
  <c r="AI1400" i="3"/>
  <c r="AI1396" i="3"/>
  <c r="AI1392" i="3"/>
  <c r="AI1388" i="3"/>
  <c r="AI1384" i="3"/>
  <c r="AI1380" i="3"/>
  <c r="AI1376" i="3"/>
  <c r="AI1372" i="3"/>
  <c r="AI1368" i="3"/>
  <c r="AI1364" i="3"/>
  <c r="AI1360" i="3"/>
  <c r="AI1356" i="3"/>
  <c r="AI1352" i="3"/>
  <c r="AI1348" i="3"/>
  <c r="AI1344" i="3"/>
  <c r="AI1340" i="3"/>
  <c r="AI1336" i="3"/>
  <c r="AI1332" i="3"/>
  <c r="AI1328" i="3"/>
  <c r="AI1324" i="3"/>
  <c r="AI1320" i="3"/>
  <c r="AI1316" i="3"/>
  <c r="AI1312" i="3"/>
  <c r="AI1308" i="3"/>
  <c r="AI1304" i="3"/>
  <c r="AI1300" i="3"/>
  <c r="AI1296" i="3"/>
  <c r="AI1292" i="3"/>
  <c r="AI1288" i="3"/>
  <c r="AI1284" i="3"/>
  <c r="AI1280" i="3"/>
  <c r="AI1276" i="3"/>
  <c r="AI1272" i="3"/>
  <c r="AI1268" i="3"/>
  <c r="AI1264" i="3"/>
  <c r="AI1260" i="3"/>
  <c r="AI1256" i="3"/>
  <c r="AI1252" i="3"/>
  <c r="AI1248" i="3"/>
  <c r="AI1244" i="3"/>
  <c r="AI1240" i="3"/>
  <c r="AI1236" i="3"/>
  <c r="AI1232" i="3"/>
  <c r="AI1228" i="3"/>
  <c r="AI1224" i="3"/>
  <c r="AI1216" i="3"/>
  <c r="AI1212" i="3"/>
  <c r="AI1208" i="3"/>
  <c r="AI1204" i="3"/>
  <c r="AI1200" i="3"/>
  <c r="AI1196" i="3"/>
  <c r="AI1192" i="3"/>
  <c r="AI1188" i="3"/>
  <c r="AI1184" i="3"/>
  <c r="AI1180" i="3"/>
  <c r="AI1176" i="3"/>
  <c r="AI1172" i="3"/>
  <c r="AI1168" i="3"/>
  <c r="AI1164" i="3"/>
  <c r="AI1160" i="3"/>
  <c r="AI1152" i="3"/>
  <c r="AI1148" i="3"/>
  <c r="AI1144" i="3"/>
  <c r="AI1140" i="3"/>
  <c r="AI1136" i="3"/>
  <c r="AI1132" i="3"/>
  <c r="AI1128" i="3"/>
  <c r="AI1124" i="3"/>
  <c r="AI1120" i="3"/>
  <c r="AI1116" i="3"/>
  <c r="AI1112" i="3"/>
  <c r="AI1108" i="3"/>
  <c r="AI1104" i="3"/>
  <c r="AI1100" i="3"/>
  <c r="AI1096" i="3"/>
  <c r="AI1092" i="3"/>
  <c r="AI1088" i="3"/>
  <c r="AI1084" i="3"/>
  <c r="AI1080" i="3"/>
  <c r="AI1076" i="3"/>
  <c r="AI1072" i="3"/>
  <c r="AI1068" i="3"/>
  <c r="AI1064" i="3"/>
  <c r="AI1060" i="3"/>
  <c r="AI1056" i="3"/>
  <c r="AI1052" i="3"/>
  <c r="AI1048" i="3"/>
  <c r="AI1044" i="3"/>
  <c r="AI1040" i="3"/>
  <c r="AI1036" i="3"/>
  <c r="AI1032" i="3"/>
  <c r="AI1028" i="3"/>
  <c r="AI1024" i="3"/>
  <c r="AI1020" i="3"/>
  <c r="AI1016" i="3"/>
  <c r="AI1012" i="3"/>
  <c r="AI1008" i="3"/>
  <c r="AI1004" i="3"/>
  <c r="AI1000" i="3"/>
  <c r="AI996" i="3"/>
  <c r="AI992" i="3"/>
  <c r="AI988" i="3"/>
  <c r="AI984" i="3"/>
  <c r="AI980" i="3"/>
  <c r="AI976" i="3"/>
  <c r="AI972" i="3"/>
  <c r="AI968" i="3"/>
  <c r="AI964" i="3"/>
  <c r="AI960" i="3"/>
  <c r="AI956" i="3"/>
  <c r="AI948" i="3"/>
  <c r="AI944" i="3"/>
  <c r="AI940" i="3"/>
  <c r="AI936" i="3"/>
  <c r="AI932" i="3"/>
  <c r="AI928" i="3"/>
  <c r="AI924" i="3"/>
  <c r="AI920" i="3"/>
  <c r="AI916" i="3"/>
  <c r="AI912" i="3"/>
  <c r="AI908" i="3"/>
  <c r="AI904" i="3"/>
  <c r="AI900" i="3"/>
  <c r="AI896" i="3"/>
  <c r="AI892" i="3"/>
  <c r="AI884" i="3"/>
  <c r="AI880" i="3"/>
  <c r="AI876" i="3"/>
  <c r="AI872" i="3"/>
  <c r="AI868" i="3"/>
  <c r="AI864" i="3"/>
  <c r="AI860" i="3"/>
  <c r="AI856" i="3"/>
  <c r="AI852" i="3"/>
  <c r="AI848" i="3"/>
  <c r="AI844" i="3"/>
  <c r="AI840" i="3"/>
  <c r="AI836" i="3"/>
  <c r="AI832" i="3"/>
  <c r="AI828" i="3"/>
  <c r="AI824" i="3"/>
  <c r="AI820" i="3"/>
  <c r="AI816" i="3"/>
  <c r="AI812" i="3"/>
  <c r="AI808" i="3"/>
  <c r="AI804" i="3"/>
  <c r="AI800" i="3"/>
  <c r="AI796" i="3"/>
  <c r="AI793" i="3"/>
  <c r="AI789" i="3"/>
  <c r="AI785" i="3"/>
  <c r="AI781" i="3"/>
  <c r="AI777" i="3"/>
  <c r="AI773" i="3"/>
  <c r="AI769" i="3"/>
  <c r="AI765" i="3"/>
  <c r="AI761" i="3"/>
  <c r="AI757" i="3"/>
  <c r="AI753" i="3"/>
  <c r="AI749" i="3"/>
  <c r="AI745" i="3"/>
  <c r="AI738" i="3"/>
  <c r="AI734" i="3"/>
  <c r="AI730" i="3"/>
  <c r="AI726" i="3"/>
  <c r="AI718" i="3"/>
  <c r="AI714" i="3"/>
  <c r="AI710" i="3"/>
  <c r="AI706" i="3"/>
  <c r="AI26" i="3"/>
  <c r="AI22" i="3"/>
  <c r="AI18" i="3"/>
  <c r="AI2636" i="3"/>
  <c r="AI2632" i="3"/>
  <c r="AI2628" i="3"/>
  <c r="AI2624" i="3"/>
  <c r="AI2620" i="3"/>
  <c r="AI2616" i="3"/>
  <c r="AI2612" i="3"/>
  <c r="AI2608" i="3"/>
  <c r="AI2604" i="3"/>
  <c r="AI2600" i="3"/>
  <c r="AI2596" i="3"/>
  <c r="AI2592" i="3"/>
  <c r="AI2588" i="3"/>
  <c r="AI2584" i="3"/>
  <c r="AI2580" i="3"/>
  <c r="AI2576" i="3"/>
  <c r="AI2572" i="3"/>
  <c r="AI2568" i="3"/>
  <c r="AI2564" i="3"/>
  <c r="AI2560" i="3"/>
  <c r="AI2556" i="3"/>
  <c r="AI2552" i="3"/>
  <c r="AI2548" i="3"/>
  <c r="AI2544" i="3"/>
  <c r="AI2540" i="3"/>
  <c r="AI2536" i="3"/>
  <c r="AI2532" i="3"/>
  <c r="AI2528" i="3"/>
  <c r="AI2524" i="3"/>
  <c r="AI2520" i="3"/>
  <c r="AI2516" i="3"/>
  <c r="AI2512" i="3"/>
  <c r="AI2508" i="3"/>
  <c r="AI2504" i="3"/>
  <c r="AI2500" i="3"/>
  <c r="AI2496" i="3"/>
  <c r="AI2492" i="3"/>
  <c r="AI2488" i="3"/>
  <c r="AI2484" i="3"/>
  <c r="AI2480" i="3"/>
  <c r="AI2476" i="3"/>
  <c r="AI2472" i="3"/>
  <c r="AI2468" i="3"/>
  <c r="AI2464" i="3"/>
  <c r="AI2460" i="3"/>
  <c r="AI2456" i="3"/>
  <c r="AI2452" i="3"/>
  <c r="AI2448" i="3"/>
  <c r="AI2444" i="3"/>
  <c r="AI2440" i="3"/>
  <c r="AI2436" i="3"/>
  <c r="AI2432" i="3"/>
  <c r="AI2428" i="3"/>
  <c r="AI2424" i="3"/>
  <c r="AI2420" i="3"/>
  <c r="AI2416" i="3"/>
  <c r="AI2412" i="3"/>
  <c r="AI2408" i="3"/>
  <c r="AI2404" i="3"/>
  <c r="AI2400" i="3"/>
  <c r="AI2396" i="3"/>
  <c r="AI2392" i="3"/>
  <c r="AI2388" i="3"/>
  <c r="AI2384" i="3"/>
  <c r="AI2380" i="3"/>
  <c r="AI2376" i="3"/>
  <c r="AI2372" i="3"/>
  <c r="AI2368" i="3"/>
  <c r="AI2364" i="3"/>
  <c r="AI2360" i="3"/>
  <c r="AI2356" i="3"/>
  <c r="AI2352" i="3"/>
  <c r="AI2348" i="3"/>
  <c r="AI2344" i="3"/>
  <c r="AI2340" i="3"/>
  <c r="AI2336" i="3"/>
  <c r="AI2332" i="3"/>
  <c r="AI2328" i="3"/>
  <c r="AI2324" i="3"/>
  <c r="AI2320" i="3"/>
  <c r="AI2316" i="3"/>
  <c r="AI2312" i="3"/>
  <c r="AI2308" i="3"/>
  <c r="AI2304" i="3"/>
  <c r="AI2300" i="3"/>
  <c r="AI2296" i="3"/>
  <c r="AI2292" i="3"/>
  <c r="AI2288" i="3"/>
  <c r="AI2284" i="3"/>
  <c r="AI2280" i="3"/>
  <c r="AI2276" i="3"/>
  <c r="AI2272" i="3"/>
  <c r="AI2268" i="3"/>
  <c r="AI2264" i="3"/>
  <c r="AI2260" i="3"/>
  <c r="AI2256" i="3"/>
  <c r="AI2252" i="3"/>
  <c r="AI2248" i="3"/>
  <c r="AI2244" i="3"/>
  <c r="AI2240" i="3"/>
  <c r="AI2236" i="3"/>
  <c r="AI2232" i="3"/>
  <c r="AI2228" i="3"/>
  <c r="AI2224" i="3"/>
  <c r="AI2220" i="3"/>
  <c r="AI2216" i="3"/>
  <c r="AI2212" i="3"/>
  <c r="AI2208" i="3"/>
  <c r="AI2204" i="3"/>
  <c r="AI2200" i="3"/>
  <c r="AI2196" i="3"/>
  <c r="AI2192" i="3"/>
  <c r="AI2188" i="3"/>
  <c r="AI2184" i="3"/>
  <c r="AI2180" i="3"/>
  <c r="AI2176" i="3"/>
  <c r="AI2172" i="3"/>
  <c r="AI2168" i="3"/>
  <c r="AI2164" i="3"/>
  <c r="AI2160" i="3"/>
  <c r="AI2156" i="3"/>
  <c r="AI2152" i="3"/>
  <c r="AI2148" i="3"/>
  <c r="AI2144" i="3"/>
  <c r="AI2140" i="3"/>
  <c r="AI2136" i="3"/>
  <c r="AI2132" i="3"/>
  <c r="AI2128" i="3"/>
  <c r="AI2124" i="3"/>
  <c r="AI2120" i="3"/>
  <c r="AI2116" i="3"/>
  <c r="AI2112" i="3"/>
  <c r="AI2108" i="3"/>
  <c r="AI2104" i="3"/>
  <c r="AI2100" i="3"/>
  <c r="AI2096" i="3"/>
  <c r="AI2092" i="3"/>
  <c r="AI2088" i="3"/>
  <c r="AI2084" i="3"/>
  <c r="AI2080" i="3"/>
  <c r="AI2076" i="3"/>
  <c r="AI2072" i="3"/>
  <c r="AI2068" i="3"/>
  <c r="AI2064" i="3"/>
  <c r="AI2060" i="3"/>
  <c r="AI2056" i="3"/>
  <c r="AI2052" i="3"/>
  <c r="AI2048" i="3"/>
  <c r="AI2044" i="3"/>
  <c r="AI2040" i="3"/>
  <c r="AI5" i="3"/>
  <c r="AI4067" i="3"/>
  <c r="AI4055" i="3"/>
  <c r="AI4051" i="3"/>
  <c r="AI4039" i="3"/>
  <c r="AI4035" i="3"/>
  <c r="AI4023" i="3"/>
  <c r="AI4019" i="3"/>
  <c r="AI4007" i="3"/>
  <c r="AI4003" i="3"/>
  <c r="AI3991" i="3"/>
  <c r="AI3987" i="3"/>
  <c r="AI3975" i="3"/>
  <c r="AI3971" i="3"/>
  <c r="AI3959" i="3"/>
  <c r="AI3955" i="3"/>
  <c r="AI3943" i="3"/>
  <c r="AI3939" i="3"/>
  <c r="AI3927" i="3"/>
  <c r="AI3923" i="3"/>
  <c r="AI3911" i="3"/>
  <c r="AI3907" i="3"/>
  <c r="AI3895" i="3"/>
  <c r="AI3891" i="3"/>
  <c r="AI3879" i="3"/>
  <c r="AI3875" i="3"/>
  <c r="AI3863" i="3"/>
  <c r="AI3859" i="3"/>
  <c r="AI3847" i="3"/>
  <c r="AI3843" i="3"/>
  <c r="AI3831" i="3"/>
  <c r="AI3827" i="3"/>
  <c r="AI3815" i="3"/>
  <c r="AI3811" i="3"/>
  <c r="AI3799" i="3"/>
  <c r="AI3795" i="3"/>
  <c r="AI3783" i="3"/>
  <c r="AI3779" i="3"/>
  <c r="AI3767" i="3"/>
  <c r="AI3763" i="3"/>
  <c r="AI3751" i="3"/>
  <c r="AI3747" i="3"/>
  <c r="AI3735" i="3"/>
  <c r="AI3731" i="3"/>
  <c r="AI3719" i="3"/>
  <c r="AI3715" i="3"/>
  <c r="AI3703" i="3"/>
  <c r="AI3699" i="3"/>
  <c r="AI3691" i="3"/>
  <c r="AI3687" i="3"/>
  <c r="AI3683" i="3"/>
  <c r="AI3679" i="3"/>
  <c r="AI3675" i="3"/>
  <c r="AI3671" i="3"/>
  <c r="AI3667" i="3"/>
  <c r="AI3663" i="3"/>
  <c r="AI3659" i="3"/>
  <c r="AI3655" i="3"/>
  <c r="AI3651" i="3"/>
  <c r="AI3647" i="3"/>
  <c r="AI3643" i="3"/>
  <c r="AI3639" i="3"/>
  <c r="AI3635" i="3"/>
  <c r="AI3631" i="3"/>
  <c r="AI3627" i="3"/>
  <c r="AI3623" i="3"/>
  <c r="AI3619" i="3"/>
  <c r="AI3615" i="3"/>
  <c r="AI3611" i="3"/>
  <c r="AI3607" i="3"/>
  <c r="AI3603" i="3"/>
  <c r="AI3599" i="3"/>
  <c r="AI3595" i="3"/>
  <c r="AI3591" i="3"/>
  <c r="AI3587" i="3"/>
  <c r="AI3583" i="3"/>
  <c r="AI3579" i="3"/>
  <c r="AI3575" i="3"/>
  <c r="AI3571" i="3"/>
  <c r="AI3567" i="3"/>
  <c r="AI3563" i="3"/>
  <c r="AI3559" i="3"/>
  <c r="AI3555" i="3"/>
  <c r="AI3551" i="3"/>
  <c r="AI3547" i="3"/>
  <c r="AI3543" i="3"/>
  <c r="AI3539" i="3"/>
  <c r="AI3535" i="3"/>
  <c r="AI3531" i="3"/>
  <c r="AI3527" i="3"/>
  <c r="AI3523" i="3"/>
  <c r="AI3519" i="3"/>
  <c r="AI3515" i="3"/>
  <c r="AI3511" i="3"/>
  <c r="AI3507" i="3"/>
  <c r="AI3503" i="3"/>
  <c r="AI3499" i="3"/>
  <c r="AI3495" i="3"/>
  <c r="AI3491" i="3"/>
  <c r="AI3487" i="3"/>
  <c r="AI3483" i="3"/>
  <c r="AI3479" i="3"/>
  <c r="AI3475" i="3"/>
  <c r="AI3471" i="3"/>
  <c r="AI3467" i="3"/>
  <c r="AI3463" i="3"/>
  <c r="AI3459" i="3"/>
  <c r="AI3455" i="3"/>
  <c r="AI3451" i="3"/>
  <c r="AI3447" i="3"/>
  <c r="AI3443" i="3"/>
  <c r="AI3439" i="3"/>
  <c r="AI3435" i="3"/>
  <c r="AI3431" i="3"/>
  <c r="AI3427" i="3"/>
  <c r="AI3423" i="3"/>
  <c r="AI3419" i="3"/>
  <c r="AI3415" i="3"/>
  <c r="AI3411" i="3"/>
  <c r="AI3407" i="3"/>
  <c r="AI3403" i="3"/>
  <c r="AI3399" i="3"/>
  <c r="AI3395" i="3"/>
  <c r="AI3391" i="3"/>
  <c r="AI3387" i="3"/>
  <c r="AI3383" i="3"/>
  <c r="AI3379" i="3"/>
  <c r="AI3375" i="3"/>
  <c r="AI3371" i="3"/>
  <c r="AI3367" i="3"/>
  <c r="AI3363" i="3"/>
  <c r="AI3359" i="3"/>
  <c r="AI3355" i="3"/>
  <c r="AI3351" i="3"/>
  <c r="AI3347" i="3"/>
  <c r="AI3343" i="3"/>
  <c r="AI3339" i="3"/>
  <c r="AI3335" i="3"/>
  <c r="AI3331" i="3"/>
  <c r="AI3327" i="3"/>
  <c r="AI3323" i="3"/>
  <c r="AI3319" i="3"/>
  <c r="AI3315" i="3"/>
  <c r="AI3311" i="3"/>
  <c r="AI3307" i="3"/>
  <c r="AI3303" i="3"/>
  <c r="AI3299" i="3"/>
  <c r="AI3295" i="3"/>
  <c r="AI3291" i="3"/>
  <c r="AI3287" i="3"/>
  <c r="AI3283" i="3"/>
  <c r="AI3279" i="3"/>
  <c r="AI3275" i="3"/>
  <c r="AI3271" i="3"/>
  <c r="AI3267" i="3"/>
  <c r="AI3263" i="3"/>
  <c r="AI3259" i="3"/>
  <c r="AI3255" i="3"/>
  <c r="AI3251" i="3"/>
  <c r="AI3247" i="3"/>
  <c r="AI3243" i="3"/>
  <c r="AI3239" i="3"/>
  <c r="AI3235" i="3"/>
  <c r="AI3231" i="3"/>
  <c r="AI3227" i="3"/>
  <c r="AI3223" i="3"/>
  <c r="AI3219" i="3"/>
  <c r="AI3215" i="3"/>
  <c r="AI3211" i="3"/>
  <c r="AI3207" i="3"/>
  <c r="AI3203" i="3"/>
  <c r="AI3199" i="3"/>
  <c r="AI3195" i="3"/>
  <c r="AI3191" i="3"/>
  <c r="AI3187" i="3"/>
  <c r="AI3183" i="3"/>
  <c r="AI3179" i="3"/>
  <c r="AI3175" i="3"/>
  <c r="AI3171" i="3"/>
  <c r="AI3167" i="3"/>
  <c r="AI3163" i="3"/>
  <c r="AI3159" i="3"/>
  <c r="AI3155" i="3"/>
  <c r="AI3151" i="3"/>
  <c r="AI3147" i="3"/>
  <c r="AI3143" i="3"/>
  <c r="AI3139" i="3"/>
  <c r="AI3135" i="3"/>
  <c r="AI3131" i="3"/>
  <c r="AI3127" i="3"/>
  <c r="AI3123" i="3"/>
  <c r="AI3119" i="3"/>
  <c r="AI3115" i="3"/>
  <c r="AI3111" i="3"/>
  <c r="AI3107" i="3"/>
  <c r="AI3103" i="3"/>
  <c r="AI3099" i="3"/>
  <c r="AI3095" i="3"/>
  <c r="AI3091" i="3"/>
  <c r="AI3087" i="3"/>
  <c r="AI3083" i="3"/>
  <c r="AI3079" i="3"/>
  <c r="AI3075" i="3"/>
  <c r="AI3071" i="3"/>
  <c r="AI3067" i="3"/>
  <c r="AI3063" i="3"/>
  <c r="AI3059" i="3"/>
  <c r="AI3055" i="3"/>
  <c r="AI3051" i="3"/>
  <c r="AI3047" i="3"/>
  <c r="AI3043" i="3"/>
  <c r="AI3039" i="3"/>
  <c r="AI3035" i="3"/>
  <c r="AI3031" i="3"/>
  <c r="AI3027" i="3"/>
  <c r="AI3023" i="3"/>
  <c r="AI3019" i="3"/>
  <c r="AI3015" i="3"/>
  <c r="AI3011" i="3"/>
  <c r="AI3007" i="3"/>
  <c r="AI3003" i="3"/>
  <c r="AI2999" i="3"/>
  <c r="AI2995" i="3"/>
  <c r="AI2991" i="3"/>
  <c r="AI2987" i="3"/>
  <c r="AI2983" i="3"/>
  <c r="AI2979" i="3"/>
  <c r="AI2975" i="3"/>
  <c r="AI2971" i="3"/>
  <c r="AI2967" i="3"/>
  <c r="AI2963" i="3"/>
  <c r="AI2959" i="3"/>
  <c r="AI2955" i="3"/>
  <c r="AI2951" i="3"/>
  <c r="AI2947" i="3"/>
  <c r="AI2943" i="3"/>
  <c r="AI2939" i="3"/>
  <c r="AI2935" i="3"/>
  <c r="AI2931" i="3"/>
  <c r="AI2927" i="3"/>
  <c r="AI2923" i="3"/>
  <c r="AI2919" i="3"/>
  <c r="AI2915" i="3"/>
  <c r="AI2911" i="3"/>
  <c r="AI2907" i="3"/>
  <c r="AI2903" i="3"/>
  <c r="AI2899" i="3"/>
  <c r="AI2895" i="3"/>
  <c r="AI2891" i="3"/>
  <c r="AI2887" i="3"/>
  <c r="AI2883" i="3"/>
  <c r="AI2879" i="3"/>
  <c r="AI2875" i="3"/>
  <c r="AI2871" i="3"/>
  <c r="AI2867" i="3"/>
  <c r="AI2863" i="3"/>
  <c r="AI2859" i="3"/>
  <c r="AI2855" i="3"/>
  <c r="AI2851" i="3"/>
  <c r="AI2847" i="3"/>
  <c r="AI2843" i="3"/>
  <c r="AI2839" i="3"/>
  <c r="AI2835" i="3"/>
  <c r="AI2831" i="3"/>
  <c r="AI2827" i="3"/>
  <c r="AI2823" i="3"/>
  <c r="AI2819" i="3"/>
  <c r="AI2815" i="3"/>
  <c r="AI2811" i="3"/>
  <c r="AI2807" i="3"/>
  <c r="AI2803" i="3"/>
  <c r="AI2799" i="3"/>
  <c r="AI2795" i="3"/>
  <c r="AI2791" i="3"/>
  <c r="AI2787" i="3"/>
  <c r="AI2783" i="3"/>
  <c r="AI2779" i="3"/>
  <c r="AI2775" i="3"/>
  <c r="AI2771" i="3"/>
  <c r="AI2767" i="3"/>
  <c r="AI2763" i="3"/>
  <c r="AI2759" i="3"/>
  <c r="AI2755" i="3"/>
  <c r="AI2751" i="3"/>
  <c r="AI2747" i="3"/>
  <c r="AI2743" i="3"/>
  <c r="AI2739" i="3"/>
  <c r="AI2735" i="3"/>
  <c r="AI2731" i="3"/>
  <c r="AI2727" i="3"/>
  <c r="AI2723" i="3"/>
  <c r="AI2719" i="3"/>
  <c r="AI2715" i="3"/>
  <c r="AI2711" i="3"/>
  <c r="AI2707" i="3"/>
  <c r="AI2703" i="3"/>
  <c r="AI2699" i="3"/>
  <c r="AI2695" i="3"/>
  <c r="AI2691" i="3"/>
  <c r="AI2687" i="3"/>
  <c r="AI2683" i="3"/>
  <c r="AI2679" i="3"/>
  <c r="AI2675" i="3"/>
  <c r="AI2671" i="3"/>
  <c r="AI2667" i="3"/>
  <c r="AI2663" i="3"/>
  <c r="AI2659" i="3"/>
  <c r="AI2655" i="3"/>
  <c r="AI2651" i="3"/>
  <c r="AI2647" i="3"/>
  <c r="AI2643" i="3"/>
  <c r="AI2639" i="3"/>
  <c r="AI2635" i="3"/>
  <c r="AI2631" i="3"/>
  <c r="AI2627" i="3"/>
  <c r="AI2623" i="3"/>
  <c r="AI2619" i="3"/>
  <c r="AI2615" i="3"/>
  <c r="AI2611" i="3"/>
  <c r="AI2607" i="3"/>
  <c r="AI2603" i="3"/>
  <c r="AI2599" i="3"/>
  <c r="AI2595" i="3"/>
  <c r="AI2591" i="3"/>
  <c r="AI2587" i="3"/>
  <c r="AI2583" i="3"/>
  <c r="AI2579" i="3"/>
  <c r="AI2575" i="3"/>
  <c r="AI2571" i="3"/>
  <c r="AI2567" i="3"/>
  <c r="AI2563" i="3"/>
  <c r="AI2559" i="3"/>
  <c r="AI2555" i="3"/>
  <c r="AI2551" i="3"/>
  <c r="AI2547" i="3"/>
  <c r="AI2543" i="3"/>
  <c r="AI2539" i="3"/>
  <c r="AI2535" i="3"/>
  <c r="AI2531" i="3"/>
  <c r="AI2527" i="3"/>
  <c r="AI2523" i="3"/>
  <c r="AI2519" i="3"/>
  <c r="AI2515" i="3"/>
  <c r="AI2511" i="3"/>
  <c r="AI2507" i="3"/>
  <c r="AI2503" i="3"/>
  <c r="AI2499" i="3"/>
  <c r="AI2495" i="3"/>
  <c r="AI2491" i="3"/>
  <c r="AI2487" i="3"/>
  <c r="AI2483" i="3"/>
  <c r="AI2479" i="3"/>
  <c r="AI2475" i="3"/>
  <c r="AI2471" i="3"/>
  <c r="AI2467" i="3"/>
  <c r="AI2463" i="3"/>
  <c r="AI2459" i="3"/>
  <c r="AI2455" i="3"/>
  <c r="AI2451" i="3"/>
  <c r="AI2447" i="3"/>
  <c r="AI2443" i="3"/>
  <c r="AI2439" i="3"/>
  <c r="AI2435" i="3"/>
  <c r="AI2431" i="3"/>
  <c r="AI2427" i="3"/>
  <c r="AI2423" i="3"/>
  <c r="AI2419" i="3"/>
  <c r="AI2415" i="3"/>
  <c r="AI2411" i="3"/>
  <c r="AI2407" i="3"/>
  <c r="AI2403" i="3"/>
  <c r="AI2399" i="3"/>
  <c r="AI2395" i="3"/>
  <c r="AI2391" i="3"/>
  <c r="AI2387" i="3"/>
  <c r="AI2383" i="3"/>
  <c r="AI2379" i="3"/>
  <c r="AI2375" i="3"/>
  <c r="AI2371" i="3"/>
  <c r="AI2367" i="3"/>
  <c r="AI2363" i="3"/>
  <c r="AI2359" i="3"/>
  <c r="AI2355" i="3"/>
  <c r="AI2351" i="3"/>
  <c r="AI2347" i="3"/>
  <c r="AI2343" i="3"/>
  <c r="AI2339" i="3"/>
  <c r="AI2335" i="3"/>
  <c r="AI2331" i="3"/>
  <c r="AI2327" i="3"/>
  <c r="AI2323" i="3"/>
  <c r="AI2319" i="3"/>
  <c r="AI2315" i="3"/>
  <c r="AI2311" i="3"/>
  <c r="AI2307" i="3"/>
  <c r="AI2303" i="3"/>
  <c r="AI2299" i="3"/>
  <c r="AI2295" i="3"/>
  <c r="AI2291" i="3"/>
  <c r="AI2287" i="3"/>
  <c r="AI2283" i="3"/>
  <c r="AI2279" i="3"/>
  <c r="AI2275" i="3"/>
  <c r="AI2271" i="3"/>
  <c r="AI2267" i="3"/>
  <c r="AI2263" i="3"/>
  <c r="AI2259" i="3"/>
  <c r="AI2255" i="3"/>
  <c r="AI2251" i="3"/>
  <c r="AI2247" i="3"/>
  <c r="AI2243" i="3"/>
  <c r="AI2239" i="3"/>
  <c r="AI2235" i="3"/>
  <c r="AI2231" i="3"/>
  <c r="AI2227" i="3"/>
  <c r="AI2223" i="3"/>
  <c r="AI2219" i="3"/>
  <c r="AI2215" i="3"/>
  <c r="AI2211" i="3"/>
  <c r="AI2207" i="3"/>
  <c r="AI2203" i="3"/>
  <c r="AI2199" i="3"/>
  <c r="AI2195" i="3"/>
  <c r="AI2191" i="3"/>
  <c r="AI2187" i="3"/>
  <c r="AI2183" i="3"/>
  <c r="AI2179" i="3"/>
  <c r="AI2175" i="3"/>
  <c r="AI2171" i="3"/>
  <c r="AI2167" i="3"/>
  <c r="AI2163" i="3"/>
  <c r="AI2159" i="3"/>
  <c r="AI2155" i="3"/>
  <c r="AI2151" i="3"/>
  <c r="AI2147" i="3"/>
  <c r="AI2143" i="3"/>
  <c r="AI2139" i="3"/>
  <c r="AI2135" i="3"/>
  <c r="AI2131" i="3"/>
  <c r="AI2127" i="3"/>
  <c r="AI2123" i="3"/>
  <c r="AI2119" i="3"/>
  <c r="AI2115" i="3"/>
  <c r="AI2111" i="3"/>
  <c r="AI2107" i="3"/>
  <c r="AI2103" i="3"/>
  <c r="AI2099" i="3"/>
  <c r="AI2095" i="3"/>
  <c r="AI2091" i="3"/>
  <c r="AI2087" i="3"/>
  <c r="AI2083" i="3"/>
  <c r="AI2079" i="3"/>
  <c r="AI2075" i="3"/>
  <c r="AI2071" i="3"/>
  <c r="AI2067" i="3"/>
  <c r="AI2063" i="3"/>
  <c r="AI2059" i="3"/>
  <c r="AI2055" i="3"/>
  <c r="AI2051" i="3"/>
  <c r="AI2047" i="3"/>
  <c r="AI2043" i="3"/>
  <c r="AI2039" i="3"/>
  <c r="AI2035" i="3"/>
  <c r="AI2031" i="3"/>
  <c r="AI2027" i="3"/>
  <c r="AI2023" i="3"/>
  <c r="AI2019" i="3"/>
  <c r="AI2015" i="3"/>
  <c r="AI2011" i="3"/>
  <c r="AI2007" i="3"/>
  <c r="AI2003" i="3"/>
  <c r="AI1999" i="3"/>
  <c r="AI1995" i="3"/>
  <c r="AI1991" i="3"/>
  <c r="AI1987" i="3"/>
  <c r="AI1983" i="3"/>
  <c r="AI1979" i="3"/>
  <c r="AI1975" i="3"/>
  <c r="AI1971" i="3"/>
  <c r="AI1967" i="3"/>
  <c r="AI1963" i="3"/>
  <c r="AI1959" i="3"/>
  <c r="AI1955" i="3"/>
  <c r="AI1951" i="3"/>
  <c r="AI1947" i="3"/>
  <c r="AI1943" i="3"/>
  <c r="AI1939" i="3"/>
  <c r="AI1935" i="3"/>
  <c r="AI1931" i="3"/>
  <c r="AI1927" i="3"/>
  <c r="AI1923" i="3"/>
  <c r="AI1919" i="3"/>
  <c r="AI1915" i="3"/>
  <c r="AI1911" i="3"/>
  <c r="AI1907" i="3"/>
  <c r="AI1903" i="3"/>
  <c r="AI1899" i="3"/>
  <c r="AI1895" i="3"/>
  <c r="AI1891" i="3"/>
  <c r="AI1887" i="3"/>
  <c r="AI1883" i="3"/>
  <c r="AI1879" i="3"/>
  <c r="AI1875" i="3"/>
  <c r="AI1871" i="3"/>
  <c r="AI1867" i="3"/>
  <c r="AI1863" i="3"/>
  <c r="AI1859" i="3"/>
  <c r="AI1855" i="3"/>
  <c r="AI1851" i="3"/>
  <c r="AI1847" i="3"/>
  <c r="AI1843" i="3"/>
  <c r="AI1839" i="3"/>
  <c r="AI1835" i="3"/>
  <c r="AI1831" i="3"/>
  <c r="AI1827" i="3"/>
  <c r="AI1823" i="3"/>
  <c r="AI1819" i="3"/>
  <c r="AI1815" i="3"/>
  <c r="AI1811" i="3"/>
  <c r="AI1807" i="3"/>
  <c r="AI1803" i="3"/>
  <c r="AI1799" i="3"/>
  <c r="AI1795" i="3"/>
  <c r="AI1791" i="3"/>
  <c r="AI1787" i="3"/>
  <c r="AI1783" i="3"/>
  <c r="AI1779" i="3"/>
  <c r="AI1775" i="3"/>
  <c r="AI1771" i="3"/>
  <c r="AI1767" i="3"/>
  <c r="AI1763" i="3"/>
  <c r="AI1759" i="3"/>
  <c r="AI1755" i="3"/>
  <c r="AI1751" i="3"/>
  <c r="AI1747" i="3"/>
  <c r="AI1743" i="3"/>
  <c r="AI1739" i="3"/>
  <c r="AI1735" i="3"/>
  <c r="AI1731" i="3"/>
  <c r="AI1727" i="3"/>
  <c r="AI1723" i="3"/>
  <c r="AI1719" i="3"/>
  <c r="AI1715" i="3"/>
  <c r="AI1711" i="3"/>
  <c r="AI1707" i="3"/>
  <c r="AI1703" i="3"/>
  <c r="AI1699" i="3"/>
  <c r="AI1695" i="3"/>
  <c r="AI1691" i="3"/>
  <c r="AI1687" i="3"/>
  <c r="AI1683" i="3"/>
  <c r="AI1679" i="3"/>
  <c r="AI1675" i="3"/>
  <c r="AI1671" i="3"/>
  <c r="AI1667" i="3"/>
  <c r="AI1663" i="3"/>
  <c r="AI1659" i="3"/>
  <c r="AI1655" i="3"/>
  <c r="AI1651" i="3"/>
  <c r="AI1647" i="3"/>
  <c r="AI1643" i="3"/>
  <c r="AI1639" i="3"/>
  <c r="AI1635" i="3"/>
  <c r="AI1631" i="3"/>
  <c r="AI1627" i="3"/>
  <c r="AI1623" i="3"/>
  <c r="AI1619" i="3"/>
  <c r="AI1615" i="3"/>
  <c r="AI1611" i="3"/>
  <c r="AI1607" i="3"/>
  <c r="AI1603" i="3"/>
  <c r="AI1599" i="3"/>
  <c r="AI1595" i="3"/>
  <c r="AI1591" i="3"/>
  <c r="AI1587" i="3"/>
  <c r="AI1583" i="3"/>
  <c r="AI1579" i="3"/>
  <c r="AI1575" i="3"/>
  <c r="AI1571" i="3"/>
  <c r="AI1567" i="3"/>
  <c r="AI1563" i="3"/>
  <c r="AI1559" i="3"/>
  <c r="AI1555" i="3"/>
  <c r="AI1551" i="3"/>
  <c r="AI1547" i="3"/>
  <c r="AI1543" i="3"/>
  <c r="AI1539" i="3"/>
  <c r="AI1535" i="3"/>
  <c r="AI1531" i="3"/>
  <c r="AI1527" i="3"/>
  <c r="AI1523" i="3"/>
  <c r="AI1519" i="3"/>
  <c r="AI1515" i="3"/>
  <c r="AI1511" i="3"/>
  <c r="AI1507" i="3"/>
  <c r="AI1503" i="3"/>
  <c r="AI1499" i="3"/>
  <c r="AI1495" i="3"/>
  <c r="AI1491" i="3"/>
  <c r="AI1487" i="3"/>
  <c r="AI1483" i="3"/>
  <c r="AI1479" i="3"/>
  <c r="AI1475" i="3"/>
  <c r="AI1471" i="3"/>
  <c r="AI1467" i="3"/>
  <c r="AI1463" i="3"/>
  <c r="AI1459" i="3"/>
  <c r="AI1455" i="3"/>
  <c r="AI1451" i="3"/>
  <c r="AI1447" i="3"/>
  <c r="AI1443" i="3"/>
  <c r="AI1439" i="3"/>
  <c r="AI1435" i="3"/>
  <c r="AI1431" i="3"/>
  <c r="AI1427" i="3"/>
  <c r="AI1423" i="3"/>
  <c r="AI1419" i="3"/>
  <c r="AI1415" i="3"/>
  <c r="AI1411" i="3"/>
  <c r="AI1407" i="3"/>
  <c r="AI1403" i="3"/>
  <c r="AI1399" i="3"/>
  <c r="AI1395" i="3"/>
  <c r="AI1391" i="3"/>
  <c r="AI1387" i="3"/>
  <c r="AI1383" i="3"/>
  <c r="AI1379" i="3"/>
  <c r="AI1375" i="3"/>
  <c r="AI1371" i="3"/>
  <c r="AI1367" i="3"/>
  <c r="AI1363" i="3"/>
  <c r="AI1359" i="3"/>
  <c r="AI1355" i="3"/>
  <c r="AI1351" i="3"/>
  <c r="AI1347" i="3"/>
  <c r="AI1343" i="3"/>
  <c r="AI1339" i="3"/>
  <c r="AI1335" i="3"/>
  <c r="AI1331" i="3"/>
  <c r="AI1327" i="3"/>
  <c r="AI1323" i="3"/>
  <c r="AI1319" i="3"/>
  <c r="AI1315" i="3"/>
  <c r="AI1311" i="3"/>
  <c r="AI1307" i="3"/>
  <c r="AI1303" i="3"/>
  <c r="AI1299" i="3"/>
  <c r="AI1295" i="3"/>
  <c r="AI1291" i="3"/>
  <c r="AI1287" i="3"/>
  <c r="AI1283" i="3"/>
  <c r="AI1279" i="3"/>
  <c r="AI1275" i="3"/>
  <c r="AI1271" i="3"/>
  <c r="AI1267" i="3"/>
  <c r="AI1263" i="3"/>
  <c r="AI1259" i="3"/>
  <c r="AI1255" i="3"/>
  <c r="AI1251" i="3"/>
  <c r="AI1247" i="3"/>
  <c r="AI1243" i="3"/>
  <c r="AI1239" i="3"/>
  <c r="AI1235" i="3"/>
  <c r="AI1231" i="3"/>
  <c r="AI1227" i="3"/>
  <c r="AI1223" i="3"/>
  <c r="AI1219" i="3"/>
  <c r="AI1215" i="3"/>
  <c r="AI1211" i="3"/>
  <c r="AI1207" i="3"/>
  <c r="AI1203" i="3"/>
  <c r="AI1199" i="3"/>
  <c r="AI1195" i="3"/>
  <c r="AI1191" i="3"/>
  <c r="AI1187" i="3"/>
  <c r="AI1183" i="3"/>
  <c r="AI1179" i="3"/>
  <c r="AI1175" i="3"/>
  <c r="AI1171" i="3"/>
  <c r="AI1167" i="3"/>
  <c r="AI1163" i="3"/>
  <c r="AI1159" i="3"/>
  <c r="AI1155" i="3"/>
  <c r="AI1151" i="3"/>
  <c r="AI1147" i="3"/>
  <c r="AI1143" i="3"/>
  <c r="AI1139" i="3"/>
  <c r="AI1135" i="3"/>
  <c r="AI1131" i="3"/>
  <c r="AI1127" i="3"/>
  <c r="AI1123" i="3"/>
  <c r="AI1119" i="3"/>
  <c r="AI1115" i="3"/>
  <c r="AI1111" i="3"/>
  <c r="AI1107" i="3"/>
  <c r="AI1103" i="3"/>
  <c r="AI1099" i="3"/>
  <c r="AI1095" i="3"/>
  <c r="AI1091" i="3"/>
  <c r="AI1087" i="3"/>
  <c r="AI1083" i="3"/>
  <c r="AI1079" i="3"/>
  <c r="AI1075" i="3"/>
  <c r="AI1071" i="3"/>
  <c r="AI1067" i="3"/>
  <c r="AI1063" i="3"/>
  <c r="AI1059" i="3"/>
  <c r="AI1055" i="3"/>
  <c r="AI1051" i="3"/>
  <c r="AI1047" i="3"/>
  <c r="AI1043" i="3"/>
  <c r="AI1039" i="3"/>
  <c r="AI1035" i="3"/>
  <c r="AI1031" i="3"/>
  <c r="AI1027" i="3"/>
  <c r="AI1023" i="3"/>
  <c r="AI1019" i="3"/>
  <c r="AI1015" i="3"/>
  <c r="AI1011" i="3"/>
  <c r="AI1007" i="3"/>
  <c r="AI1003" i="3"/>
  <c r="AI999" i="3"/>
  <c r="AI995" i="3"/>
  <c r="AI991" i="3"/>
  <c r="AI987" i="3"/>
  <c r="AI983" i="3"/>
  <c r="AI979" i="3"/>
  <c r="AI975" i="3"/>
  <c r="AI971" i="3"/>
  <c r="AI967" i="3"/>
  <c r="AI963" i="3"/>
  <c r="AI959" i="3"/>
  <c r="AI955" i="3"/>
  <c r="AI951" i="3"/>
  <c r="AI947" i="3"/>
  <c r="AI943" i="3"/>
  <c r="AI939" i="3"/>
  <c r="AI935" i="3"/>
  <c r="AI931" i="3"/>
  <c r="AI927" i="3"/>
  <c r="AI923" i="3"/>
  <c r="AI919" i="3"/>
  <c r="AI915" i="3"/>
  <c r="AI911" i="3"/>
  <c r="AI907" i="3"/>
  <c r="AI903" i="3"/>
  <c r="AI899" i="3"/>
  <c r="AI895" i="3"/>
  <c r="AI891" i="3"/>
  <c r="AI887" i="3"/>
  <c r="AI883" i="3"/>
  <c r="AI879" i="3"/>
  <c r="AI875" i="3"/>
  <c r="AI871" i="3"/>
  <c r="AI867" i="3"/>
  <c r="AI863" i="3"/>
  <c r="AI859" i="3"/>
  <c r="AI855" i="3"/>
  <c r="AI851" i="3"/>
  <c r="AI847" i="3"/>
  <c r="AI843" i="3"/>
  <c r="AI839" i="3"/>
  <c r="AI835" i="3"/>
  <c r="AI831" i="3"/>
  <c r="AI827" i="3"/>
  <c r="AI823" i="3"/>
  <c r="AI819" i="3"/>
  <c r="AI815" i="3"/>
  <c r="AI811" i="3"/>
  <c r="AI807" i="3"/>
  <c r="AI803" i="3"/>
  <c r="AI799" i="3"/>
  <c r="AI795" i="3"/>
  <c r="AI792" i="3"/>
  <c r="AI788" i="3"/>
  <c r="AI784" i="3"/>
  <c r="AI780" i="3"/>
  <c r="AI776" i="3"/>
  <c r="AI772" i="3"/>
  <c r="AI768" i="3"/>
  <c r="AI764" i="3"/>
  <c r="AI760" i="3"/>
  <c r="AI756" i="3"/>
  <c r="AI752" i="3"/>
  <c r="AI748" i="3"/>
  <c r="AI744" i="3"/>
  <c r="AI741" i="3"/>
  <c r="AI737" i="3"/>
  <c r="AI733" i="3"/>
  <c r="AI729" i="3"/>
  <c r="AI725" i="3"/>
  <c r="AI717" i="3"/>
  <c r="AI713" i="3"/>
  <c r="AI709" i="3"/>
  <c r="AI705" i="3"/>
  <c r="AI41" i="3"/>
  <c r="AI37" i="3"/>
  <c r="AI33" i="3"/>
  <c r="AI21" i="3"/>
  <c r="AI2050" i="3"/>
  <c r="AI2042" i="3"/>
  <c r="AI2034" i="3"/>
  <c r="AI2026" i="3"/>
  <c r="AI2018" i="3"/>
  <c r="AI2010" i="3"/>
  <c r="AI2002" i="3"/>
  <c r="AI1994" i="3"/>
  <c r="AI1986" i="3"/>
  <c r="AI1978" i="3"/>
  <c r="AI1970" i="3"/>
  <c r="AI1962" i="3"/>
  <c r="AI1954" i="3"/>
  <c r="AI1946" i="3"/>
  <c r="AI1938" i="3"/>
  <c r="AI1930" i="3"/>
  <c r="AI1922" i="3"/>
  <c r="AI1914" i="3"/>
  <c r="AI1906" i="3"/>
  <c r="AI1898" i="3"/>
  <c r="AI1890" i="3"/>
  <c r="AI1882" i="3"/>
  <c r="AI1874" i="3"/>
  <c r="AI1866" i="3"/>
  <c r="AI1858" i="3"/>
  <c r="AI1850" i="3"/>
  <c r="AI1842" i="3"/>
  <c r="AI1834" i="3"/>
  <c r="AI1826" i="3"/>
  <c r="AI1818" i="3"/>
  <c r="AI1810" i="3"/>
  <c r="AI1802" i="3"/>
  <c r="AI1794" i="3"/>
  <c r="AI1790" i="3"/>
  <c r="AI1786" i="3"/>
  <c r="AI1782" i="3"/>
  <c r="AI1778" i="3"/>
  <c r="AI1774" i="3"/>
  <c r="AI1770" i="3"/>
  <c r="AI1766" i="3"/>
  <c r="AI1762" i="3"/>
  <c r="AI1758" i="3"/>
  <c r="AI1754" i="3"/>
  <c r="AI1750" i="3"/>
  <c r="AI1746" i="3"/>
  <c r="AI1742" i="3"/>
  <c r="AI1738" i="3"/>
  <c r="AI1734" i="3"/>
  <c r="AI1730" i="3"/>
  <c r="AI1726" i="3"/>
  <c r="AI1722" i="3"/>
  <c r="AI1718" i="3"/>
  <c r="AI1714" i="3"/>
  <c r="AI1706" i="3"/>
  <c r="AI1702" i="3"/>
  <c r="AI1698" i="3"/>
  <c r="AI1694" i="3"/>
  <c r="AI1690" i="3"/>
  <c r="AI1686" i="3"/>
  <c r="AI1682" i="3"/>
  <c r="AI1678" i="3"/>
  <c r="AI1674" i="3"/>
  <c r="AI1670" i="3"/>
  <c r="AI1666" i="3"/>
  <c r="AI1662" i="3"/>
  <c r="AI1658" i="3"/>
  <c r="AI1654" i="3"/>
  <c r="AI1650" i="3"/>
  <c r="AI1642" i="3"/>
  <c r="AI1638" i="3"/>
  <c r="AI1634" i="3"/>
  <c r="AI1630" i="3"/>
  <c r="AI1626" i="3"/>
  <c r="AI1622" i="3"/>
  <c r="AI1618" i="3"/>
  <c r="AI1614" i="3"/>
  <c r="AI1610" i="3"/>
  <c r="AI1606" i="3"/>
  <c r="AI1602" i="3"/>
  <c r="AI1598" i="3"/>
  <c r="AI1594" i="3"/>
  <c r="AI1590" i="3"/>
  <c r="AI1586" i="3"/>
  <c r="AI1578" i="3"/>
  <c r="AI1574" i="3"/>
  <c r="AI1570" i="3"/>
  <c r="AI1566" i="3"/>
  <c r="AI1562" i="3"/>
  <c r="AI1558" i="3"/>
  <c r="AI1554" i="3"/>
  <c r="AI1550" i="3"/>
  <c r="AI1546" i="3"/>
  <c r="AI1542" i="3"/>
  <c r="AI1538" i="3"/>
  <c r="AI1534" i="3"/>
  <c r="AI1530" i="3"/>
  <c r="AI1526" i="3"/>
  <c r="AI1522" i="3"/>
  <c r="AI1514" i="3"/>
  <c r="AI1510" i="3"/>
  <c r="AI1506" i="3"/>
  <c r="AI1502" i="3"/>
  <c r="AI1498" i="3"/>
  <c r="AI1494" i="3"/>
  <c r="AI1490" i="3"/>
  <c r="AI1486" i="3"/>
  <c r="AI1482" i="3"/>
  <c r="AI1478" i="3"/>
  <c r="AI1474" i="3"/>
  <c r="AI1470" i="3"/>
  <c r="AI1466" i="3"/>
  <c r="AI1462" i="3"/>
  <c r="AI1458" i="3"/>
  <c r="AI1450" i="3"/>
  <c r="AI1446" i="3"/>
  <c r="AI1442" i="3"/>
  <c r="AI1438" i="3"/>
  <c r="AI1434" i="3"/>
  <c r="AI1430" i="3"/>
  <c r="AI1426" i="3"/>
  <c r="AI1422" i="3"/>
  <c r="AI1418" i="3"/>
  <c r="AI1414" i="3"/>
  <c r="AI1410" i="3"/>
  <c r="AI1406" i="3"/>
  <c r="AI1402" i="3"/>
  <c r="AI1398" i="3"/>
  <c r="AI1394" i="3"/>
  <c r="AI1386" i="3"/>
  <c r="AI1382" i="3"/>
  <c r="AI1378" i="3"/>
  <c r="AI1374" i="3"/>
  <c r="AI1370" i="3"/>
  <c r="AI1366" i="3"/>
  <c r="AI1362" i="3"/>
  <c r="AI1358" i="3"/>
  <c r="AI1354" i="3"/>
  <c r="AI1350" i="3"/>
  <c r="AI1346" i="3"/>
  <c r="AI1342" i="3"/>
  <c r="AI1338" i="3"/>
  <c r="AI1334" i="3"/>
  <c r="AI1330" i="3"/>
  <c r="AI1322" i="3"/>
  <c r="AI1318" i="3"/>
  <c r="AI1314" i="3"/>
  <c r="AI1310" i="3"/>
  <c r="AI1306" i="3"/>
  <c r="AI1302" i="3"/>
  <c r="AI1298" i="3"/>
  <c r="AI1294" i="3"/>
  <c r="AI1290" i="3"/>
  <c r="AI1286" i="3"/>
  <c r="AI1282" i="3"/>
  <c r="AI1278" i="3"/>
  <c r="AI1274" i="3"/>
  <c r="AI1270" i="3"/>
  <c r="AI1266" i="3"/>
  <c r="AI1258" i="3"/>
  <c r="AI1254" i="3"/>
  <c r="AI1250" i="3"/>
  <c r="AI1246" i="3"/>
  <c r="AI1242" i="3"/>
  <c r="AI1238" i="3"/>
  <c r="AI1234" i="3"/>
  <c r="AI1230" i="3"/>
  <c r="AI1226" i="3"/>
  <c r="AI1222" i="3"/>
  <c r="AI1218" i="3"/>
  <c r="AI1214" i="3"/>
  <c r="AI1210" i="3"/>
  <c r="AI1206" i="3"/>
  <c r="AI1202" i="3"/>
  <c r="AI1194" i="3"/>
  <c r="AI1190" i="3"/>
  <c r="AI1186" i="3"/>
  <c r="AI1182" i="3"/>
  <c r="AI1178" i="3"/>
  <c r="AI1174" i="3"/>
  <c r="AI1170" i="3"/>
  <c r="AI1166" i="3"/>
  <c r="AI1162" i="3"/>
  <c r="AI1158" i="3"/>
  <c r="AI1154" i="3"/>
  <c r="AI1150" i="3"/>
  <c r="AI1146" i="3"/>
  <c r="AI1142" i="3"/>
  <c r="AI1138" i="3"/>
  <c r="AI1134" i="3"/>
  <c r="AI1126" i="3"/>
  <c r="AI1122" i="3"/>
  <c r="AI1118" i="3"/>
  <c r="AI1114" i="3"/>
  <c r="AI1110" i="3"/>
  <c r="AI1106" i="3"/>
  <c r="AI1102" i="3"/>
  <c r="AI1098" i="3"/>
  <c r="AI1094" i="3"/>
  <c r="AI1090" i="3"/>
  <c r="AI1086" i="3"/>
  <c r="AI1082" i="3"/>
  <c r="AI1078" i="3"/>
  <c r="AI1074" i="3"/>
  <c r="AI1070" i="3"/>
  <c r="AI1066" i="3"/>
  <c r="AI1062" i="3"/>
  <c r="AI1058" i="3"/>
  <c r="AI1054" i="3"/>
  <c r="AI1050" i="3"/>
  <c r="AI1046" i="3"/>
  <c r="AI1042" i="3"/>
  <c r="AI1038" i="3"/>
  <c r="AI1034" i="3"/>
  <c r="AI1030" i="3"/>
  <c r="AI1026" i="3"/>
  <c r="AI1022" i="3"/>
  <c r="AI1018" i="3"/>
  <c r="AI1014" i="3"/>
  <c r="AI1010" i="3"/>
  <c r="AI1006" i="3"/>
  <c r="AI1002" i="3"/>
  <c r="AI998" i="3"/>
  <c r="AI994" i="3"/>
  <c r="AI990" i="3"/>
  <c r="AI986" i="3"/>
  <c r="AI982" i="3"/>
  <c r="AI978" i="3"/>
  <c r="AI974" i="3"/>
  <c r="AI970" i="3"/>
  <c r="AI966" i="3"/>
  <c r="AI962" i="3"/>
  <c r="AI958" i="3"/>
  <c r="AI954" i="3"/>
  <c r="AI950" i="3"/>
  <c r="AI946" i="3"/>
  <c r="AI942" i="3"/>
  <c r="AI938" i="3"/>
  <c r="AI934" i="3"/>
  <c r="AI930" i="3"/>
  <c r="AI926" i="3"/>
  <c r="AI922" i="3"/>
  <c r="AI918" i="3"/>
  <c r="AI914" i="3"/>
  <c r="AI910" i="3"/>
  <c r="AI906" i="3"/>
  <c r="AI902" i="3"/>
  <c r="AI898" i="3"/>
  <c r="AI894" i="3"/>
  <c r="AI890" i="3"/>
  <c r="AI886" i="3"/>
  <c r="AI882" i="3"/>
  <c r="AI878" i="3"/>
  <c r="AI874" i="3"/>
  <c r="AI870" i="3"/>
  <c r="AI866" i="3"/>
  <c r="AI862" i="3"/>
  <c r="AI858" i="3"/>
  <c r="AI854" i="3"/>
  <c r="AI850" i="3"/>
  <c r="AI846" i="3"/>
  <c r="AI842" i="3"/>
  <c r="AI838" i="3"/>
  <c r="AI834" i="3"/>
  <c r="AI830" i="3"/>
  <c r="AI826" i="3"/>
  <c r="AI822" i="3"/>
  <c r="AI818" i="3"/>
  <c r="AI814" i="3"/>
  <c r="AI810" i="3"/>
  <c r="AI806" i="3"/>
  <c r="AI802" i="3"/>
  <c r="AI798" i="3"/>
  <c r="AI791" i="3"/>
  <c r="AI787" i="3"/>
  <c r="AI783" i="3"/>
  <c r="AI779" i="3"/>
  <c r="AI775" i="3"/>
  <c r="AI771" i="3"/>
  <c r="AI767" i="3"/>
  <c r="AI763" i="3"/>
  <c r="AI759" i="3"/>
  <c r="AI755" i="3"/>
  <c r="AI751" i="3"/>
  <c r="AI743" i="3"/>
  <c r="AI740" i="3"/>
  <c r="AI736" i="3"/>
  <c r="AI732" i="3"/>
  <c r="AI728" i="3"/>
  <c r="AI724" i="3"/>
  <c r="AI720" i="3"/>
  <c r="AI716" i="3"/>
  <c r="AI712" i="3"/>
  <c r="AI708" i="3"/>
  <c r="AI704" i="3"/>
  <c r="AI40" i="3"/>
  <c r="AI36" i="3"/>
  <c r="AI32" i="3"/>
  <c r="AI2025" i="3"/>
  <c r="AI2021" i="3"/>
  <c r="AI2017" i="3"/>
  <c r="AI2013" i="3"/>
  <c r="AI2009" i="3"/>
  <c r="AI2005" i="3"/>
  <c r="AI2001" i="3"/>
  <c r="AI1997" i="3"/>
  <c r="AI1993" i="3"/>
  <c r="AI1989" i="3"/>
  <c r="AI1985" i="3"/>
  <c r="AI1981" i="3"/>
  <c r="AI1977" i="3"/>
  <c r="AI1973" i="3"/>
  <c r="AI1969" i="3"/>
  <c r="AI1965" i="3"/>
  <c r="AI1961" i="3"/>
  <c r="AI1957" i="3"/>
  <c r="AI1953" i="3"/>
  <c r="AI1949" i="3"/>
  <c r="AI1945" i="3"/>
  <c r="AI1941" i="3"/>
  <c r="AI1937" i="3"/>
  <c r="AI1933" i="3"/>
  <c r="AI1929" i="3"/>
  <c r="AI1925" i="3"/>
  <c r="AI1921" i="3"/>
  <c r="AI1917" i="3"/>
  <c r="AI1913" i="3"/>
  <c r="AI1909" i="3"/>
  <c r="AI1905" i="3"/>
  <c r="AI1901" i="3"/>
  <c r="AI1897" i="3"/>
  <c r="AI1893" i="3"/>
  <c r="AI1889" i="3"/>
  <c r="AI1885" i="3"/>
  <c r="AI1881" i="3"/>
  <c r="AI1877" i="3"/>
  <c r="AI1873" i="3"/>
  <c r="AI1869" i="3"/>
  <c r="AI1865" i="3"/>
  <c r="AI1861" i="3"/>
  <c r="AI1857" i="3"/>
  <c r="AI1853" i="3"/>
  <c r="AI1849" i="3"/>
  <c r="AI1845" i="3"/>
  <c r="AI1841" i="3"/>
  <c r="AI1837" i="3"/>
  <c r="AI1833" i="3"/>
  <c r="AI1829" i="3"/>
  <c r="AI1825" i="3"/>
  <c r="AI1821" i="3"/>
  <c r="AI1817" i="3"/>
  <c r="AI1813" i="3"/>
  <c r="AI1809" i="3"/>
  <c r="AI1805" i="3"/>
  <c r="AI1801" i="3"/>
  <c r="AI1797" i="3"/>
  <c r="AI1793" i="3"/>
  <c r="AI1785" i="3"/>
  <c r="AI1781" i="3"/>
  <c r="AI1777" i="3"/>
  <c r="AI1773" i="3"/>
  <c r="AI1769" i="3"/>
  <c r="AI1765" i="3"/>
  <c r="AI1761" i="3"/>
  <c r="AI1757" i="3"/>
  <c r="AI1753" i="3"/>
  <c r="AI1749" i="3"/>
  <c r="AI1745" i="3"/>
  <c r="AI1741" i="3"/>
  <c r="AI1737" i="3"/>
  <c r="AI1733" i="3"/>
  <c r="AI1729" i="3"/>
  <c r="AI1725" i="3"/>
  <c r="AI1721" i="3"/>
  <c r="AI1717" i="3"/>
  <c r="AI1713" i="3"/>
  <c r="AI1709" i="3"/>
  <c r="AI1705" i="3"/>
  <c r="AI1701" i="3"/>
  <c r="AI1697" i="3"/>
  <c r="AI1693" i="3"/>
  <c r="AI1685" i="3"/>
  <c r="AI1681" i="3"/>
  <c r="AI1677" i="3"/>
  <c r="AI1673" i="3"/>
  <c r="AI1669" i="3"/>
  <c r="AI1665" i="3"/>
  <c r="AI1661" i="3"/>
  <c r="AI1657" i="3"/>
  <c r="AI1653" i="3"/>
  <c r="AI1649" i="3"/>
  <c r="AI1645" i="3"/>
  <c r="AI1641" i="3"/>
  <c r="AI1637" i="3"/>
  <c r="AI1633" i="3"/>
  <c r="AI1629" i="3"/>
  <c r="AI1621" i="3"/>
  <c r="AI1617" i="3"/>
  <c r="AI1613" i="3"/>
  <c r="AI1609" i="3"/>
  <c r="AI1605" i="3"/>
  <c r="AI1601" i="3"/>
  <c r="AI1597" i="3"/>
  <c r="AI1593" i="3"/>
  <c r="AI1589" i="3"/>
  <c r="AI1585" i="3"/>
  <c r="AI1581" i="3"/>
  <c r="AI1577" i="3"/>
  <c r="AI1573" i="3"/>
  <c r="AI1569" i="3"/>
  <c r="AI1565" i="3"/>
  <c r="AI1557" i="3"/>
  <c r="AI1553" i="3"/>
  <c r="AI1549" i="3"/>
  <c r="AI1545" i="3"/>
  <c r="AI1541" i="3"/>
  <c r="AI1537" i="3"/>
  <c r="AI1533" i="3"/>
  <c r="AI1529" i="3"/>
  <c r="AI1525" i="3"/>
  <c r="AI1521" i="3"/>
  <c r="AI1517" i="3"/>
  <c r="AI1513" i="3"/>
  <c r="AI1509" i="3"/>
  <c r="AI1505" i="3"/>
  <c r="AI1501" i="3"/>
  <c r="AI1493" i="3"/>
  <c r="AI1489" i="3"/>
  <c r="AI1485" i="3"/>
  <c r="AI1481" i="3"/>
  <c r="AI1477" i="3"/>
  <c r="AI1473" i="3"/>
  <c r="AI1469" i="3"/>
  <c r="AI1465" i="3"/>
  <c r="AI1461" i="3"/>
  <c r="AI1457" i="3"/>
  <c r="AI1453" i="3"/>
  <c r="AI1449" i="3"/>
  <c r="AI1445" i="3"/>
  <c r="AI1441" i="3"/>
  <c r="AI1437" i="3"/>
  <c r="AI1429" i="3"/>
  <c r="AI1425" i="3"/>
  <c r="AI1421" i="3"/>
  <c r="AI1417" i="3"/>
  <c r="AI1413" i="3"/>
  <c r="AI1409" i="3"/>
  <c r="AI1405" i="3"/>
  <c r="AI1401" i="3"/>
  <c r="AI1397" i="3"/>
  <c r="AI1393" i="3"/>
  <c r="AI1389" i="3"/>
  <c r="AI1385" i="3"/>
  <c r="AI1381" i="3"/>
  <c r="AI1377" i="3"/>
  <c r="AI1373" i="3"/>
  <c r="AI1365" i="3"/>
  <c r="AI1361" i="3"/>
  <c r="AI1357" i="3"/>
  <c r="AI1353" i="3"/>
  <c r="AI1349" i="3"/>
  <c r="AI1345" i="3"/>
  <c r="AI1341" i="3"/>
  <c r="AI1337" i="3"/>
  <c r="AI1333" i="3"/>
  <c r="AI1329" i="3"/>
  <c r="AI1325" i="3"/>
  <c r="AI1321" i="3"/>
  <c r="AI1317" i="3"/>
  <c r="AI1313" i="3"/>
  <c r="AI1309" i="3"/>
  <c r="AI1301" i="3"/>
  <c r="AI1297" i="3"/>
  <c r="AI1293" i="3"/>
  <c r="AI1289" i="3"/>
  <c r="AI1285" i="3"/>
  <c r="AI1281" i="3"/>
  <c r="AI1277" i="3"/>
  <c r="AI1273" i="3"/>
  <c r="AI1269" i="3"/>
  <c r="AI1265" i="3"/>
  <c r="AI1261" i="3"/>
  <c r="AI1257" i="3"/>
  <c r="AI1253" i="3"/>
  <c r="AI1249" i="3"/>
  <c r="AI1245" i="3"/>
  <c r="AI1237" i="3"/>
  <c r="AI1233" i="3"/>
  <c r="AI1229" i="3"/>
  <c r="AI1225" i="3"/>
  <c r="AI1221" i="3"/>
  <c r="AI1217" i="3"/>
  <c r="AI1213" i="3"/>
  <c r="AI1209" i="3"/>
  <c r="AI1205" i="3"/>
  <c r="AI1201" i="3"/>
  <c r="AI1197" i="3"/>
  <c r="AI1193" i="3"/>
  <c r="AI1189" i="3"/>
  <c r="AI1185" i="3"/>
  <c r="AI1181" i="3"/>
  <c r="AI1173" i="3"/>
  <c r="AI1169" i="3"/>
  <c r="AI1165" i="3"/>
  <c r="AI1161" i="3"/>
  <c r="AI1157" i="3"/>
  <c r="AI1153" i="3"/>
  <c r="AI1149" i="3"/>
  <c r="AI1145" i="3"/>
  <c r="AI1141" i="3"/>
  <c r="AI1137" i="3"/>
  <c r="AI1133" i="3"/>
  <c r="AI1129" i="3"/>
  <c r="AI1125" i="3"/>
  <c r="AI1121" i="3"/>
  <c r="AI1117" i="3"/>
  <c r="AI1113" i="3"/>
  <c r="AI1109" i="3"/>
  <c r="AI1105" i="3"/>
  <c r="AI1101" i="3"/>
  <c r="AI1097" i="3"/>
  <c r="AI1093" i="3"/>
  <c r="AI1089" i="3"/>
  <c r="AI1085" i="3"/>
  <c r="AI1081" i="3"/>
  <c r="AI1077" i="3"/>
  <c r="AI1073" i="3"/>
  <c r="AI1069" i="3"/>
  <c r="AI1065" i="3"/>
  <c r="AI1061" i="3"/>
  <c r="AI1057" i="3"/>
  <c r="AI1053" i="3"/>
  <c r="AI1049" i="3"/>
  <c r="AI1045" i="3"/>
  <c r="AI1041" i="3"/>
  <c r="AI1037" i="3"/>
  <c r="AI1033" i="3"/>
  <c r="AI1029" i="3"/>
  <c r="AI1025" i="3"/>
  <c r="AI1021" i="3"/>
  <c r="AI1017" i="3"/>
  <c r="AI1013" i="3"/>
  <c r="AI1009" i="3"/>
  <c r="AI1005" i="3"/>
  <c r="AI1001" i="3"/>
  <c r="AI997" i="3"/>
  <c r="AI993" i="3"/>
  <c r="AI989" i="3"/>
  <c r="AI985" i="3"/>
  <c r="AI981" i="3"/>
  <c r="AI977" i="3"/>
  <c r="AI973" i="3"/>
  <c r="AI969" i="3"/>
  <c r="AI965" i="3"/>
  <c r="AI961" i="3"/>
  <c r="AI957" i="3"/>
  <c r="AI953" i="3"/>
  <c r="AI949" i="3"/>
  <c r="AI945" i="3"/>
  <c r="AI941" i="3"/>
  <c r="AI937" i="3"/>
  <c r="AI933" i="3"/>
  <c r="AI929" i="3"/>
  <c r="AI925" i="3"/>
  <c r="AI921" i="3"/>
  <c r="AI917" i="3"/>
  <c r="AI913" i="3"/>
  <c r="AI909" i="3"/>
  <c r="AI905" i="3"/>
  <c r="AI901" i="3"/>
  <c r="AI897" i="3"/>
  <c r="AI893" i="3"/>
  <c r="AI889" i="3"/>
  <c r="AI885" i="3"/>
  <c r="AI881" i="3"/>
  <c r="AI877" i="3"/>
  <c r="AI873" i="3"/>
  <c r="AI869" i="3"/>
  <c r="AI865" i="3"/>
  <c r="AI861" i="3"/>
  <c r="AI857" i="3"/>
  <c r="AI853" i="3"/>
  <c r="AI849" i="3"/>
  <c r="AI845" i="3"/>
  <c r="AI841" i="3"/>
  <c r="AI837" i="3"/>
  <c r="AI833" i="3"/>
  <c r="AI829" i="3"/>
  <c r="AI825" i="3"/>
  <c r="AI821" i="3"/>
  <c r="AI817" i="3"/>
  <c r="AI813" i="3"/>
  <c r="AI809" i="3"/>
  <c r="AI805" i="3"/>
  <c r="AI801" i="3"/>
  <c r="AI797" i="3"/>
  <c r="AI794" i="3"/>
  <c r="AI790" i="3"/>
  <c r="AI786" i="3"/>
  <c r="AI782" i="3"/>
  <c r="AI778" i="3"/>
  <c r="AI774" i="3"/>
  <c r="AI770" i="3"/>
  <c r="AI766" i="3"/>
  <c r="AI762" i="3"/>
  <c r="AI754" i="3"/>
  <c r="AI750" i="3"/>
  <c r="AI746" i="3"/>
  <c r="AI742" i="3"/>
  <c r="AI739" i="3"/>
  <c r="AI735" i="3"/>
  <c r="AI731" i="3"/>
  <c r="AI727" i="3"/>
  <c r="AI723" i="3"/>
  <c r="AI715" i="3"/>
  <c r="AI711" i="3"/>
  <c r="AI707" i="3"/>
  <c r="AI703" i="3"/>
  <c r="AI43" i="3"/>
  <c r="AI39" i="3"/>
  <c r="AI35" i="3"/>
  <c r="AI31" i="3"/>
  <c r="AI16" i="3"/>
  <c r="AI42" i="3"/>
  <c r="AI38" i="3"/>
  <c r="AI30" i="3"/>
  <c r="N45" i="3" l="1"/>
  <c r="N9" i="3"/>
  <c r="B10" i="4"/>
  <c r="B9" i="4"/>
  <c r="B4" i="4"/>
  <c r="B5" i="4"/>
  <c r="C5" i="4"/>
  <c r="D5" i="4"/>
  <c r="E5" i="4"/>
  <c r="B7" i="4"/>
  <c r="C7" i="4"/>
  <c r="D7" i="4"/>
  <c r="E7" i="4"/>
  <c r="C9" i="4"/>
  <c r="D9" i="4"/>
  <c r="E9" i="4"/>
  <c r="X9" i="3" l="1"/>
  <c r="AH9" i="3"/>
  <c r="AG9" i="3"/>
  <c r="AI9" i="3" s="1"/>
  <c r="X45" i="3"/>
  <c r="AH45" i="3"/>
  <c r="AG45" i="3"/>
  <c r="AI45" i="3" s="1"/>
  <c r="N1" i="3"/>
  <c r="AI1" i="3" l="1"/>
  <c r="X1" i="3"/>
  <c r="AH1" i="3"/>
  <c r="AJ1" i="3" l="1"/>
</calcChain>
</file>

<file path=xl/comments1.xml><?xml version="1.0" encoding="utf-8"?>
<comments xmlns="http://schemas.openxmlformats.org/spreadsheetml/2006/main">
  <authors>
    <author>JULG</author>
    <author>Gaido, Julien</author>
    <author>Remolins, Didier</author>
  </authors>
  <commentList>
    <comment ref="S3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4402830087 / 1007670775</t>
        </r>
      </text>
    </comment>
    <comment ref="T3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4402830088 / 1007670782</t>
        </r>
      </text>
    </comment>
    <comment ref="S1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4402813230
1007619482 </t>
        </r>
      </text>
    </comment>
    <comment ref="T1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4402830001
1007619480</t>
        </r>
      </text>
    </comment>
    <comment ref="S16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1007619557</t>
        </r>
      </text>
    </comment>
    <comment ref="T16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1007619558</t>
        </r>
      </text>
    </comment>
    <comment ref="S17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1007762042</t>
        </r>
      </text>
    </comment>
    <comment ref="S19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1007624734</t>
        </r>
      </text>
    </comment>
    <comment ref="T19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1007624735</t>
        </r>
      </text>
    </comment>
    <comment ref="S19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1007624846</t>
        </r>
      </text>
    </comment>
    <comment ref="T19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1007624847</t>
        </r>
      </text>
    </comment>
    <comment ref="S197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RF103</t>
        </r>
      </text>
    </comment>
    <comment ref="T197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RF107</t>
        </r>
      </text>
    </comment>
    <comment ref="S20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1007669340</t>
        </r>
      </text>
    </comment>
    <comment ref="T20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1007669341</t>
        </r>
      </text>
    </comment>
    <comment ref="S20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4402823151
1007626423</t>
        </r>
      </text>
    </comment>
    <comment ref="T20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4402828741
1007626443</t>
        </r>
      </text>
    </comment>
    <comment ref="S23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1007641475</t>
        </r>
      </text>
    </comment>
    <comment ref="T23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1007641476</t>
        </r>
      </text>
    </comment>
    <comment ref="S24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1007634320</t>
        </r>
      </text>
    </comment>
    <comment ref="T24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1007634321</t>
        </r>
      </text>
    </comment>
    <comment ref="S25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1007634443</t>
        </r>
      </text>
    </comment>
    <comment ref="T25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1007634444</t>
        </r>
      </text>
    </comment>
    <comment ref="S252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1007634478</t>
        </r>
      </text>
    </comment>
    <comment ref="T252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1007634479</t>
        </r>
      </text>
    </comment>
    <comment ref="S253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1007634492</t>
        </r>
      </text>
    </comment>
    <comment ref="T253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1007634493</t>
        </r>
      </text>
    </comment>
    <comment ref="S2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1007634569</t>
        </r>
      </text>
    </comment>
    <comment ref="T2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1007634570</t>
        </r>
      </text>
    </comment>
    <comment ref="S26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1007635845</t>
        </r>
      </text>
    </comment>
    <comment ref="T26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1007635846</t>
        </r>
      </text>
    </comment>
    <comment ref="S27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1007638657</t>
        </r>
      </text>
    </comment>
    <comment ref="T27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1007638658</t>
        </r>
      </text>
    </comment>
    <comment ref="T272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1007783390</t>
        </r>
      </text>
    </comment>
    <comment ref="S29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4402838749 / 1007662983</t>
        </r>
      </text>
    </comment>
    <comment ref="T29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4402847776 / 1007662985</t>
        </r>
      </text>
    </comment>
    <comment ref="S29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1007663081</t>
        </r>
      </text>
    </comment>
    <comment ref="T29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1007663082</t>
        </r>
      </text>
    </comment>
    <comment ref="S31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1007669107</t>
        </r>
      </text>
    </comment>
    <comment ref="T31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1007669108</t>
        </r>
      </text>
    </comment>
    <comment ref="S32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1007671102</t>
        </r>
      </text>
    </comment>
    <comment ref="T32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1007671103</t>
        </r>
      </text>
    </comment>
    <comment ref="S32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1007671142</t>
        </r>
      </text>
    </comment>
    <comment ref="T32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1007671143</t>
        </r>
      </text>
    </comment>
    <comment ref="S326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1007671172</t>
        </r>
      </text>
    </comment>
    <comment ref="T326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1007671173</t>
        </r>
      </text>
    </comment>
    <comment ref="S32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1007671200</t>
        </r>
      </text>
    </comment>
    <comment ref="T32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1007671201</t>
        </r>
      </text>
    </comment>
    <comment ref="S338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1007693396</t>
        </r>
      </text>
    </comment>
    <comment ref="T338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1007693397</t>
        </r>
      </text>
    </comment>
    <comment ref="S344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1007685691</t>
        </r>
      </text>
    </comment>
    <comment ref="T344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1007685692</t>
        </r>
      </text>
    </comment>
    <comment ref="S34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1007685742</t>
        </r>
      </text>
    </comment>
    <comment ref="T34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1007685743</t>
        </r>
      </text>
    </comment>
    <comment ref="S348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1007685804
4402848451</t>
        </r>
      </text>
    </comment>
    <comment ref="T348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1007686488
4402851239</t>
        </r>
      </text>
    </comment>
    <comment ref="S36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1007694171</t>
        </r>
      </text>
    </comment>
    <comment ref="T36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1007694174</t>
        </r>
      </text>
    </comment>
    <comment ref="S362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1007694178</t>
        </r>
      </text>
    </comment>
    <comment ref="T362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1007694206</t>
        </r>
      </text>
    </comment>
    <comment ref="S370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1007693402</t>
        </r>
      </text>
    </comment>
    <comment ref="T370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1007693403</t>
        </r>
      </text>
    </comment>
    <comment ref="J37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EB41077 payée</t>
        </r>
      </text>
    </comment>
    <comment ref="J380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41072 EB payée</t>
        </r>
      </text>
    </comment>
    <comment ref="S40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1007693932</t>
        </r>
      </text>
    </comment>
    <comment ref="T40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1007693934</t>
        </r>
      </text>
    </comment>
    <comment ref="S406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1007694089</t>
        </r>
      </text>
    </comment>
    <comment ref="T406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1007694090</t>
        </r>
      </text>
    </comment>
    <comment ref="S41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1007701801</t>
        </r>
      </text>
    </comment>
    <comment ref="T41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1007701802</t>
        </r>
      </text>
    </comment>
    <comment ref="S42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1007704607</t>
        </r>
      </text>
    </comment>
    <comment ref="T42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1007704608</t>
        </r>
      </text>
    </comment>
    <comment ref="S442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1007715532</t>
        </r>
      </text>
    </comment>
    <comment ref="T442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1007715533</t>
        </r>
      </text>
    </comment>
    <comment ref="T4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1007783369</t>
        </r>
      </text>
    </comment>
    <comment ref="J483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EB41076 payée</t>
        </r>
      </text>
    </comment>
    <comment ref="J48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EB41073 payée</t>
        </r>
      </text>
    </comment>
    <comment ref="S48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1007739661</t>
        </r>
      </text>
    </comment>
    <comment ref="T48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1007739662</t>
        </r>
      </text>
    </comment>
    <comment ref="U492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1007824262</t>
        </r>
      </text>
    </comment>
    <comment ref="S51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4402893980
1007810583</t>
        </r>
      </text>
    </comment>
    <comment ref="T51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4402894020
1007810719</t>
        </r>
      </text>
    </comment>
    <comment ref="S519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1007762633</t>
        </r>
      </text>
    </comment>
    <comment ref="T519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1007762634</t>
        </r>
      </text>
    </comment>
    <comment ref="T54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1007770948</t>
        </r>
      </text>
    </comment>
    <comment ref="T54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1007771358</t>
        </r>
      </text>
    </comment>
    <comment ref="S550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1007771466</t>
        </r>
      </text>
    </comment>
    <comment ref="T550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1007771467</t>
        </r>
      </text>
    </comment>
    <comment ref="T58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1007792395</t>
        </r>
      </text>
    </comment>
    <comment ref="S587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4402888877
1007801806</t>
        </r>
      </text>
    </comment>
    <comment ref="T587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4402873793
1007801803</t>
        </r>
      </text>
    </comment>
    <comment ref="T62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1007795873</t>
        </r>
      </text>
    </comment>
    <comment ref="S650" authorId="2">
      <text>
        <r>
          <rPr>
            <b/>
            <sz val="9"/>
            <color indexed="81"/>
            <rFont val="Tahoma"/>
            <family val="2"/>
          </rPr>
          <t>1007813981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50" authorId="2">
      <text>
        <r>
          <rPr>
            <b/>
            <sz val="9"/>
            <color indexed="81"/>
            <rFont val="Tahoma"/>
            <family val="2"/>
          </rPr>
          <t>1007813974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6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1007813232</t>
        </r>
      </text>
    </comment>
    <comment ref="T66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1007813233</t>
        </r>
      </text>
    </comment>
    <comment ref="S68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1007819702</t>
        </r>
      </text>
    </comment>
    <comment ref="T68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1007819703</t>
        </r>
      </text>
    </comment>
    <comment ref="S696" authorId="2">
      <text>
        <r>
          <rPr>
            <b/>
            <sz val="9"/>
            <color indexed="81"/>
            <rFont val="Tahoma"/>
            <family val="2"/>
          </rPr>
          <t xml:space="preserve">1007862143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96" authorId="2">
      <text>
        <r>
          <rPr>
            <b/>
            <sz val="9"/>
            <color indexed="81"/>
            <rFont val="Tahoma"/>
            <family val="2"/>
          </rPr>
          <t>1007862126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2" authorId="2">
      <text>
        <r>
          <rPr>
            <sz val="9"/>
            <color indexed="81"/>
            <rFont val="Tahoma"/>
            <family val="2"/>
          </rPr>
          <t xml:space="preserve">4402872071=1007866209
</t>
        </r>
      </text>
    </comment>
    <comment ref="T712" authorId="2">
      <text>
        <r>
          <rPr>
            <b/>
            <sz val="9"/>
            <color indexed="81"/>
            <rFont val="Tahoma"/>
            <family val="2"/>
          </rPr>
          <t>4402884771=1007866214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3" authorId="2">
      <text>
        <r>
          <rPr>
            <sz val="9"/>
            <color indexed="81"/>
            <rFont val="Tahoma"/>
            <family val="2"/>
          </rPr>
          <t xml:space="preserve">4402884878=1007866444
</t>
        </r>
      </text>
    </comment>
    <comment ref="T713" authorId="2">
      <text>
        <r>
          <rPr>
            <b/>
            <sz val="9"/>
            <color indexed="81"/>
            <rFont val="Tahoma"/>
            <family val="2"/>
          </rPr>
          <t>1007866445=4402884878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4" authorId="2">
      <text>
        <r>
          <rPr>
            <sz val="9"/>
            <color indexed="81"/>
            <rFont val="Tahoma"/>
            <family val="2"/>
          </rPr>
          <t xml:space="preserve">4402884772=1007873587
</t>
        </r>
      </text>
    </comment>
    <comment ref="T714" authorId="2">
      <text>
        <r>
          <rPr>
            <b/>
            <sz val="9"/>
            <color indexed="81"/>
            <rFont val="Tahoma"/>
            <family val="2"/>
          </rPr>
          <t>4402884772=1007873588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14" authorId="2">
      <text>
        <r>
          <rPr>
            <b/>
            <sz val="9"/>
            <color indexed="81"/>
            <rFont val="Tahoma"/>
            <family val="2"/>
          </rPr>
          <t>4402909622=1007873592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5" authorId="2">
      <text>
        <r>
          <rPr>
            <b/>
            <sz val="9"/>
            <color indexed="81"/>
            <rFont val="Tahoma"/>
            <family val="2"/>
          </rPr>
          <t>1007866851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5" authorId="2">
      <text>
        <r>
          <rPr>
            <b/>
            <sz val="9"/>
            <color indexed="81"/>
            <rFont val="Tahoma"/>
            <family val="2"/>
          </rPr>
          <t>1007866852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6" authorId="2">
      <text>
        <r>
          <rPr>
            <b/>
            <sz val="9"/>
            <color indexed="81"/>
            <rFont val="Tahoma"/>
            <family val="2"/>
          </rPr>
          <t>1007866779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6" authorId="2">
      <text>
        <r>
          <rPr>
            <sz val="9"/>
            <color indexed="81"/>
            <rFont val="Tahoma"/>
            <family val="2"/>
          </rPr>
          <t xml:space="preserve">1007866780
</t>
        </r>
      </text>
    </comment>
    <comment ref="S718" authorId="2">
      <text>
        <r>
          <rPr>
            <b/>
            <sz val="9"/>
            <color indexed="81"/>
            <rFont val="Tahoma"/>
            <family val="2"/>
          </rPr>
          <t>1007866696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8" authorId="2">
      <text>
        <r>
          <rPr>
            <b/>
            <sz val="9"/>
            <color indexed="81"/>
            <rFont val="Tahoma"/>
            <family val="2"/>
          </rPr>
          <t>1007866697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9" authorId="2">
      <text>
        <r>
          <rPr>
            <b/>
            <sz val="9"/>
            <color indexed="81"/>
            <rFont val="Tahoma"/>
            <family val="2"/>
          </rPr>
          <t>1007866623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9" authorId="2">
      <text>
        <r>
          <rPr>
            <b/>
            <sz val="9"/>
            <color indexed="81"/>
            <rFont val="Tahoma"/>
            <family val="2"/>
          </rPr>
          <t>1007866624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26" authorId="2">
      <text>
        <r>
          <rPr>
            <b/>
            <sz val="9"/>
            <color indexed="81"/>
            <rFont val="Tahoma"/>
            <family val="2"/>
          </rPr>
          <t>4402851457=1007869992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26" authorId="2">
      <text>
        <r>
          <rPr>
            <b/>
            <sz val="9"/>
            <color indexed="81"/>
            <rFont val="Tahoma"/>
            <family val="2"/>
          </rPr>
          <t>1007870013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77" authorId="2">
      <text>
        <r>
          <rPr>
            <b/>
            <sz val="9"/>
            <color indexed="81"/>
            <rFont val="Tahoma"/>
            <charset val="1"/>
          </rPr>
          <t>4402896812=1007884615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777" authorId="2">
      <text>
        <r>
          <rPr>
            <b/>
            <sz val="9"/>
            <color indexed="81"/>
            <rFont val="Tahoma"/>
            <charset val="1"/>
          </rPr>
          <t>4402899175=1007884605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<sst xmlns="http://schemas.openxmlformats.org/spreadsheetml/2006/main" count="6360" uniqueCount="1057">
  <si>
    <t>TRX</t>
  </si>
  <si>
    <t>FINI</t>
  </si>
  <si>
    <t>responsable</t>
  </si>
  <si>
    <t>poujaud</t>
  </si>
  <si>
    <t>montant</t>
  </si>
  <si>
    <t>pose</t>
  </si>
  <si>
    <t>dépose</t>
  </si>
  <si>
    <t>repose</t>
  </si>
  <si>
    <t>Date</t>
  </si>
  <si>
    <t>échaf</t>
  </si>
  <si>
    <t>nombre</t>
  </si>
  <si>
    <t>pose échaf</t>
  </si>
  <si>
    <t>dépose échaf</t>
  </si>
  <si>
    <t>pose calo</t>
  </si>
  <si>
    <t>société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</si>
  <si>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</si>
  <si>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</si>
  <si>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n°                                commande</t>
  </si>
  <si>
    <t>dépose calo ou préfa</t>
  </si>
  <si>
    <t>exécution</t>
  </si>
  <si>
    <t xml:space="preserve">  </t>
  </si>
  <si>
    <t>libellé des travaux</t>
  </si>
  <si>
    <t xml:space="preserve">    POUJAUD</t>
  </si>
  <si>
    <t xml:space="preserve">C </t>
  </si>
  <si>
    <t>AVCMT</t>
  </si>
  <si>
    <t>Reste a produire</t>
  </si>
  <si>
    <t>CDE</t>
  </si>
  <si>
    <t>Chiffrage (devis)</t>
  </si>
  <si>
    <t>Carnet commande</t>
  </si>
  <si>
    <t>Taux de réussite</t>
  </si>
  <si>
    <t>Facturation</t>
  </si>
  <si>
    <t>Cde moyenne</t>
  </si>
  <si>
    <t>Nb cde</t>
  </si>
  <si>
    <t>Nb mois projection</t>
  </si>
  <si>
    <t>CONTACT</t>
  </si>
  <si>
    <t>N°OT</t>
  </si>
  <si>
    <t>Reste a facfurer</t>
  </si>
  <si>
    <t>SITE / UNITE</t>
  </si>
  <si>
    <t>N°FSS</t>
  </si>
  <si>
    <t>devis/n°bdx</t>
  </si>
  <si>
    <t>Attente</t>
  </si>
  <si>
    <t xml:space="preserve">Suivi </t>
  </si>
  <si>
    <t>Travaux</t>
  </si>
  <si>
    <t xml:space="preserve"> E = échaf - C = calo chaud - F = calo froid - D = divers </t>
  </si>
  <si>
    <t>Attente CDE</t>
  </si>
  <si>
    <t>Attente VAL</t>
  </si>
  <si>
    <t>Réf. Rapport</t>
  </si>
  <si>
    <t>AVT 1</t>
  </si>
  <si>
    <t>AVT 2</t>
  </si>
  <si>
    <t>AVT 3</t>
  </si>
  <si>
    <t>AVT 4</t>
  </si>
  <si>
    <t>N°EB</t>
  </si>
  <si>
    <t>PLP</t>
  </si>
  <si>
    <t>EBD/DIB</t>
  </si>
  <si>
    <t>EXT</t>
  </si>
  <si>
    <t>UT</t>
  </si>
  <si>
    <t>SNEF</t>
  </si>
  <si>
    <t>REYNEAUD</t>
  </si>
  <si>
    <t>PAUCHET</t>
  </si>
  <si>
    <t>BUSCA</t>
  </si>
  <si>
    <t>BOISLORET</t>
  </si>
  <si>
    <t>MALET</t>
  </si>
  <si>
    <t>AIDOUDI</t>
  </si>
  <si>
    <t>SANCHEZ</t>
  </si>
  <si>
    <t>PIOCH</t>
  </si>
  <si>
    <t>MARTIN</t>
  </si>
  <si>
    <t>BURGUENO</t>
  </si>
  <si>
    <t>ALLAIN</t>
  </si>
  <si>
    <t>PORTES</t>
  </si>
  <si>
    <t>PAILLAS</t>
  </si>
  <si>
    <t>WEBER</t>
  </si>
  <si>
    <t>CASTILLON</t>
  </si>
  <si>
    <t>BRONDINO</t>
  </si>
  <si>
    <t>MAILLE</t>
  </si>
  <si>
    <t>DEBREZE</t>
  </si>
  <si>
    <t>CODOUL</t>
  </si>
  <si>
    <t>DUSSIER</t>
  </si>
  <si>
    <t>IDOUX</t>
  </si>
  <si>
    <t>ADF</t>
  </si>
  <si>
    <t>LBI</t>
  </si>
  <si>
    <t>SECURITAS</t>
  </si>
  <si>
    <t>DEVIRIS</t>
  </si>
  <si>
    <t>AZUR</t>
  </si>
  <si>
    <t>ORLAG</t>
  </si>
  <si>
    <t>RHENUS</t>
  </si>
  <si>
    <t>ORTEC</t>
  </si>
  <si>
    <t>28279/28280</t>
  </si>
  <si>
    <t>32323 / 32324</t>
  </si>
  <si>
    <t>33795 / 33794</t>
  </si>
  <si>
    <t>36801/36800</t>
  </si>
  <si>
    <t>FOS 36</t>
  </si>
  <si>
    <t>FOS 21B</t>
  </si>
  <si>
    <t>FOS 12</t>
  </si>
  <si>
    <t>FOS 160</t>
  </si>
  <si>
    <t>G20150727006-PO-1</t>
  </si>
  <si>
    <t>AE483471</t>
  </si>
  <si>
    <t>92LO19</t>
  </si>
  <si>
    <t>94P305</t>
  </si>
  <si>
    <t>CC6</t>
  </si>
  <si>
    <t>Arrêt Salicilate</t>
  </si>
  <si>
    <t>caméra parc Nord</t>
  </si>
  <si>
    <t>K2107D</t>
  </si>
  <si>
    <t>Eurocopter marignane</t>
  </si>
  <si>
    <t>16RV09</t>
  </si>
  <si>
    <t>94T311</t>
  </si>
  <si>
    <t>T1504</t>
  </si>
  <si>
    <t>62KV128</t>
  </si>
  <si>
    <t>V9201</t>
  </si>
  <si>
    <t>Event P1201B</t>
  </si>
  <si>
    <t>E2106-A</t>
  </si>
  <si>
    <t>A9404-3</t>
  </si>
  <si>
    <t>122RV005</t>
  </si>
  <si>
    <t>KS714</t>
  </si>
  <si>
    <t>bras mort ligne torche</t>
  </si>
  <si>
    <t>K2102</t>
  </si>
  <si>
    <t>escalier</t>
  </si>
  <si>
    <t>T278H05</t>
  </si>
  <si>
    <t>H23/H13</t>
  </si>
  <si>
    <t>92DC639</t>
  </si>
  <si>
    <t>A9504-6</t>
  </si>
  <si>
    <t>T5920</t>
  </si>
  <si>
    <t>S6301-1</t>
  </si>
  <si>
    <t>22SV88-E2205</t>
  </si>
  <si>
    <t>réfection protection personnel</t>
  </si>
  <si>
    <t>T1003</t>
  </si>
  <si>
    <t>T1002</t>
  </si>
  <si>
    <t>T1001</t>
  </si>
  <si>
    <t>T25Q12</t>
  </si>
  <si>
    <t>magasin</t>
  </si>
  <si>
    <t>S408</t>
  </si>
  <si>
    <t>A9504-8</t>
  </si>
  <si>
    <t>E6205-3</t>
  </si>
  <si>
    <t>V6551-3</t>
  </si>
  <si>
    <t>LE41CV2-EV</t>
  </si>
  <si>
    <t>TS37R73</t>
  </si>
  <si>
    <t>PARKING</t>
  </si>
  <si>
    <t>140RV036</t>
  </si>
  <si>
    <t>API / CPI</t>
  </si>
  <si>
    <t>complément API/CPI</t>
  </si>
  <si>
    <t>compément API/CPI</t>
  </si>
  <si>
    <t>T37H19</t>
  </si>
  <si>
    <t>E9202-4</t>
  </si>
  <si>
    <t>E9202-3</t>
  </si>
  <si>
    <t>E9602-1</t>
  </si>
  <si>
    <t>E9202-2</t>
  </si>
  <si>
    <t>V24329</t>
  </si>
  <si>
    <t>A6541-3</t>
  </si>
  <si>
    <t>U008</t>
  </si>
  <si>
    <t>C842</t>
  </si>
  <si>
    <t>T37549</t>
  </si>
  <si>
    <t>RACK AERIEN RUE 3</t>
  </si>
  <si>
    <t>A6534-3</t>
  </si>
  <si>
    <t>X6548</t>
  </si>
  <si>
    <t>C801</t>
  </si>
  <si>
    <t>U062</t>
  </si>
  <si>
    <t>U065</t>
  </si>
  <si>
    <t>U061</t>
  </si>
  <si>
    <t>U021</t>
  </si>
  <si>
    <t>U036</t>
  </si>
  <si>
    <t>U27/U025</t>
  </si>
  <si>
    <t>o</t>
  </si>
  <si>
    <t>RF60-12/07/2016</t>
  </si>
  <si>
    <t>RF69-09/08/2016</t>
  </si>
  <si>
    <t>X</t>
  </si>
  <si>
    <t>nov.-16</t>
  </si>
  <si>
    <t>SANCHE</t>
  </si>
  <si>
    <t>CONCESSA</t>
  </si>
  <si>
    <t>VEYSSIER</t>
  </si>
  <si>
    <t>CABEZUELA</t>
  </si>
  <si>
    <t>LOUIS</t>
  </si>
  <si>
    <t>SZULE</t>
  </si>
  <si>
    <t>DANZIN</t>
  </si>
  <si>
    <t>MALLIE</t>
  </si>
  <si>
    <t>DUMONT</t>
  </si>
  <si>
    <t>DE-VIRIS</t>
  </si>
  <si>
    <t>38886/38885</t>
  </si>
  <si>
    <t>38740/38938/38696</t>
  </si>
  <si>
    <t>38916/38911/38913</t>
  </si>
  <si>
    <t>39011/39012</t>
  </si>
  <si>
    <t>39232/39169</t>
  </si>
  <si>
    <t>39050/39049</t>
  </si>
  <si>
    <t>39031/39033</t>
  </si>
  <si>
    <t>39027/39030</t>
  </si>
  <si>
    <t>39026/39025</t>
  </si>
  <si>
    <t>39006/38989</t>
  </si>
  <si>
    <t>4402813230 / 4402830001</t>
  </si>
  <si>
    <t>U021-0</t>
  </si>
  <si>
    <t>P2127</t>
  </si>
  <si>
    <t>53DE206</t>
  </si>
  <si>
    <t>P2116</t>
  </si>
  <si>
    <t>M9201-6</t>
  </si>
  <si>
    <t>V6208</t>
  </si>
  <si>
    <t>X9410/1</t>
  </si>
  <si>
    <t>PHOTO 4</t>
  </si>
  <si>
    <t>PHOTO 3</t>
  </si>
  <si>
    <t>PHOTO 1</t>
  </si>
  <si>
    <t>PHOTO 2</t>
  </si>
  <si>
    <t>PHOTO 5</t>
  </si>
  <si>
    <t>A6503-1</t>
  </si>
  <si>
    <t>A6503-2</t>
  </si>
  <si>
    <t>X6501-1/2</t>
  </si>
  <si>
    <t>P24327</t>
  </si>
  <si>
    <t>tirage de cable / U242</t>
  </si>
  <si>
    <t>P27817</t>
  </si>
  <si>
    <t>269RV033</t>
  </si>
  <si>
    <t>E24401</t>
  </si>
  <si>
    <t>TPU249</t>
  </si>
  <si>
    <t>P1201</t>
  </si>
  <si>
    <t>V14050</t>
  </si>
  <si>
    <t>P1201A</t>
  </si>
  <si>
    <t>VAHP002</t>
  </si>
  <si>
    <t>T5915</t>
  </si>
  <si>
    <t>E6104</t>
  </si>
  <si>
    <t>AEROTHERME</t>
  </si>
  <si>
    <t>V6151-3A  FOS28</t>
  </si>
  <si>
    <t>295RV007</t>
  </si>
  <si>
    <t>M6201-1</t>
  </si>
  <si>
    <t>ADD15004</t>
  </si>
  <si>
    <t>262FC06</t>
  </si>
  <si>
    <t>P29911</t>
  </si>
  <si>
    <t>V6102-A FOS 32</t>
  </si>
  <si>
    <t>62RV218</t>
  </si>
  <si>
    <t>R26530-C</t>
  </si>
  <si>
    <t>V6102-B FOS 32</t>
  </si>
  <si>
    <t>V6102-C</t>
  </si>
  <si>
    <t>P6805</t>
  </si>
  <si>
    <t>R29530-C</t>
  </si>
  <si>
    <t xml:space="preserve">U067 </t>
  </si>
  <si>
    <t>T299R19</t>
  </si>
  <si>
    <t>T2501</t>
  </si>
  <si>
    <t>T25X01</t>
  </si>
  <si>
    <t>P6002-4</t>
  </si>
  <si>
    <t>U22 / U52</t>
  </si>
  <si>
    <t>LIGNE VAPEUR C2111-A</t>
  </si>
  <si>
    <t>M6303-2</t>
  </si>
  <si>
    <t>K2107-B</t>
  </si>
  <si>
    <t>66F320</t>
  </si>
  <si>
    <t>62CV-SV380</t>
  </si>
  <si>
    <t>E6201-3</t>
  </si>
  <si>
    <t>T299H03</t>
  </si>
  <si>
    <t>LIGNE EDT</t>
  </si>
  <si>
    <t>V6661-4</t>
  </si>
  <si>
    <t>V6152-3</t>
  </si>
  <si>
    <t>V6912-4</t>
  </si>
  <si>
    <t>R295-30C</t>
  </si>
  <si>
    <t>M7103</t>
  </si>
  <si>
    <t>S26201</t>
  </si>
  <si>
    <t>A9703-1</t>
  </si>
  <si>
    <t>E2121ABCD</t>
  </si>
  <si>
    <t>E09/10-G11</t>
  </si>
  <si>
    <t>K9602</t>
  </si>
  <si>
    <t>T25U01</t>
  </si>
  <si>
    <t>V6653-3</t>
  </si>
  <si>
    <t>V6651-3</t>
  </si>
  <si>
    <t>V6652-3</t>
  </si>
  <si>
    <t>C3510</t>
  </si>
  <si>
    <t>A9504-7</t>
  </si>
  <si>
    <t>A9504-1</t>
  </si>
  <si>
    <t>V5955</t>
  </si>
  <si>
    <t>K1204</t>
  </si>
  <si>
    <t>U35</t>
  </si>
  <si>
    <t>P842A/B</t>
  </si>
  <si>
    <t>BV29</t>
  </si>
  <si>
    <t>B614 TRANSFO</t>
  </si>
  <si>
    <t>V14016</t>
  </si>
  <si>
    <t>E09/10</t>
  </si>
  <si>
    <t>U121 / K12103</t>
  </si>
  <si>
    <t>U122 / K12201</t>
  </si>
  <si>
    <t>U124 / K12407-A</t>
  </si>
  <si>
    <t>U124 / K12407-B</t>
  </si>
  <si>
    <t>52HV0659</t>
  </si>
  <si>
    <t>V140,06</t>
  </si>
  <si>
    <t>122 CV M0V04B</t>
  </si>
  <si>
    <t>P3112 A/B</t>
  </si>
  <si>
    <t>T1501A</t>
  </si>
  <si>
    <t>RF101-09/11/2016</t>
  </si>
  <si>
    <t>RF102-14/11/2016</t>
  </si>
  <si>
    <t>RF104-16/11/2016</t>
  </si>
  <si>
    <t>SAISIE DE TRAVAUX LBI CHIMIE</t>
  </si>
  <si>
    <t>1007606326
1007606327</t>
  </si>
  <si>
    <t>1007619350
1007619351</t>
  </si>
  <si>
    <t>GTA2 / MATELAS</t>
  </si>
  <si>
    <t>BARTHELEMY</t>
  </si>
  <si>
    <t>U241</t>
  </si>
  <si>
    <t>U035</t>
  </si>
  <si>
    <t>E9351</t>
  </si>
  <si>
    <t>GAME TRAVAUX</t>
  </si>
  <si>
    <t>GE4175780</t>
  </si>
  <si>
    <t>ADD4002</t>
  </si>
  <si>
    <t>E2106-C</t>
  </si>
  <si>
    <t>V24001A</t>
  </si>
  <si>
    <t>A295501</t>
  </si>
  <si>
    <t>K9301-1</t>
  </si>
  <si>
    <t>K9301-3</t>
  </si>
  <si>
    <t>A29562</t>
  </si>
  <si>
    <t>V14031</t>
  </si>
  <si>
    <t>BUSELI</t>
  </si>
  <si>
    <t>VIS X3111</t>
  </si>
  <si>
    <t>E27401</t>
  </si>
  <si>
    <t>R29530C</t>
  </si>
  <si>
    <t>38887/39037/39111/39113</t>
  </si>
  <si>
    <t>V14004</t>
  </si>
  <si>
    <t>38739/38738/38627</t>
  </si>
  <si>
    <t>T1602A</t>
  </si>
  <si>
    <t>121CV-MV05</t>
  </si>
  <si>
    <t>UB612 TRANSFO T2</t>
  </si>
  <si>
    <t>BC52</t>
  </si>
  <si>
    <t>PRESTO CASVA HP002</t>
  </si>
  <si>
    <t>T403-05</t>
  </si>
  <si>
    <t>POUCHAIN</t>
  </si>
  <si>
    <t>E701</t>
  </si>
  <si>
    <t>E</t>
  </si>
  <si>
    <t>E/C</t>
  </si>
  <si>
    <t>C</t>
  </si>
  <si>
    <t>4402828741/4402823151</t>
  </si>
  <si>
    <t>PE/PP</t>
  </si>
  <si>
    <t>CORREIA</t>
  </si>
  <si>
    <t>SPIE</t>
  </si>
  <si>
    <t>PEK 5 ASSISTENCE</t>
  </si>
  <si>
    <t>E60014-B</t>
  </si>
  <si>
    <t>E6001-4</t>
  </si>
  <si>
    <t>X6501-1</t>
  </si>
  <si>
    <t>D6551-3</t>
  </si>
  <si>
    <t>X6532-3</t>
  </si>
  <si>
    <t>T25L02</t>
  </si>
  <si>
    <t>T269H23</t>
  </si>
  <si>
    <t>T269H13</t>
  </si>
  <si>
    <t>K2103</t>
  </si>
  <si>
    <t>V6301-2</t>
  </si>
  <si>
    <t>E6302-2</t>
  </si>
  <si>
    <t>V6301-1</t>
  </si>
  <si>
    <t>U008 / LIGNE EDT NORD U8</t>
  </si>
  <si>
    <t>E9408-1</t>
  </si>
  <si>
    <t>V24355</t>
  </si>
  <si>
    <t>U18</t>
  </si>
  <si>
    <t>RF105-22/11/2016</t>
  </si>
  <si>
    <t>1007624734
1007624735</t>
  </si>
  <si>
    <t>1007626423
1007626443</t>
  </si>
  <si>
    <t>1007624846
1007624847</t>
  </si>
  <si>
    <t>1007624790</t>
  </si>
  <si>
    <t>1007627280</t>
  </si>
  <si>
    <t>1007619482
1007619480</t>
  </si>
  <si>
    <t>1007600027
1007600284</t>
  </si>
  <si>
    <t>1007619557
1007619558</t>
  </si>
  <si>
    <t>140PCV175</t>
  </si>
  <si>
    <t>39044/39034</t>
  </si>
  <si>
    <t>AERO K12203</t>
  </si>
  <si>
    <t>CUI</t>
  </si>
  <si>
    <t>39051/39052</t>
  </si>
  <si>
    <t>AERO K12104</t>
  </si>
  <si>
    <t>M6301-1</t>
  </si>
  <si>
    <t>66PT484</t>
  </si>
  <si>
    <t>MORRET</t>
  </si>
  <si>
    <t>SALLE DE CONTRÔLE</t>
  </si>
  <si>
    <t>BOISLORET/PAILLAS</t>
  </si>
  <si>
    <t>LIGNE EAU DECARBONATE</t>
  </si>
  <si>
    <t>39423/39424</t>
  </si>
  <si>
    <t>RAMONEUR 9</t>
  </si>
  <si>
    <t>140PRC175</t>
  </si>
  <si>
    <t>FUITE U140</t>
  </si>
  <si>
    <t>VANNE MP</t>
  </si>
  <si>
    <t>E26103A</t>
  </si>
  <si>
    <t>P262015</t>
  </si>
  <si>
    <t>V26104</t>
  </si>
  <si>
    <t>SB2 78001</t>
  </si>
  <si>
    <t>T249 D24/D25</t>
  </si>
  <si>
    <t>BORNE 214</t>
  </si>
  <si>
    <t>T279G04</t>
  </si>
  <si>
    <t>E26101</t>
  </si>
  <si>
    <t>P26301</t>
  </si>
  <si>
    <t>E6302-1</t>
  </si>
  <si>
    <t>V6151-3A</t>
  </si>
  <si>
    <t>PANNEAUX</t>
  </si>
  <si>
    <t>VRU</t>
  </si>
  <si>
    <t>BRAS SALIN</t>
  </si>
  <si>
    <t>RF106-25/11/2016</t>
  </si>
  <si>
    <t>20163262/LYONB9264/BT</t>
  </si>
  <si>
    <t>P1601-A</t>
  </si>
  <si>
    <t>PE U011</t>
  </si>
  <si>
    <t>V1302A</t>
  </si>
  <si>
    <t>P26201</t>
  </si>
  <si>
    <t>V6304</t>
  </si>
  <si>
    <t>39668/39669</t>
  </si>
  <si>
    <t>F136</t>
  </si>
  <si>
    <t>RF107-29/11/2016</t>
  </si>
  <si>
    <t>RC653174</t>
  </si>
  <si>
    <t>A1502879</t>
  </si>
  <si>
    <t>PACINI</t>
  </si>
  <si>
    <t>U0243 / U29</t>
  </si>
  <si>
    <t>DE ARAUJO</t>
  </si>
  <si>
    <t>FRANCHI</t>
  </si>
  <si>
    <t>UNIFUGE E241</t>
  </si>
  <si>
    <t>V26202</t>
  </si>
  <si>
    <t>18RV029</t>
  </si>
  <si>
    <t>R26101-B</t>
  </si>
  <si>
    <t>V26201</t>
  </si>
  <si>
    <t>261RV007</t>
  </si>
  <si>
    <t>21SV54</t>
  </si>
  <si>
    <t>DEVIS ECHAF SALLE DE CONTRÔLE</t>
  </si>
  <si>
    <t>MARTINEZ</t>
  </si>
  <si>
    <t>TR1/TR2</t>
  </si>
  <si>
    <t>BAT POMPIER</t>
  </si>
  <si>
    <t>U1650 FOURNEE HK</t>
  </si>
  <si>
    <t>T3602</t>
  </si>
  <si>
    <t>1007638657 / 1007638658</t>
  </si>
  <si>
    <t>1007640839</t>
  </si>
  <si>
    <t>1007640833</t>
  </si>
  <si>
    <t>1007640827</t>
  </si>
  <si>
    <t>DANESI</t>
  </si>
  <si>
    <t>54/16</t>
  </si>
  <si>
    <t>P6404-B</t>
  </si>
  <si>
    <t>64FV007</t>
  </si>
  <si>
    <t>64FT005</t>
  </si>
  <si>
    <t>VENTILO SECHEUR UHDE C</t>
  </si>
  <si>
    <t>P5918</t>
  </si>
  <si>
    <t>LALOUETTE</t>
  </si>
  <si>
    <t>39891/39446</t>
  </si>
  <si>
    <t>4402838749/4402847776</t>
  </si>
  <si>
    <t>SOUPAPE 34RV001</t>
  </si>
  <si>
    <t>T3113</t>
  </si>
  <si>
    <t>P1803AETB</t>
  </si>
  <si>
    <t>39772/39916</t>
  </si>
  <si>
    <t>MOTEUR PONT ROULANT</t>
  </si>
  <si>
    <t>V131-36</t>
  </si>
  <si>
    <t>V13137</t>
  </si>
  <si>
    <t>P1201-A</t>
  </si>
  <si>
    <t>39693/39691</t>
  </si>
  <si>
    <t>39330/39329</t>
  </si>
  <si>
    <t>LIGNE BV29</t>
  </si>
  <si>
    <t>T5904 EXT ET INT</t>
  </si>
  <si>
    <t>39775/39323/39913/39323</t>
  </si>
  <si>
    <t>B614</t>
  </si>
  <si>
    <t>TR1/2</t>
  </si>
  <si>
    <t>P6307-A</t>
  </si>
  <si>
    <t>LOCAL HYDROLIQUE</t>
  </si>
  <si>
    <t>LIGNE STIRENE</t>
  </si>
  <si>
    <t>BALISAGE TOITURE BAT B673</t>
  </si>
  <si>
    <t>CHARPENTE APPT A</t>
  </si>
  <si>
    <t>R6201-1</t>
  </si>
  <si>
    <t>140RV036 SOUPAPE</t>
  </si>
  <si>
    <t>U035 INSPECTION</t>
  </si>
  <si>
    <t>P18207-K04</t>
  </si>
  <si>
    <t>EVAC TOIT DECONNECTE</t>
  </si>
  <si>
    <t>39609/39607</t>
  </si>
  <si>
    <t>LIGNE ECHANTILLON PITC</t>
  </si>
  <si>
    <t>AERO K1203</t>
  </si>
  <si>
    <t>39896/39898</t>
  </si>
  <si>
    <t>TS25U01</t>
  </si>
  <si>
    <t>V24310</t>
  </si>
  <si>
    <t>RF108-06/12/2016</t>
  </si>
  <si>
    <t>4402830087/4402830088</t>
  </si>
  <si>
    <t>GTA1</t>
  </si>
  <si>
    <t>V38</t>
  </si>
  <si>
    <t>S26801</t>
  </si>
  <si>
    <t>G1/G2</t>
  </si>
  <si>
    <t>V844</t>
  </si>
  <si>
    <t>V9404</t>
  </si>
  <si>
    <t>C822</t>
  </si>
  <si>
    <t>U065-0</t>
  </si>
  <si>
    <t>E6625-4</t>
  </si>
  <si>
    <t>1007669340</t>
  </si>
  <si>
    <t>U008-0</t>
  </si>
  <si>
    <t>08LG404</t>
  </si>
  <si>
    <t>262RV004</t>
  </si>
  <si>
    <t>A6501-4</t>
  </si>
  <si>
    <t>08L102</t>
  </si>
  <si>
    <t>61RV002</t>
  </si>
  <si>
    <t>ACTEMIUM</t>
  </si>
  <si>
    <t>910579645-0-10005</t>
  </si>
  <si>
    <t>Devis 163550 et 163606</t>
  </si>
  <si>
    <t>Echaf rue 19 - Ignifuge (devis 161493-première partie)</t>
  </si>
  <si>
    <t>Echaf rue 19 - Ignifuge (devis 161493-deuxième partie)</t>
  </si>
  <si>
    <t>RF110-12/12/2016</t>
  </si>
  <si>
    <t>S6660-4</t>
  </si>
  <si>
    <t>V6217</t>
  </si>
  <si>
    <t>A9303-1</t>
  </si>
  <si>
    <t>U9500</t>
  </si>
  <si>
    <t>U140</t>
  </si>
  <si>
    <t>4402848451/4402851239</t>
  </si>
  <si>
    <t>E9403-3</t>
  </si>
  <si>
    <t>E831</t>
  </si>
  <si>
    <t>E842-B</t>
  </si>
  <si>
    <t>R24321</t>
  </si>
  <si>
    <t>P27802</t>
  </si>
  <si>
    <t>39539/39914/39915/40007/40008</t>
  </si>
  <si>
    <t>ECLAIRAGE BAT U131</t>
  </si>
  <si>
    <t>GROUPE FROID</t>
  </si>
  <si>
    <t>K1401A BYPASS</t>
  </si>
  <si>
    <t>K12202 POUR BETON</t>
  </si>
  <si>
    <t>GROUPE DIESEL PD111-01</t>
  </si>
  <si>
    <t>BASSIN 3 ET 4</t>
  </si>
  <si>
    <t>39681/39682</t>
  </si>
  <si>
    <t>GALIANI</t>
  </si>
  <si>
    <t>ECLAIRAGE TR1/TR2</t>
  </si>
  <si>
    <t>D</t>
  </si>
  <si>
    <t>A</t>
  </si>
  <si>
    <t>B</t>
  </si>
  <si>
    <t>R29530-A</t>
  </si>
  <si>
    <t>R29520-A</t>
  </si>
  <si>
    <t>FT105</t>
  </si>
  <si>
    <t>69FT409</t>
  </si>
  <si>
    <t>DANO</t>
  </si>
  <si>
    <t>X6528A</t>
  </si>
  <si>
    <t>T40302</t>
  </si>
  <si>
    <t>39822/39818</t>
  </si>
  <si>
    <t>LOCAL ELEC SDC</t>
  </si>
  <si>
    <t>E1620</t>
  </si>
  <si>
    <t>MICHEL</t>
  </si>
  <si>
    <t>PROJET DEBIMETRE</t>
  </si>
  <si>
    <t>B664</t>
  </si>
  <si>
    <t>SUPLEMENT T25Q12</t>
  </si>
  <si>
    <t>IFOTEC</t>
  </si>
  <si>
    <t>MAGRO</t>
  </si>
  <si>
    <t>AIRBUS</t>
  </si>
  <si>
    <t>LA CRENEAU</t>
  </si>
  <si>
    <t>62TZ109</t>
  </si>
  <si>
    <t>K2113-C</t>
  </si>
  <si>
    <t>K2113-D</t>
  </si>
  <si>
    <t>RF111-14/12/2016</t>
  </si>
  <si>
    <t>TECMI</t>
  </si>
  <si>
    <t>COSTE</t>
  </si>
  <si>
    <t>D9401-1</t>
  </si>
  <si>
    <t>TRAVAUX CHARPENTE</t>
  </si>
  <si>
    <t>REFECTION LIGNE G1/G2</t>
  </si>
  <si>
    <t>V9502-2</t>
  </si>
  <si>
    <t>A9703-2</t>
  </si>
  <si>
    <t>E2121</t>
  </si>
  <si>
    <t>40407/40282</t>
  </si>
  <si>
    <t>V5931</t>
  </si>
  <si>
    <t>V13136 INTERNE</t>
  </si>
  <si>
    <t>40417/40416</t>
  </si>
  <si>
    <t>RABOT</t>
  </si>
  <si>
    <t>HC AU P20</t>
  </si>
  <si>
    <t>51HV2992</t>
  </si>
  <si>
    <t>40115/40116</t>
  </si>
  <si>
    <t>V6101-3A</t>
  </si>
  <si>
    <t>622V362</t>
  </si>
  <si>
    <t>DELLATRE</t>
  </si>
  <si>
    <t>LIGNES JAVEL</t>
  </si>
  <si>
    <t>39053/59054</t>
  </si>
  <si>
    <t>K121-05</t>
  </si>
  <si>
    <t>40307/40308</t>
  </si>
  <si>
    <t>K124-03A</t>
  </si>
  <si>
    <t>K124-03B</t>
  </si>
  <si>
    <t>40309/40310</t>
  </si>
  <si>
    <t>VAP BP BOUCHEES</t>
  </si>
  <si>
    <t>V13136 ACCES TH INT</t>
  </si>
  <si>
    <t>R21/22</t>
  </si>
  <si>
    <t>M6303-1</t>
  </si>
  <si>
    <t>X6152-3</t>
  </si>
  <si>
    <t>U065-3</t>
  </si>
  <si>
    <t>P27804</t>
  </si>
  <si>
    <t>92DC015</t>
  </si>
  <si>
    <t>LIGNE CONDENSAT</t>
  </si>
  <si>
    <t>K9202</t>
  </si>
  <si>
    <t>U244-0</t>
  </si>
  <si>
    <t>X3111 A/B ACCES AUX BAVETTES</t>
  </si>
  <si>
    <t>S DE C REPRISE FISSURES FACADE</t>
  </si>
  <si>
    <t>LIGNE VAPEUR HP</t>
  </si>
  <si>
    <t>K6202 A/B</t>
  </si>
  <si>
    <t>RF112-19/12/2016</t>
  </si>
  <si>
    <t>RF98-28/10/2016 / RF112-19/12/2016</t>
  </si>
  <si>
    <t>R24322</t>
  </si>
  <si>
    <t>T278H01</t>
  </si>
  <si>
    <t>T278H02</t>
  </si>
  <si>
    <t>T278H04</t>
  </si>
  <si>
    <t>SUPPLEMENT T278H04</t>
  </si>
  <si>
    <t>T278H06</t>
  </si>
  <si>
    <t>APP DES SALINS</t>
  </si>
  <si>
    <t>T40305</t>
  </si>
  <si>
    <t>PORTE LOCAL DEMINE</t>
  </si>
  <si>
    <t>S DE C UTI UCB</t>
  </si>
  <si>
    <t>40515/40517</t>
  </si>
  <si>
    <t>K1202</t>
  </si>
  <si>
    <t>LIGNES CONDENSATS PERCEES</t>
  </si>
  <si>
    <t>40002/40001</t>
  </si>
  <si>
    <t>P103104</t>
  </si>
  <si>
    <t>S6301-2</t>
  </si>
  <si>
    <t>RF85-12/09/2016, RF113-21/12/2016</t>
  </si>
  <si>
    <t>RF113-21/12/2016</t>
  </si>
  <si>
    <t>A1503327</t>
  </si>
  <si>
    <t>RC657664</t>
  </si>
  <si>
    <t>FOS 211</t>
  </si>
  <si>
    <t>RC657659</t>
  </si>
  <si>
    <t>A1503322</t>
  </si>
  <si>
    <t>RC657658</t>
  </si>
  <si>
    <t>A1503321</t>
  </si>
  <si>
    <t>RC658229</t>
  </si>
  <si>
    <t>A1503388</t>
  </si>
  <si>
    <t>E26101 (FOS 211 BORDEREAU 260280)</t>
  </si>
  <si>
    <t>FORFAIT MAINS D'OEUVRES</t>
  </si>
  <si>
    <t>92DC015 ( RESTE DUBORDEREAU 260348)</t>
  </si>
  <si>
    <t>V13136</t>
  </si>
  <si>
    <t>M5921</t>
  </si>
  <si>
    <t>40601/40600/40579</t>
  </si>
  <si>
    <t>V1503C 2EME OPERATION</t>
  </si>
  <si>
    <t>53PCE300</t>
  </si>
  <si>
    <t>39383/39382</t>
  </si>
  <si>
    <t>53PG303</t>
  </si>
  <si>
    <t>53PG301</t>
  </si>
  <si>
    <t>F1102 FUITE TRACAGE</t>
  </si>
  <si>
    <t>52PC088</t>
  </si>
  <si>
    <t>POLICARPO</t>
  </si>
  <si>
    <t>52PA047</t>
  </si>
  <si>
    <t>V2113</t>
  </si>
  <si>
    <t>S6202 A/B</t>
  </si>
  <si>
    <t>S6202-B</t>
  </si>
  <si>
    <t>V6702-B</t>
  </si>
  <si>
    <t>LIGNE OLEFINE</t>
  </si>
  <si>
    <t>92DC CV618</t>
  </si>
  <si>
    <t>243L090</t>
  </si>
  <si>
    <t>V6302-2</t>
  </si>
  <si>
    <t>FOS 26</t>
  </si>
  <si>
    <t>R6</t>
  </si>
  <si>
    <t>M9201-1</t>
  </si>
  <si>
    <t>V294501</t>
  </si>
  <si>
    <t>D9401-2</t>
  </si>
  <si>
    <t>R5</t>
  </si>
  <si>
    <t>V6303-1</t>
  </si>
  <si>
    <t>V6302-1</t>
  </si>
  <si>
    <t>V6907-4</t>
  </si>
  <si>
    <t>INFRA-0</t>
  </si>
  <si>
    <t>E802</t>
  </si>
  <si>
    <t>T25G01/G02</t>
  </si>
  <si>
    <t>RF114-28/12/2016</t>
  </si>
  <si>
    <t>V1319A</t>
  </si>
  <si>
    <t>V242C06</t>
  </si>
  <si>
    <t>P9306</t>
  </si>
  <si>
    <t>V6531</t>
  </si>
  <si>
    <t>RF115-30/12/2016</t>
  </si>
  <si>
    <t>73/16</t>
  </si>
  <si>
    <t>2514/025119</t>
  </si>
  <si>
    <t>62CV ZV131</t>
  </si>
  <si>
    <t>65CV HCV382</t>
  </si>
  <si>
    <t>U245</t>
  </si>
  <si>
    <t>K2107-A</t>
  </si>
  <si>
    <t>E2112B (FORFAIT)</t>
  </si>
  <si>
    <t>40723/40724/40725</t>
  </si>
  <si>
    <t>40671/40672</t>
  </si>
  <si>
    <t>PMII</t>
  </si>
  <si>
    <t>TR1/2 FUITE EAU</t>
  </si>
  <si>
    <t>E3532</t>
  </si>
  <si>
    <t>V23001</t>
  </si>
  <si>
    <t>COLLIER STRAUB</t>
  </si>
  <si>
    <t>P35202</t>
  </si>
  <si>
    <t>T3518</t>
  </si>
  <si>
    <t>E3535</t>
  </si>
  <si>
    <t>VAPEUR BP</t>
  </si>
  <si>
    <t>E3531</t>
  </si>
  <si>
    <t>LONGCHAMP</t>
  </si>
  <si>
    <t>242P070</t>
  </si>
  <si>
    <t>241FT770</t>
  </si>
  <si>
    <t>242F190</t>
  </si>
  <si>
    <t>RUE 19 (163288) VOIR 260448/449/450</t>
  </si>
  <si>
    <t>S6702</t>
  </si>
  <si>
    <t>FOS160</t>
  </si>
  <si>
    <t>C24301</t>
  </si>
  <si>
    <t>FOS3</t>
  </si>
  <si>
    <t>RUE19</t>
  </si>
  <si>
    <t>RF116-03/01/2017</t>
  </si>
  <si>
    <t>1007758678/1007758681</t>
  </si>
  <si>
    <t>RF117-04/01/2017</t>
  </si>
  <si>
    <t>9AJ0869</t>
  </si>
  <si>
    <t>TR3</t>
  </si>
  <si>
    <t>R1</t>
  </si>
  <si>
    <t>R2</t>
  </si>
  <si>
    <t>VANNES 51HV1928</t>
  </si>
  <si>
    <t>CLAPET AMONT</t>
  </si>
  <si>
    <t>E6403-4</t>
  </si>
  <si>
    <t>UTILITE</t>
  </si>
  <si>
    <t>SECHEUR 2</t>
  </si>
  <si>
    <t>242F018</t>
  </si>
  <si>
    <t>241L060</t>
  </si>
  <si>
    <t>9A7135</t>
  </si>
  <si>
    <t>RF118-05/01/2017</t>
  </si>
  <si>
    <t>RF119-06/01/2017</t>
  </si>
  <si>
    <t>K202</t>
  </si>
  <si>
    <t>BAC PARC NORD T1052</t>
  </si>
  <si>
    <t>VANNE FUYARDE</t>
  </si>
  <si>
    <t>K1201</t>
  </si>
  <si>
    <t>T242D03</t>
  </si>
  <si>
    <t>V26106</t>
  </si>
  <si>
    <t>T244E01</t>
  </si>
  <si>
    <t>R930751</t>
  </si>
  <si>
    <t>U063-0</t>
  </si>
  <si>
    <t>NPOP17/655/16*</t>
  </si>
  <si>
    <t>P930047</t>
  </si>
  <si>
    <t>S6202-A</t>
  </si>
  <si>
    <t>F1102</t>
  </si>
  <si>
    <t>C14</t>
  </si>
  <si>
    <t>DEBIMETRE</t>
  </si>
  <si>
    <t>V5955 (VOIR 260099)</t>
  </si>
  <si>
    <t>doublon</t>
  </si>
  <si>
    <t>RF120-09/01/2017</t>
  </si>
  <si>
    <t>S6102</t>
  </si>
  <si>
    <t>P27801</t>
  </si>
  <si>
    <t>E6205-1</t>
  </si>
  <si>
    <t>SZULSER 1 ET 3</t>
  </si>
  <si>
    <t>M24102-D</t>
  </si>
  <si>
    <t>M24102-A</t>
  </si>
  <si>
    <t>M24102-B</t>
  </si>
  <si>
    <t>M24102-C</t>
  </si>
  <si>
    <t>LIGNE PIPE M2</t>
  </si>
  <si>
    <t>KLAXON S DE C U35</t>
  </si>
  <si>
    <t>V22</t>
  </si>
  <si>
    <t>P13151A FLEXIBLE</t>
  </si>
  <si>
    <t>A6582</t>
  </si>
  <si>
    <t xml:space="preserve">SUP H1 H2 </t>
  </si>
  <si>
    <t>DE-BREZE</t>
  </si>
  <si>
    <t>SUP H1 H2 H4 H6</t>
  </si>
  <si>
    <t>K1205</t>
  </si>
  <si>
    <t>40919/40922</t>
  </si>
  <si>
    <t>LIGNE CASSE PURGE DIRECTE</t>
  </si>
  <si>
    <t>TP RUE 15</t>
  </si>
  <si>
    <t>V2021</t>
  </si>
  <si>
    <t>V2101</t>
  </si>
  <si>
    <t>FUITE CV2</t>
  </si>
  <si>
    <t>FADF26/U0132137/00 223645</t>
  </si>
  <si>
    <t>RF121-10/01/2017</t>
  </si>
  <si>
    <t>RF107-29/11/2016, RF121-10/01/2017</t>
  </si>
  <si>
    <t>9AJ7130</t>
  </si>
  <si>
    <t>BALISAGE U35</t>
  </si>
  <si>
    <t>LIGNE 61/62</t>
  </si>
  <si>
    <t>E24309-B</t>
  </si>
  <si>
    <t>R29530A</t>
  </si>
  <si>
    <t>R29620</t>
  </si>
  <si>
    <t>V296500</t>
  </si>
  <si>
    <t>PIPE DE FOS</t>
  </si>
  <si>
    <t>DOUCHE U1500</t>
  </si>
  <si>
    <t>41208/41207</t>
  </si>
  <si>
    <t>DOUCHE U1200/U1100</t>
  </si>
  <si>
    <t>DOUCHE U1600</t>
  </si>
  <si>
    <t>41146/41183</t>
  </si>
  <si>
    <t>MP103-104</t>
  </si>
  <si>
    <t>RF122-16/01/2017</t>
  </si>
  <si>
    <t>A1503828</t>
  </si>
  <si>
    <t>RC661453</t>
  </si>
  <si>
    <t>1007780337 / 1007780338</t>
  </si>
  <si>
    <t>4402674587 / A1503821</t>
  </si>
  <si>
    <t>A1503832</t>
  </si>
  <si>
    <t>RC661464</t>
  </si>
  <si>
    <t>INSPECTION RP</t>
  </si>
  <si>
    <t>RF119-06/01/2017 - RF122-16/01/2017</t>
  </si>
  <si>
    <t>4402864775 / 2510004037</t>
  </si>
  <si>
    <t>9AL0709</t>
  </si>
  <si>
    <t>LEVA-0</t>
  </si>
  <si>
    <t>T29565-C</t>
  </si>
  <si>
    <t>VAPEUR MP</t>
  </si>
  <si>
    <t>P27902</t>
  </si>
  <si>
    <t>T299D37</t>
  </si>
  <si>
    <t>K122-04</t>
  </si>
  <si>
    <t>K124-02A</t>
  </si>
  <si>
    <t>40311/40312</t>
  </si>
  <si>
    <t>39036/39046</t>
  </si>
  <si>
    <t>K124-02B</t>
  </si>
  <si>
    <t>40315/40316</t>
  </si>
  <si>
    <t>V845</t>
  </si>
  <si>
    <t>E861-A</t>
  </si>
  <si>
    <t>1007758052/1007758054</t>
  </si>
  <si>
    <t>1007758049/1007758051</t>
  </si>
  <si>
    <t>ADD16019/ECHAF TVX ELEC</t>
  </si>
  <si>
    <t>LIGNE REFOULEMENT POMPE HYDRAULIQUE</t>
  </si>
  <si>
    <t>P1101-C</t>
  </si>
  <si>
    <t>P1101-B</t>
  </si>
  <si>
    <t>41093/41094/41092</t>
  </si>
  <si>
    <t>S12703-B</t>
  </si>
  <si>
    <t>CAPTEUR PT159A</t>
  </si>
  <si>
    <t>LG101</t>
  </si>
  <si>
    <t>140LT802</t>
  </si>
  <si>
    <t>41253/41252</t>
  </si>
  <si>
    <t>BAC 1052 PARC NORD</t>
  </si>
  <si>
    <t>P5903-C</t>
  </si>
  <si>
    <t>P5903</t>
  </si>
  <si>
    <t>41251/41250</t>
  </si>
  <si>
    <t>SOUPAPE 140RV050A</t>
  </si>
  <si>
    <t>U035 SUITE DU 260550</t>
  </si>
  <si>
    <t>v6233</t>
  </si>
  <si>
    <t>V6165-3</t>
  </si>
  <si>
    <t>V6165-3 (VOIR BORDEREAU 260567)</t>
  </si>
  <si>
    <t>R29401</t>
  </si>
  <si>
    <t>16RV029</t>
  </si>
  <si>
    <t>V29404</t>
  </si>
  <si>
    <t>RACK TRAFIC FER U18</t>
  </si>
  <si>
    <t>paiement ménage</t>
  </si>
  <si>
    <t>RC608893</t>
  </si>
  <si>
    <t>RF123-19/01/2017</t>
  </si>
  <si>
    <t>FADF26/U0132676/00 223646</t>
  </si>
  <si>
    <t>RF118-05/01/2017 - RF123-19/01/2017</t>
  </si>
  <si>
    <t>A1503974</t>
  </si>
  <si>
    <t>RC662600</t>
  </si>
  <si>
    <t>supprimé</t>
  </si>
  <si>
    <t>1007792631 / 1007792634</t>
  </si>
  <si>
    <t>V6101-3A/B      AL8-4</t>
  </si>
  <si>
    <t>A6501-3      AL8-12</t>
  </si>
  <si>
    <t>AL-118</t>
  </si>
  <si>
    <t>4402873793/4402888877</t>
  </si>
  <si>
    <t>40824/4082540827/40826/</t>
  </si>
  <si>
    <t>T1304-B</t>
  </si>
  <si>
    <t>T5904 INTERNE</t>
  </si>
  <si>
    <t>U140 TRACAGE CAPTEURS</t>
  </si>
  <si>
    <t>P243023</t>
  </si>
  <si>
    <t>T299G21</t>
  </si>
  <si>
    <t>41174/41170</t>
  </si>
  <si>
    <t>V1655</t>
  </si>
  <si>
    <t>U1650</t>
  </si>
  <si>
    <t>RF124-23/01/2017</t>
  </si>
  <si>
    <t>Avancement réel</t>
  </si>
  <si>
    <t>Encours</t>
  </si>
  <si>
    <t>Facturé</t>
  </si>
  <si>
    <t>(Tous)</t>
  </si>
  <si>
    <t>Étiquettes de lignes</t>
  </si>
  <si>
    <t>Total général</t>
  </si>
  <si>
    <t>Somme de montant</t>
  </si>
  <si>
    <t>Somme de Facturé</t>
  </si>
  <si>
    <t>Somme de Avancement réel</t>
  </si>
  <si>
    <t>Somme de Reste a produire</t>
  </si>
  <si>
    <t>Somme de Reste a facfurer</t>
  </si>
  <si>
    <t>Somme de Encours</t>
  </si>
  <si>
    <t>CAR</t>
  </si>
  <si>
    <t>MZE</t>
  </si>
  <si>
    <t>JMM</t>
  </si>
  <si>
    <t>Valeurs</t>
  </si>
  <si>
    <t>39038/39047</t>
  </si>
  <si>
    <t>K122-05</t>
  </si>
  <si>
    <t>A6503</t>
  </si>
  <si>
    <t>262CVKV030</t>
  </si>
  <si>
    <t>299RV006</t>
  </si>
  <si>
    <t>244RV089</t>
  </si>
  <si>
    <t>V24326-C</t>
  </si>
  <si>
    <t>V6151-B  (FOS28)</t>
  </si>
  <si>
    <t>RF125-24/01/2017</t>
  </si>
  <si>
    <t>V6402-A</t>
  </si>
  <si>
    <t>B618 VERIF LUMANDARD</t>
  </si>
  <si>
    <t>4402881564/4402895654</t>
  </si>
  <si>
    <t>131RV002</t>
  </si>
  <si>
    <t>4402894020/4402893980</t>
  </si>
  <si>
    <t>U24326 A/B</t>
  </si>
  <si>
    <t>V6233</t>
  </si>
  <si>
    <t>LIGNE P299318</t>
  </si>
  <si>
    <t>RF127-26/01/2017</t>
  </si>
  <si>
    <t>F145</t>
  </si>
  <si>
    <t>P53&gt;V07/V13</t>
  </si>
  <si>
    <t>F143 BALLON SUP</t>
  </si>
  <si>
    <t>K2107-F</t>
  </si>
  <si>
    <t>K2107-E</t>
  </si>
  <si>
    <t>K2138-D</t>
  </si>
  <si>
    <t>K2119-B</t>
  </si>
  <si>
    <t>M24308-B</t>
  </si>
  <si>
    <t>M6804</t>
  </si>
  <si>
    <t>M6204</t>
  </si>
  <si>
    <t>V6155-3A</t>
  </si>
  <si>
    <t>60F401</t>
  </si>
  <si>
    <t>P24214</t>
  </si>
  <si>
    <t>commande sur 260566</t>
  </si>
  <si>
    <t>voir 260610</t>
  </si>
  <si>
    <t>P143022 INSPECTION</t>
  </si>
  <si>
    <t>41661/41660</t>
  </si>
  <si>
    <t>LIGNE CONDENSATS U015</t>
  </si>
  <si>
    <t>S1202-C</t>
  </si>
  <si>
    <t>41216/41665/41215</t>
  </si>
  <si>
    <t>140PT441B</t>
  </si>
  <si>
    <t>111FT105</t>
  </si>
  <si>
    <t>111PC001</t>
  </si>
  <si>
    <t>P1201/51RV759 ET 760</t>
  </si>
  <si>
    <t>P140 654 INSPECTION</t>
  </si>
  <si>
    <t>V140301 INSPECTION</t>
  </si>
  <si>
    <t>U24355</t>
  </si>
  <si>
    <t>E1651-A</t>
  </si>
  <si>
    <t>OLIVIER</t>
  </si>
  <si>
    <t>ADD1030</t>
  </si>
  <si>
    <t>4402877148 / 4402898541</t>
  </si>
  <si>
    <t>A1504185</t>
  </si>
  <si>
    <t>RC664082</t>
  </si>
  <si>
    <t>RF128-30/01/2017</t>
  </si>
  <si>
    <t>A1504270</t>
  </si>
  <si>
    <t>RC664659</t>
  </si>
  <si>
    <t>RF119-06/01/2017 - RF128-30/01/2017</t>
  </si>
  <si>
    <t>RF110-12/12/2016 - RF127-26/01/2017</t>
  </si>
  <si>
    <t>RF124-23/01/2017 - RF127-26/01/2017</t>
  </si>
  <si>
    <t>RF129-06/02/2017</t>
  </si>
  <si>
    <t>FADF07/U0133840/00 223646</t>
  </si>
  <si>
    <t>4402870099/4402898468</t>
  </si>
  <si>
    <t>41810/41809</t>
  </si>
  <si>
    <t>V131-28</t>
  </si>
  <si>
    <t>LIGNE BLEU</t>
  </si>
  <si>
    <t>EAU DEMINEE BYPASS</t>
  </si>
  <si>
    <t>E9101</t>
  </si>
  <si>
    <t>POMPE</t>
  </si>
  <si>
    <t>LOYER</t>
  </si>
  <si>
    <t>POSTE CHARGEMENT</t>
  </si>
  <si>
    <t>U018-C</t>
  </si>
  <si>
    <t>140F157</t>
  </si>
  <si>
    <t>E1503</t>
  </si>
  <si>
    <t>E29613</t>
  </si>
  <si>
    <t>SAISIE DE DEVIS LBI CHIMIE</t>
  </si>
  <si>
    <t xml:space="preserve"> E = échaf - C = calo chaud - F = calo froid - D = divers - A = annulé</t>
  </si>
  <si>
    <t>C301</t>
  </si>
  <si>
    <t>K9304</t>
  </si>
  <si>
    <t>V9405-B</t>
  </si>
  <si>
    <t>4402872071/4402884771</t>
  </si>
  <si>
    <t>U092</t>
  </si>
  <si>
    <t>41833/41106/41105</t>
  </si>
  <si>
    <t>V1503-D</t>
  </si>
  <si>
    <t>41832/41109/41111</t>
  </si>
  <si>
    <t>V1503-A</t>
  </si>
  <si>
    <t>K1206</t>
  </si>
  <si>
    <t>41831/41829</t>
  </si>
  <si>
    <t>37826/37820</t>
  </si>
  <si>
    <t>V1501-B</t>
  </si>
  <si>
    <t>P1201-D</t>
  </si>
  <si>
    <t>41419/41421</t>
  </si>
  <si>
    <t>A2706</t>
  </si>
  <si>
    <t>TREMOUILLAT</t>
  </si>
  <si>
    <t>B811</t>
  </si>
  <si>
    <t>MONGEOT</t>
  </si>
  <si>
    <t>RACK</t>
  </si>
  <si>
    <t>E26903</t>
  </si>
  <si>
    <t>BV52</t>
  </si>
  <si>
    <t>P1502-A</t>
  </si>
  <si>
    <t>U1600 VANNE HS</t>
  </si>
  <si>
    <t>BC31</t>
  </si>
  <si>
    <t>4402851457/4402899174</t>
  </si>
  <si>
    <t>41865/40025</t>
  </si>
  <si>
    <t xml:space="preserve">LIGNE CONDENSATS  </t>
  </si>
  <si>
    <t>LIGNE AIR</t>
  </si>
  <si>
    <t>E24107</t>
  </si>
  <si>
    <t>LIGNE PHENOL</t>
  </si>
  <si>
    <t>E26906</t>
  </si>
  <si>
    <t>P6713-A</t>
  </si>
  <si>
    <t>V1106A/B</t>
  </si>
  <si>
    <t>RACK 13</t>
  </si>
  <si>
    <t>42102/42101</t>
  </si>
  <si>
    <t>K1207</t>
  </si>
  <si>
    <t>K9604-4</t>
  </si>
  <si>
    <t>J29564</t>
  </si>
  <si>
    <t>A1604-1</t>
  </si>
  <si>
    <t>P140051</t>
  </si>
  <si>
    <t>X6555-3</t>
  </si>
  <si>
    <t>29565-C</t>
  </si>
  <si>
    <t>S6207A/B</t>
  </si>
  <si>
    <t>V9307</t>
  </si>
  <si>
    <t>A6501-22</t>
  </si>
  <si>
    <t>P6301-1</t>
  </si>
  <si>
    <t>62FQC056</t>
  </si>
  <si>
    <t>P1435</t>
  </si>
  <si>
    <t>V2105</t>
  </si>
  <si>
    <t>SALIN</t>
  </si>
  <si>
    <t>41617/41618</t>
  </si>
  <si>
    <t>T269H23/16/26/36</t>
  </si>
  <si>
    <t>RF130-09/02/2017</t>
  </si>
  <si>
    <t>1007866696/1007866697</t>
  </si>
  <si>
    <t>1007866779/1007866780</t>
  </si>
  <si>
    <t>1007866851/1007866852</t>
  </si>
  <si>
    <t>1007813981/1007813974</t>
  </si>
  <si>
    <t>1007862143/1007862126</t>
  </si>
  <si>
    <t>1007869992/1007870013</t>
  </si>
  <si>
    <t>9AN2353</t>
  </si>
  <si>
    <t>MAGASIN</t>
  </si>
  <si>
    <t>1007866623/1007866624</t>
  </si>
  <si>
    <t>4402884772/4402909622</t>
  </si>
  <si>
    <t>V101-3A/B     AL8-5</t>
  </si>
  <si>
    <t>LOCAL HUILE            6025C</t>
  </si>
  <si>
    <t>V6151-3 A/B/C        AL8-3</t>
  </si>
  <si>
    <t>S6552-3        AL8-11</t>
  </si>
  <si>
    <t>SECHEUR 1-2      AL8-134</t>
  </si>
  <si>
    <t>X6558-3          AL8-14</t>
  </si>
  <si>
    <t>X6501-1/2       AL8-140</t>
  </si>
  <si>
    <t>WELDING         AL8-141-repB</t>
  </si>
  <si>
    <t>X6552-3A            AL8-14N</t>
  </si>
  <si>
    <t>S6155-3 / A6151-3          AL8-27</t>
  </si>
  <si>
    <t>A6153-3 / A6151-3 / A6154-3         AL8-28</t>
  </si>
  <si>
    <t>V6303-1/2          AL8-108/109</t>
  </si>
  <si>
    <t>R6201-1/2      AL8-104/105</t>
  </si>
  <si>
    <t>R6202/1/2        AL8-106/107</t>
  </si>
  <si>
    <t>V6302-1/2        AL8-110/111</t>
  </si>
  <si>
    <t>V6301-1/2           AL8-112/113</t>
  </si>
  <si>
    <t>A6503-1            AL8-132</t>
  </si>
  <si>
    <t>A6503-2        AL8-133</t>
  </si>
  <si>
    <t>S6155-3      AL8-23</t>
  </si>
  <si>
    <t>S6575-3      AL8-21</t>
  </si>
  <si>
    <t>TR3-5 6551-63      AL8-19</t>
  </si>
  <si>
    <t>K6660-4          AL8-438</t>
  </si>
  <si>
    <t>V6003-4         AL8-402</t>
  </si>
  <si>
    <t>TR 1/2       AL8-135</t>
  </si>
  <si>
    <t>A6501-3            AL8-132</t>
  </si>
  <si>
    <t>TOTAL DEVIS</t>
  </si>
  <si>
    <t>REEL EN COUR</t>
  </si>
  <si>
    <t>RF131-10/02/2017</t>
  </si>
  <si>
    <t>1007866209/1007866214</t>
  </si>
  <si>
    <t>1007866444/1007866445</t>
  </si>
  <si>
    <t>1007873587/1007872588/1007873592</t>
  </si>
  <si>
    <t>TARTONNE</t>
  </si>
  <si>
    <t>B302</t>
  </si>
  <si>
    <t>BUREAUX CENTRAUX</t>
  </si>
  <si>
    <t>B301</t>
  </si>
  <si>
    <t>FOUHAD</t>
  </si>
  <si>
    <t>R26101-A</t>
  </si>
  <si>
    <t>X6505</t>
  </si>
  <si>
    <t>P6656-3</t>
  </si>
  <si>
    <t>62FKCV320</t>
  </si>
  <si>
    <t>T750</t>
  </si>
  <si>
    <t>T733</t>
  </si>
  <si>
    <t>K2107-C</t>
  </si>
  <si>
    <t>40318/40317</t>
  </si>
  <si>
    <t>K124-01A</t>
  </si>
  <si>
    <t>V131,22 FUITE SOUDE</t>
  </si>
  <si>
    <t>40319/40320</t>
  </si>
  <si>
    <t>K124-01B</t>
  </si>
  <si>
    <t>U066</t>
  </si>
  <si>
    <t>U035-0  PEINTURE</t>
  </si>
  <si>
    <t>TR 1/2 (AL-136)</t>
  </si>
  <si>
    <t>A6501-3      AL8-12 (AL-136)</t>
  </si>
  <si>
    <t>DEVIS ANNULE</t>
  </si>
  <si>
    <t>RF133-14/02/2017</t>
  </si>
  <si>
    <t>A1504577</t>
  </si>
  <si>
    <t>RC666993</t>
  </si>
  <si>
    <t>V14049</t>
  </si>
  <si>
    <t>42284/41870</t>
  </si>
  <si>
    <t>4402896812/4402899175</t>
  </si>
  <si>
    <t>111PC001  2EME OPE</t>
  </si>
  <si>
    <t>S12403-B</t>
  </si>
  <si>
    <t>PURGEUR U1200</t>
  </si>
  <si>
    <t>U1200 VANNE BLOQUE</t>
  </si>
  <si>
    <t>41481/42299/42298/42300</t>
  </si>
  <si>
    <t>RACK 01 POUR IGNIFUGE</t>
  </si>
  <si>
    <t>V14039</t>
  </si>
  <si>
    <t>42281/42282</t>
  </si>
  <si>
    <t>42280/</t>
  </si>
  <si>
    <t>VANNE LO</t>
  </si>
  <si>
    <t>P6207</t>
  </si>
  <si>
    <t>S6312</t>
  </si>
  <si>
    <t>140FT157</t>
  </si>
  <si>
    <t>RF134-15/02/2017</t>
  </si>
  <si>
    <t>1007884615/1007884605</t>
  </si>
  <si>
    <t>U242-0</t>
  </si>
  <si>
    <t>P295420</t>
  </si>
  <si>
    <t>U035-0</t>
  </si>
  <si>
    <t>T3630</t>
  </si>
  <si>
    <t>53HV0061</t>
  </si>
  <si>
    <t>51HV0840</t>
  </si>
  <si>
    <t>42276/42275</t>
  </si>
  <si>
    <t>V1301-B</t>
  </si>
  <si>
    <t>JOUVIN</t>
  </si>
  <si>
    <t>ADF TECHNOLOGIES</t>
  </si>
  <si>
    <t>AIRBUS ELICOPTERE BAT r2</t>
  </si>
  <si>
    <t>T24101</t>
  </si>
  <si>
    <t>C24209</t>
  </si>
  <si>
    <t>API/CPI</t>
  </si>
  <si>
    <t>K2107-A  (annulé Doublon)</t>
  </si>
  <si>
    <t>K2119-A  (annulé Doublon)</t>
  </si>
  <si>
    <t>E24004</t>
  </si>
  <si>
    <t>42451/42279</t>
  </si>
  <si>
    <t>V1302B</t>
  </si>
  <si>
    <t>140T149</t>
  </si>
  <si>
    <t>TP249</t>
  </si>
  <si>
    <t>93FT010</t>
  </si>
  <si>
    <t>96FT010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</si>
</sst>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.00\ &quot;F&quot;_-;\-* #,##0.00\ &quot;F&quot;_-;_-* &quot;-&quot;??\ &quot;F&quot;_-;_-@_-"/>
    <numFmt numFmtId="167" formatCode="_-* #,##0.00\ _F_-;\-* #,##0.00\ _F_-;_-* &quot;-&quot;??\ _F_-;_-@_-"/>
    <numFmt numFmtId="168" formatCode="#,##0.00\ [$€-1]"/>
    <numFmt numFmtId="169" formatCode="[$-40C]mmm\-yy;@"/>
    <numFmt numFmtId="170" formatCode="dd/mm/yy;@"/>
    <numFmt numFmtId="171" formatCode="_-* #,##0.00\ [$€-1]_-;\-* #,##0.00\ [$€-1]_-;_-* &quot;-&quot;??\ [$€-1]_-"/>
    <numFmt numFmtId="172" formatCode="#,##0\ [$€-1]"/>
    <numFmt numFmtId="173" formatCode="_-* #,##0.00\ [$€-40C]_-;\-* #,##0.00\ [$€-40C]_-;_-* &quot;-&quot;??\ [$€-40C]_-;_-@_-"/>
    <numFmt numFmtId="174" formatCode="_-* #,##0\ [$€-40C]_-;\-* #,##0\ [$€-40C]_-;_-* &quot;-&quot;??\ [$€-40C]_-;_-@_-"/>
    <numFmt numFmtId="175" formatCode="_-* #,##0\ _F_-;\-* #,##0\ _F_-;_-* &quot;-&quot;??\ _F_-;_-@_-"/>
    <numFmt numFmtId="176" formatCode="0.0&quot; mois&quot;"/>
    <numFmt numFmtId="177" formatCode="_-&quot;€&quot;* #,##0.00_-;\-&quot;€&quot;* #,##0.00_-;_-&quot;€&quot;* &quot;-&quot;??_-;_-@_-"/>
    <numFmt numFmtId="178" formatCode="_-* #,##0.00_-;\-* #,##0.00_-;_-* &quot;-&quot;??_-;_-@_-"/>
    <numFmt numFmtId="179" formatCode="#,##0.00\ &quot;€&quot;"/>
    <numFmt numFmtId="180" formatCode="#,##0\ &quot;€&quot;"/>
    <numFmt numFmtId="181" formatCode="#,##0\ _€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b/>
      <i/>
      <sz val="16"/>
      <name val="Arial"/>
      <family val="2"/>
    </font>
    <font>
      <sz val="9"/>
      <color indexed="63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8"/>
      <name val="Arial"/>
      <family val="2"/>
    </font>
    <font>
      <sz val="11"/>
      <color theme="1"/>
      <name val="Calibri"/>
      <family val="2"/>
      <scheme val="minor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0070C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color rgb="FFFF0000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sz val="9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36">
    <border>
      <left/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/>
      <top/>
      <bottom/>
      <diagonal/>
    </border>
  </borders>
  <cellStyleXfs count="185">
    <xf numFmtId="0" fontId="0" fillId="0" borderId="0"/>
    <xf numFmtId="171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12" fillId="0" borderId="0"/>
    <xf numFmtId="9" fontId="4" fillId="0" borderId="0" applyFont="0" applyFill="0" applyBorder="0" applyAlignment="0" applyProtection="0"/>
    <xf numFmtId="0" fontId="16" fillId="0" borderId="0"/>
    <xf numFmtId="165" fontId="16" fillId="0" borderId="0" applyFont="0" applyFill="0" applyBorder="0" applyAlignment="0" applyProtection="0"/>
    <xf numFmtId="164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12" fillId="0" borderId="0"/>
    <xf numFmtId="177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7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164" fontId="12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12" fillId="0" borderId="0"/>
    <xf numFmtId="0" fontId="16" fillId="0" borderId="0"/>
    <xf numFmtId="0" fontId="12" fillId="0" borderId="0"/>
    <xf numFmtId="0" fontId="16" fillId="0" borderId="0"/>
    <xf numFmtId="9" fontId="16" fillId="0" borderId="0" applyFont="0" applyFill="0" applyBorder="0" applyAlignment="0" applyProtection="0"/>
    <xf numFmtId="0" fontId="12" fillId="0" borderId="0"/>
    <xf numFmtId="164" fontId="16" fillId="0" borderId="0" applyFont="0" applyFill="0" applyBorder="0" applyAlignment="0" applyProtection="0"/>
    <xf numFmtId="0" fontId="12" fillId="0" borderId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4" fontId="16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1" fillId="0" borderId="0"/>
    <xf numFmtId="165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4" fillId="0" borderId="0"/>
    <xf numFmtId="177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164" fontId="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4" fillId="0" borderId="0"/>
    <xf numFmtId="0" fontId="1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  <xf numFmtId="0" fontId="4" fillId="0" borderId="0"/>
    <xf numFmtId="164" fontId="1" fillId="0" borderId="0" applyFont="0" applyFill="0" applyBorder="0" applyAlignment="0" applyProtection="0"/>
    <xf numFmtId="0" fontId="4" fillId="0" borderId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33">
    <xf numFmtId="0" fontId="0" fillId="0" borderId="0" xfId="0"/>
    <xf numFmtId="0" fontId="7" fillId="0" borderId="1" xfId="0" applyFont="1" applyBorder="1"/>
    <xf numFmtId="0" fontId="6" fillId="0" borderId="0" xfId="0" applyFont="1"/>
    <xf numFmtId="0" fontId="8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textRotation="90"/>
    </xf>
    <xf numFmtId="0" fontId="6" fillId="0" borderId="3" xfId="0" applyFont="1" applyFill="1" applyBorder="1" applyAlignment="1">
      <alignment horizontal="center"/>
    </xf>
    <xf numFmtId="14" fontId="6" fillId="0" borderId="4" xfId="0" applyNumberFormat="1" applyFont="1" applyFill="1" applyBorder="1" applyAlignment="1">
      <alignment horizontal="center"/>
    </xf>
    <xf numFmtId="0" fontId="6" fillId="2" borderId="0" xfId="0" applyFont="1" applyFill="1"/>
    <xf numFmtId="14" fontId="6" fillId="2" borderId="4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0" xfId="0" applyFont="1" applyFill="1"/>
    <xf numFmtId="0" fontId="17" fillId="3" borderId="0" xfId="0" applyFont="1" applyFill="1"/>
    <xf numFmtId="0" fontId="12" fillId="0" borderId="3" xfId="0" applyFont="1" applyFill="1" applyBorder="1" applyAlignment="1">
      <alignment horizontal="center"/>
    </xf>
    <xf numFmtId="0" fontId="12" fillId="0" borderId="0" xfId="0" applyFont="1"/>
    <xf numFmtId="0" fontId="14" fillId="0" borderId="1" xfId="0" applyFont="1" applyBorder="1"/>
    <xf numFmtId="0" fontId="12" fillId="0" borderId="3" xfId="0" quotePrefix="1" applyFont="1" applyFill="1" applyBorder="1" applyAlignment="1">
      <alignment horizontal="center"/>
    </xf>
    <xf numFmtId="168" fontId="12" fillId="0" borderId="3" xfId="0" applyNumberFormat="1" applyFont="1" applyFill="1" applyBorder="1" applyAlignment="1">
      <alignment horizontal="center"/>
    </xf>
    <xf numFmtId="170" fontId="12" fillId="0" borderId="5" xfId="0" applyNumberFormat="1" applyFont="1" applyBorder="1"/>
    <xf numFmtId="170" fontId="12" fillId="0" borderId="6" xfId="0" applyNumberFormat="1" applyFont="1" applyFill="1" applyBorder="1" applyAlignment="1">
      <alignment horizontal="center"/>
    </xf>
    <xf numFmtId="170" fontId="12" fillId="0" borderId="0" xfId="0" applyNumberFormat="1" applyFont="1"/>
    <xf numFmtId="0" fontId="13" fillId="0" borderId="7" xfId="0" applyFont="1" applyBorder="1" applyAlignment="1">
      <alignment horizontal="center" textRotation="90"/>
    </xf>
    <xf numFmtId="0" fontId="12" fillId="2" borderId="3" xfId="0" applyNumberFormat="1" applyFont="1" applyFill="1" applyBorder="1" applyAlignment="1">
      <alignment horizontal="center"/>
    </xf>
    <xf numFmtId="0" fontId="18" fillId="3" borderId="3" xfId="0" applyNumberFormat="1" applyFont="1" applyFill="1" applyBorder="1" applyAlignment="1">
      <alignment horizontal="center"/>
    </xf>
    <xf numFmtId="0" fontId="12" fillId="3" borderId="3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horizontal="center"/>
    </xf>
    <xf numFmtId="0" fontId="13" fillId="0" borderId="7" xfId="0" applyFont="1" applyBorder="1" applyAlignment="1">
      <alignment horizontal="center" vertical="center"/>
    </xf>
    <xf numFmtId="170" fontId="13" fillId="0" borderId="8" xfId="0" applyNumberFormat="1" applyFont="1" applyBorder="1" applyAlignment="1">
      <alignment horizontal="center" vertical="center"/>
    </xf>
    <xf numFmtId="170" fontId="13" fillId="0" borderId="7" xfId="0" applyNumberFormat="1" applyFont="1" applyBorder="1" applyAlignment="1">
      <alignment horizontal="center" vertical="center"/>
    </xf>
    <xf numFmtId="170" fontId="13" fillId="0" borderId="9" xfId="0" applyNumberFormat="1" applyFont="1" applyBorder="1" applyAlignment="1">
      <alignment horizontal="center" vertical="center"/>
    </xf>
    <xf numFmtId="0" fontId="13" fillId="0" borderId="7" xfId="0" applyNumberFormat="1" applyFont="1" applyBorder="1" applyAlignment="1">
      <alignment horizontal="center" vertical="center" textRotation="90"/>
    </xf>
    <xf numFmtId="0" fontId="12" fillId="2" borderId="11" xfId="0" applyNumberFormat="1" applyFont="1" applyFill="1" applyBorder="1" applyAlignment="1">
      <alignment horizontal="center"/>
    </xf>
    <xf numFmtId="0" fontId="18" fillId="3" borderId="11" xfId="0" applyNumberFormat="1" applyFont="1" applyFill="1" applyBorder="1" applyAlignment="1">
      <alignment horizontal="center"/>
    </xf>
    <xf numFmtId="170" fontId="12" fillId="0" borderId="3" xfId="0" applyNumberFormat="1" applyFont="1" applyFill="1" applyBorder="1" applyAlignment="1">
      <alignment horizontal="center"/>
    </xf>
    <xf numFmtId="170" fontId="12" fillId="0" borderId="10" xfId="0" applyNumberFormat="1" applyFont="1" applyFill="1" applyBorder="1" applyAlignment="1">
      <alignment horizontal="center"/>
    </xf>
    <xf numFmtId="0" fontId="12" fillId="0" borderId="11" xfId="0" applyNumberFormat="1" applyFont="1" applyFill="1" applyBorder="1" applyAlignment="1">
      <alignment horizontal="center"/>
    </xf>
    <xf numFmtId="0" fontId="12" fillId="0" borderId="0" xfId="0" applyNumberFormat="1" applyFont="1"/>
    <xf numFmtId="0" fontId="11" fillId="3" borderId="0" xfId="0" applyFont="1" applyFill="1"/>
    <xf numFmtId="0" fontId="0" fillId="3" borderId="0" xfId="0" applyFill="1"/>
    <xf numFmtId="0" fontId="10" fillId="3" borderId="0" xfId="0" applyFont="1" applyFill="1"/>
    <xf numFmtId="0" fontId="6" fillId="3" borderId="1" xfId="0" applyFont="1" applyFill="1" applyBorder="1"/>
    <xf numFmtId="170" fontId="8" fillId="0" borderId="2" xfId="0" applyNumberFormat="1" applyFont="1" applyBorder="1" applyAlignment="1">
      <alignment horizontal="center" vertical="center" wrapText="1"/>
    </xf>
    <xf numFmtId="170" fontId="8" fillId="0" borderId="12" xfId="0" applyNumberFormat="1" applyFont="1" applyBorder="1" applyAlignment="1">
      <alignment horizontal="center" vertical="center" wrapText="1"/>
    </xf>
    <xf numFmtId="0" fontId="8" fillId="0" borderId="2" xfId="0" applyNumberFormat="1" applyFont="1" applyBorder="1" applyAlignment="1">
      <alignment horizontal="center" vertical="center" textRotation="90" wrapText="1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12" fillId="0" borderId="23" xfId="0" applyNumberFormat="1" applyFont="1" applyFill="1" applyBorder="1" applyAlignment="1">
      <alignment horizontal="center"/>
    </xf>
    <xf numFmtId="0" fontId="12" fillId="3" borderId="23" xfId="0" applyNumberFormat="1" applyFont="1" applyFill="1" applyBorder="1" applyAlignment="1">
      <alignment horizontal="center"/>
    </xf>
    <xf numFmtId="0" fontId="6" fillId="0" borderId="0" xfId="0" applyFont="1" applyBorder="1"/>
    <xf numFmtId="0" fontId="12" fillId="0" borderId="0" xfId="0" applyFont="1" applyBorder="1"/>
    <xf numFmtId="0" fontId="8" fillId="3" borderId="2" xfId="0" applyFont="1" applyFill="1" applyBorder="1" applyAlignment="1">
      <alignment horizontal="center" vertical="center" wrapText="1"/>
    </xf>
    <xf numFmtId="9" fontId="18" fillId="3" borderId="11" xfId="5" applyFont="1" applyFill="1" applyBorder="1" applyAlignment="1">
      <alignment horizontal="center"/>
    </xf>
    <xf numFmtId="10" fontId="8" fillId="0" borderId="2" xfId="5" applyNumberFormat="1" applyFont="1" applyBorder="1" applyAlignment="1">
      <alignment horizontal="center" vertical="center" textRotation="90" wrapText="1"/>
    </xf>
    <xf numFmtId="0" fontId="0" fillId="0" borderId="0" xfId="0" applyAlignment="1">
      <alignment horizontal="center"/>
    </xf>
    <xf numFmtId="0" fontId="12" fillId="0" borderId="3" xfId="0" applyFont="1" applyBorder="1"/>
    <xf numFmtId="0" fontId="0" fillId="0" borderId="3" xfId="0" applyBorder="1" applyAlignment="1">
      <alignment horizontal="center"/>
    </xf>
    <xf numFmtId="173" fontId="0" fillId="0" borderId="3" xfId="0" applyNumberFormat="1" applyBorder="1" applyAlignment="1">
      <alignment horizontal="center"/>
    </xf>
    <xf numFmtId="174" fontId="0" fillId="0" borderId="3" xfId="0" applyNumberFormat="1" applyBorder="1" applyAlignment="1">
      <alignment horizontal="center"/>
    </xf>
    <xf numFmtId="0" fontId="18" fillId="4" borderId="3" xfId="0" applyFont="1" applyFill="1" applyBorder="1"/>
    <xf numFmtId="9" fontId="18" fillId="4" borderId="3" xfId="5" applyFont="1" applyFill="1" applyBorder="1" applyAlignment="1">
      <alignment horizontal="center"/>
    </xf>
    <xf numFmtId="0" fontId="18" fillId="3" borderId="3" xfId="0" applyNumberFormat="1" applyFont="1" applyFill="1" applyBorder="1"/>
    <xf numFmtId="0" fontId="18" fillId="3" borderId="3" xfId="5" applyNumberFormat="1" applyFont="1" applyFill="1" applyBorder="1" applyAlignment="1">
      <alignment horizontal="center"/>
    </xf>
    <xf numFmtId="0" fontId="0" fillId="3" borderId="0" xfId="0" applyNumberFormat="1" applyFill="1"/>
    <xf numFmtId="0" fontId="18" fillId="4" borderId="3" xfId="0" applyNumberFormat="1" applyFont="1" applyFill="1" applyBorder="1"/>
    <xf numFmtId="0" fontId="0" fillId="0" borderId="0" xfId="0" applyNumberFormat="1"/>
    <xf numFmtId="175" fontId="18" fillId="4" borderId="3" xfId="2" applyNumberFormat="1" applyFont="1" applyFill="1" applyBorder="1" applyAlignment="1">
      <alignment horizontal="center"/>
    </xf>
    <xf numFmtId="0" fontId="13" fillId="5" borderId="3" xfId="0" applyFont="1" applyFill="1" applyBorder="1"/>
    <xf numFmtId="14" fontId="13" fillId="5" borderId="3" xfId="0" applyNumberFormat="1" applyFont="1" applyFill="1" applyBorder="1" applyAlignment="1">
      <alignment horizontal="center"/>
    </xf>
    <xf numFmtId="0" fontId="13" fillId="0" borderId="0" xfId="0" applyFont="1"/>
    <xf numFmtId="174" fontId="19" fillId="0" borderId="3" xfId="0" applyNumberFormat="1" applyFont="1" applyBorder="1" applyAlignment="1">
      <alignment horizontal="center"/>
    </xf>
    <xf numFmtId="0" fontId="13" fillId="5" borderId="3" xfId="0" applyFont="1" applyFill="1" applyBorder="1" applyAlignment="1">
      <alignment horizontal="center"/>
    </xf>
    <xf numFmtId="0" fontId="18" fillId="4" borderId="3" xfId="0" applyFont="1" applyFill="1" applyBorder="1" applyAlignment="1">
      <alignment horizontal="center"/>
    </xf>
    <xf numFmtId="174" fontId="0" fillId="0" borderId="0" xfId="0" applyNumberFormat="1" applyAlignment="1">
      <alignment horizontal="center"/>
    </xf>
    <xf numFmtId="176" fontId="0" fillId="0" borderId="3" xfId="0" applyNumberFormat="1" applyBorder="1" applyAlignment="1">
      <alignment horizontal="center"/>
    </xf>
    <xf numFmtId="0" fontId="19" fillId="0" borderId="3" xfId="0" applyFont="1" applyBorder="1"/>
    <xf numFmtId="0" fontId="19" fillId="0" borderId="0" xfId="0" applyFont="1"/>
    <xf numFmtId="170" fontId="12" fillId="6" borderId="3" xfId="0" applyNumberFormat="1" applyFont="1" applyFill="1" applyBorder="1" applyAlignment="1">
      <alignment horizontal="center"/>
    </xf>
    <xf numFmtId="170" fontId="12" fillId="6" borderId="10" xfId="0" applyNumberFormat="1" applyFont="1" applyFill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172" fontId="0" fillId="0" borderId="3" xfId="0" applyNumberFormat="1" applyBorder="1" applyAlignment="1">
      <alignment horizontal="center"/>
    </xf>
    <xf numFmtId="174" fontId="15" fillId="0" borderId="0" xfId="3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70" fontId="8" fillId="4" borderId="2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3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9" fontId="12" fillId="0" borderId="3" xfId="63" applyNumberFormat="1" applyFont="1" applyFill="1" applyBorder="1" applyAlignment="1">
      <alignment horizontal="center" vertical="center"/>
    </xf>
    <xf numFmtId="169" fontId="22" fillId="0" borderId="3" xfId="63" applyNumberFormat="1" applyFont="1" applyFill="1" applyBorder="1" applyAlignment="1">
      <alignment horizontal="center" vertical="center"/>
    </xf>
    <xf numFmtId="0" fontId="12" fillId="0" borderId="0" xfId="0" applyNumberFormat="1" applyFont="1" applyBorder="1"/>
    <xf numFmtId="0" fontId="20" fillId="0" borderId="3" xfId="63" applyFont="1" applyFill="1" applyBorder="1" applyAlignment="1">
      <alignment horizontal="center" vertical="center"/>
    </xf>
    <xf numFmtId="0" fontId="21" fillId="0" borderId="3" xfId="63" applyFont="1" applyFill="1" applyBorder="1" applyAlignment="1">
      <alignment horizontal="center"/>
    </xf>
    <xf numFmtId="0" fontId="20" fillId="0" borderId="3" xfId="63" applyFont="1" applyFill="1" applyBorder="1" applyAlignment="1">
      <alignment horizontal="center"/>
    </xf>
    <xf numFmtId="0" fontId="21" fillId="0" borderId="3" xfId="63" applyFont="1" applyFill="1" applyBorder="1" applyAlignment="1">
      <alignment horizontal="center"/>
    </xf>
    <xf numFmtId="173" fontId="21" fillId="0" borderId="3" xfId="63" applyNumberFormat="1" applyFont="1" applyFill="1" applyBorder="1"/>
    <xf numFmtId="0" fontId="20" fillId="0" borderId="3" xfId="63" applyFont="1" applyFill="1" applyBorder="1" applyAlignment="1">
      <alignment horizontal="center"/>
    </xf>
    <xf numFmtId="173" fontId="21" fillId="0" borderId="3" xfId="63" applyNumberFormat="1" applyFont="1" applyFill="1" applyBorder="1"/>
    <xf numFmtId="0" fontId="21" fillId="0" borderId="3" xfId="63" applyFont="1" applyFill="1" applyBorder="1" applyAlignment="1">
      <alignment horizontal="center"/>
    </xf>
    <xf numFmtId="0" fontId="21" fillId="0" borderId="3" xfId="79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12" fillId="0" borderId="0" xfId="0" applyFont="1" applyFill="1" applyBorder="1"/>
    <xf numFmtId="0" fontId="14" fillId="0" borderId="1" xfId="0" applyFont="1" applyFill="1" applyBorder="1"/>
    <xf numFmtId="0" fontId="12" fillId="0" borderId="0" xfId="0" applyFont="1" applyFill="1"/>
    <xf numFmtId="169" fontId="12" fillId="7" borderId="3" xfId="79" applyNumberFormat="1" applyFont="1" applyFill="1" applyBorder="1" applyAlignment="1">
      <alignment horizontal="center" vertical="center"/>
    </xf>
    <xf numFmtId="169" fontId="20" fillId="7" borderId="3" xfId="79" applyNumberFormat="1" applyFont="1" applyFill="1" applyBorder="1" applyAlignment="1">
      <alignment horizontal="center" vertical="center"/>
    </xf>
    <xf numFmtId="17" fontId="21" fillId="7" borderId="3" xfId="79" applyNumberFormat="1" applyFont="1" applyFill="1" applyBorder="1" applyAlignment="1">
      <alignment horizontal="center" vertical="center"/>
    </xf>
    <xf numFmtId="0" fontId="20" fillId="0" borderId="3" xfId="79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textRotation="90"/>
    </xf>
    <xf numFmtId="0" fontId="20" fillId="0" borderId="3" xfId="9" applyNumberFormat="1" applyFont="1" applyFill="1" applyBorder="1" applyAlignment="1" applyProtection="1">
      <alignment horizontal="center" vertical="center"/>
      <protection locked="0"/>
    </xf>
    <xf numFmtId="0" fontId="20" fillId="0" borderId="3" xfId="79" applyFont="1" applyFill="1" applyBorder="1" applyAlignment="1">
      <alignment horizontal="center" vertical="center"/>
    </xf>
    <xf numFmtId="0" fontId="20" fillId="0" borderId="3" xfId="79" applyNumberFormat="1" applyFont="1" applyFill="1" applyBorder="1" applyAlignment="1">
      <alignment horizontal="center" vertical="center"/>
    </xf>
    <xf numFmtId="0" fontId="20" fillId="0" borderId="3" xfId="79" applyNumberFormat="1" applyFont="1" applyFill="1" applyBorder="1" applyAlignment="1">
      <alignment horizontal="center" vertical="center"/>
    </xf>
    <xf numFmtId="0" fontId="20" fillId="0" borderId="3" xfId="79" applyFont="1" applyFill="1" applyBorder="1" applyAlignment="1">
      <alignment horizontal="center"/>
    </xf>
    <xf numFmtId="0" fontId="20" fillId="0" borderId="3" xfId="79" applyNumberFormat="1" applyFont="1" applyFill="1" applyBorder="1" applyAlignment="1">
      <alignment horizontal="center"/>
    </xf>
    <xf numFmtId="0" fontId="21" fillId="0" borderId="3" xfId="79" applyFont="1" applyFill="1" applyBorder="1" applyAlignment="1">
      <alignment horizontal="center" vertical="center"/>
    </xf>
    <xf numFmtId="0" fontId="21" fillId="0" borderId="3" xfId="79" applyFont="1" applyBorder="1" applyAlignment="1">
      <alignment horizontal="center" vertical="center"/>
    </xf>
    <xf numFmtId="11" fontId="20" fillId="0" borderId="3" xfId="81" applyNumberFormat="1" applyFont="1" applyFill="1" applyBorder="1" applyAlignment="1" applyProtection="1">
      <alignment horizontal="center" vertical="center"/>
      <protection locked="0"/>
    </xf>
    <xf numFmtId="173" fontId="20" fillId="0" borderId="3" xfId="79" applyNumberFormat="1" applyFont="1" applyFill="1" applyBorder="1" applyAlignment="1">
      <alignment horizontal="center" vertical="center"/>
    </xf>
    <xf numFmtId="173" fontId="20" fillId="0" borderId="3" xfId="79" applyNumberFormat="1" applyFont="1" applyFill="1" applyBorder="1" applyAlignment="1">
      <alignment horizontal="center"/>
    </xf>
    <xf numFmtId="173" fontId="21" fillId="0" borderId="3" xfId="79" applyNumberFormat="1" applyFont="1" applyFill="1" applyBorder="1" applyAlignment="1">
      <alignment horizontal="center" vertical="center"/>
    </xf>
    <xf numFmtId="173" fontId="21" fillId="0" borderId="3" xfId="79" applyNumberFormat="1" applyFont="1" applyFill="1" applyBorder="1"/>
    <xf numFmtId="0" fontId="20" fillId="0" borderId="3" xfId="81" applyNumberFormat="1" applyFont="1" applyFill="1" applyBorder="1" applyAlignment="1" applyProtection="1">
      <alignment horizontal="center" vertical="center"/>
      <protection locked="0"/>
    </xf>
    <xf numFmtId="170" fontId="21" fillId="0" borderId="3" xfId="79" applyNumberFormat="1" applyFont="1" applyFill="1" applyBorder="1" applyAlignment="1">
      <alignment horizontal="center" vertical="center"/>
    </xf>
    <xf numFmtId="0" fontId="21" fillId="0" borderId="3" xfId="79" applyFont="1" applyFill="1" applyBorder="1" applyAlignment="1">
      <alignment horizontal="center"/>
    </xf>
    <xf numFmtId="0" fontId="21" fillId="0" borderId="3" xfId="79" applyFont="1" applyFill="1" applyBorder="1" applyAlignment="1">
      <alignment horizontal="center" vertical="center"/>
    </xf>
    <xf numFmtId="0" fontId="21" fillId="0" borderId="3" xfId="63" applyFont="1" applyFill="1" applyBorder="1" applyAlignment="1">
      <alignment horizontal="center" vertical="center"/>
    </xf>
    <xf numFmtId="14" fontId="21" fillId="7" borderId="3" xfId="79" applyNumberFormat="1" applyFont="1" applyFill="1" applyBorder="1" applyAlignment="1">
      <alignment horizontal="center" vertical="center"/>
    </xf>
    <xf numFmtId="14" fontId="12" fillId="0" borderId="6" xfId="0" applyNumberFormat="1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 vertical="center"/>
    </xf>
    <xf numFmtId="14" fontId="20" fillId="2" borderId="4" xfId="0" applyNumberFormat="1" applyFont="1" applyFill="1" applyBorder="1" applyAlignment="1">
      <alignment horizontal="center"/>
    </xf>
    <xf numFmtId="9" fontId="23" fillId="3" borderId="11" xfId="5" applyFont="1" applyFill="1" applyBorder="1" applyAlignment="1">
      <alignment horizontal="center"/>
    </xf>
    <xf numFmtId="1" fontId="20" fillId="2" borderId="3" xfId="0" applyNumberFormat="1" applyFont="1" applyFill="1" applyBorder="1" applyAlignment="1">
      <alignment horizontal="center" vertical="center"/>
    </xf>
    <xf numFmtId="0" fontId="20" fillId="0" borderId="3" xfId="0" applyFont="1" applyFill="1" applyBorder="1" applyAlignment="1">
      <alignment horizontal="center"/>
    </xf>
    <xf numFmtId="171" fontId="20" fillId="0" borderId="3" xfId="0" applyNumberFormat="1" applyFont="1" applyFill="1" applyBorder="1" applyAlignment="1">
      <alignment horizontal="center"/>
    </xf>
    <xf numFmtId="0" fontId="20" fillId="0" borderId="3" xfId="0" applyNumberFormat="1" applyFont="1" applyFill="1" applyBorder="1" applyAlignment="1">
      <alignment horizontal="center"/>
    </xf>
    <xf numFmtId="168" fontId="20" fillId="0" borderId="3" xfId="0" applyNumberFormat="1" applyFont="1" applyFill="1" applyBorder="1" applyAlignment="1">
      <alignment horizontal="center"/>
    </xf>
    <xf numFmtId="168" fontId="20" fillId="3" borderId="3" xfId="0" applyNumberFormat="1" applyFont="1" applyFill="1" applyBorder="1" applyAlignment="1">
      <alignment horizontal="center"/>
    </xf>
    <xf numFmtId="0" fontId="20" fillId="2" borderId="3" xfId="0" applyNumberFormat="1" applyFont="1" applyFill="1" applyBorder="1" applyAlignment="1">
      <alignment horizontal="center"/>
    </xf>
    <xf numFmtId="170" fontId="20" fillId="2" borderId="3" xfId="0" applyNumberFormat="1" applyFont="1" applyFill="1" applyBorder="1" applyAlignment="1">
      <alignment horizontal="center"/>
    </xf>
    <xf numFmtId="170" fontId="20" fillId="2" borderId="10" xfId="0" applyNumberFormat="1" applyFont="1" applyFill="1" applyBorder="1" applyAlignment="1">
      <alignment horizontal="center"/>
    </xf>
    <xf numFmtId="0" fontId="20" fillId="2" borderId="11" xfId="0" applyNumberFormat="1" applyFont="1" applyFill="1" applyBorder="1" applyAlignment="1">
      <alignment horizontal="center"/>
    </xf>
    <xf numFmtId="0" fontId="20" fillId="3" borderId="23" xfId="0" applyNumberFormat="1" applyFont="1" applyFill="1" applyBorder="1" applyAlignment="1">
      <alignment horizontal="center"/>
    </xf>
    <xf numFmtId="14" fontId="20" fillId="0" borderId="3" xfId="0" applyNumberFormat="1" applyFont="1" applyFill="1" applyBorder="1" applyAlignment="1">
      <alignment horizontal="center"/>
    </xf>
    <xf numFmtId="14" fontId="20" fillId="0" borderId="6" xfId="0" applyNumberFormat="1" applyFont="1" applyFill="1" applyBorder="1" applyAlignment="1">
      <alignment horizontal="center"/>
    </xf>
    <xf numFmtId="0" fontId="20" fillId="0" borderId="3" xfId="0" applyFont="1" applyFill="1" applyBorder="1" applyAlignment="1">
      <alignment horizontal="center" vertical="center"/>
    </xf>
    <xf numFmtId="170" fontId="20" fillId="0" borderId="3" xfId="0" applyNumberFormat="1" applyFont="1" applyFill="1" applyBorder="1" applyAlignment="1">
      <alignment horizontal="center"/>
    </xf>
    <xf numFmtId="170" fontId="20" fillId="0" borderId="10" xfId="0" applyNumberFormat="1" applyFont="1" applyFill="1" applyBorder="1" applyAlignment="1">
      <alignment horizontal="center"/>
    </xf>
    <xf numFmtId="0" fontId="20" fillId="0" borderId="11" xfId="0" applyNumberFormat="1" applyFont="1" applyFill="1" applyBorder="1" applyAlignment="1">
      <alignment horizontal="center"/>
    </xf>
    <xf numFmtId="0" fontId="20" fillId="0" borderId="23" xfId="0" applyNumberFormat="1" applyFont="1" applyFill="1" applyBorder="1" applyAlignment="1">
      <alignment horizontal="center"/>
    </xf>
    <xf numFmtId="0" fontId="20" fillId="0" borderId="0" xfId="0" applyFont="1"/>
    <xf numFmtId="0" fontId="20" fillId="0" borderId="17" xfId="0" applyFont="1" applyFill="1" applyBorder="1" applyAlignment="1">
      <alignment horizontal="center"/>
    </xf>
    <xf numFmtId="0" fontId="20" fillId="0" borderId="20" xfId="0" applyNumberFormat="1" applyFont="1" applyFill="1" applyBorder="1" applyAlignment="1">
      <alignment horizontal="center"/>
    </xf>
    <xf numFmtId="14" fontId="20" fillId="2" borderId="19" xfId="0" applyNumberFormat="1" applyFont="1" applyFill="1" applyBorder="1" applyAlignment="1">
      <alignment horizontal="center"/>
    </xf>
    <xf numFmtId="0" fontId="20" fillId="0" borderId="17" xfId="0" applyFont="1" applyFill="1" applyBorder="1" applyAlignment="1">
      <alignment horizontal="center" vertical="center"/>
    </xf>
    <xf numFmtId="168" fontId="20" fillId="0" borderId="17" xfId="0" applyNumberFormat="1" applyFont="1" applyFill="1" applyBorder="1" applyAlignment="1">
      <alignment horizontal="center"/>
    </xf>
    <xf numFmtId="0" fontId="20" fillId="0" borderId="17" xfId="0" applyNumberFormat="1" applyFont="1" applyFill="1" applyBorder="1" applyAlignment="1">
      <alignment horizontal="center"/>
    </xf>
    <xf numFmtId="170" fontId="20" fillId="0" borderId="17" xfId="0" applyNumberFormat="1" applyFont="1" applyFill="1" applyBorder="1" applyAlignment="1">
      <alignment horizontal="center"/>
    </xf>
    <xf numFmtId="170" fontId="20" fillId="0" borderId="22" xfId="0" applyNumberFormat="1" applyFont="1" applyFill="1" applyBorder="1" applyAlignment="1">
      <alignment horizontal="center"/>
    </xf>
    <xf numFmtId="0" fontId="20" fillId="0" borderId="21" xfId="0" applyNumberFormat="1" applyFont="1" applyFill="1" applyBorder="1" applyAlignment="1">
      <alignment horizontal="center"/>
    </xf>
    <xf numFmtId="0" fontId="20" fillId="0" borderId="24" xfId="0" applyNumberFormat="1" applyFont="1" applyFill="1" applyBorder="1" applyAlignment="1">
      <alignment horizontal="center"/>
    </xf>
    <xf numFmtId="0" fontId="20" fillId="0" borderId="18" xfId="0" applyFont="1" applyFill="1" applyBorder="1" applyAlignment="1">
      <alignment horizontal="center" vertical="center"/>
    </xf>
    <xf numFmtId="0" fontId="20" fillId="0" borderId="18" xfId="0" applyFont="1" applyFill="1" applyBorder="1" applyAlignment="1">
      <alignment horizontal="center"/>
    </xf>
    <xf numFmtId="168" fontId="20" fillId="0" borderId="18" xfId="0" applyNumberFormat="1" applyFont="1" applyFill="1" applyBorder="1" applyAlignment="1">
      <alignment horizontal="center"/>
    </xf>
    <xf numFmtId="0" fontId="20" fillId="0" borderId="18" xfId="0" applyNumberFormat="1" applyFont="1" applyFill="1" applyBorder="1" applyAlignment="1">
      <alignment horizontal="center"/>
    </xf>
    <xf numFmtId="170" fontId="20" fillId="0" borderId="18" xfId="0" applyNumberFormat="1" applyFont="1" applyFill="1" applyBorder="1" applyAlignment="1">
      <alignment horizontal="center"/>
    </xf>
    <xf numFmtId="14" fontId="20" fillId="0" borderId="4" xfId="0" applyNumberFormat="1" applyFont="1" applyFill="1" applyBorder="1" applyAlignment="1">
      <alignment horizontal="center"/>
    </xf>
    <xf numFmtId="0" fontId="20" fillId="0" borderId="3" xfId="0" quotePrefix="1" applyFont="1" applyFill="1" applyBorder="1" applyAlignment="1">
      <alignment horizontal="center"/>
    </xf>
    <xf numFmtId="0" fontId="12" fillId="0" borderId="1" xfId="0" applyFont="1" applyBorder="1"/>
    <xf numFmtId="0" fontId="6" fillId="0" borderId="15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20" fillId="3" borderId="3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8" fontId="24" fillId="0" borderId="9" xfId="0" applyNumberFormat="1" applyFont="1" applyBorder="1" applyAlignment="1">
      <alignment horizontal="center" wrapText="1"/>
    </xf>
    <xf numFmtId="0" fontId="24" fillId="0" borderId="2" xfId="0" applyFont="1" applyBorder="1" applyAlignment="1">
      <alignment horizontal="center" vertical="center" wrapText="1"/>
    </xf>
    <xf numFmtId="0" fontId="20" fillId="3" borderId="3" xfId="0" applyFont="1" applyFill="1" applyBorder="1" applyAlignment="1">
      <alignment horizontal="center"/>
    </xf>
    <xf numFmtId="1" fontId="20" fillId="4" borderId="3" xfId="0" applyNumberFormat="1" applyFont="1" applyFill="1" applyBorder="1" applyAlignment="1">
      <alignment horizontal="center" vertical="center"/>
    </xf>
    <xf numFmtId="1" fontId="20" fillId="3" borderId="3" xfId="0" applyNumberFormat="1" applyFont="1" applyFill="1" applyBorder="1" applyAlignment="1">
      <alignment horizontal="center" vertical="center"/>
    </xf>
    <xf numFmtId="0" fontId="21" fillId="3" borderId="3" xfId="79" applyFont="1" applyFill="1" applyBorder="1" applyAlignment="1">
      <alignment horizontal="center" vertical="center"/>
    </xf>
    <xf numFmtId="14" fontId="20" fillId="7" borderId="6" xfId="0" applyNumberFormat="1" applyFont="1" applyFill="1" applyBorder="1" applyAlignment="1">
      <alignment horizontal="center"/>
    </xf>
    <xf numFmtId="0" fontId="20" fillId="3" borderId="3" xfId="63" applyFont="1" applyFill="1" applyBorder="1" applyAlignment="1">
      <alignment horizontal="center"/>
    </xf>
    <xf numFmtId="0" fontId="20" fillId="4" borderId="3" xfId="0" applyFont="1" applyFill="1" applyBorder="1" applyAlignment="1">
      <alignment horizontal="center" vertical="center"/>
    </xf>
    <xf numFmtId="0" fontId="6" fillId="3" borderId="3" xfId="0" applyFont="1" applyFill="1" applyBorder="1"/>
    <xf numFmtId="49" fontId="20" fillId="2" borderId="3" xfId="0" applyNumberFormat="1" applyFont="1" applyFill="1" applyBorder="1" applyAlignment="1">
      <alignment horizontal="center" wrapText="1"/>
    </xf>
    <xf numFmtId="49" fontId="20" fillId="2" borderId="3" xfId="0" applyNumberFormat="1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 wrapText="1"/>
    </xf>
    <xf numFmtId="1" fontId="20" fillId="0" borderId="3" xfId="0" applyNumberFormat="1" applyFont="1" applyFill="1" applyBorder="1" applyAlignment="1">
      <alignment horizontal="center" vertical="center"/>
    </xf>
    <xf numFmtId="9" fontId="23" fillId="0" borderId="11" xfId="5" applyFont="1" applyFill="1" applyBorder="1" applyAlignment="1">
      <alignment horizontal="center"/>
    </xf>
    <xf numFmtId="0" fontId="6" fillId="0" borderId="3" xfId="0" applyFont="1" applyFill="1" applyBorder="1"/>
    <xf numFmtId="0" fontId="6" fillId="0" borderId="0" xfId="0" applyFont="1" applyFill="1"/>
    <xf numFmtId="0" fontId="20" fillId="4" borderId="3" xfId="0" applyFont="1" applyFill="1" applyBorder="1" applyAlignment="1">
      <alignment horizontal="center"/>
    </xf>
    <xf numFmtId="168" fontId="4" fillId="0" borderId="3" xfId="0" applyNumberFormat="1" applyFont="1" applyFill="1" applyBorder="1" applyAlignment="1">
      <alignment horizontal="center"/>
    </xf>
    <xf numFmtId="14" fontId="20" fillId="9" borderId="6" xfId="0" applyNumberFormat="1" applyFont="1" applyFill="1" applyBorder="1" applyAlignment="1">
      <alignment horizontal="center"/>
    </xf>
    <xf numFmtId="0" fontId="4" fillId="0" borderId="3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20" fillId="8" borderId="3" xfId="0" applyFont="1" applyFill="1" applyBorder="1" applyAlignment="1">
      <alignment horizontal="center"/>
    </xf>
    <xf numFmtId="0" fontId="20" fillId="10" borderId="3" xfId="0" applyFont="1" applyFill="1" applyBorder="1" applyAlignment="1">
      <alignment horizontal="center"/>
    </xf>
    <xf numFmtId="0" fontId="12" fillId="0" borderId="3" xfId="0" applyFont="1" applyFill="1" applyBorder="1"/>
    <xf numFmtId="14" fontId="20" fillId="2" borderId="27" xfId="0" applyNumberFormat="1" applyFont="1" applyFill="1" applyBorder="1" applyAlignment="1">
      <alignment horizontal="center"/>
    </xf>
    <xf numFmtId="9" fontId="23" fillId="3" borderId="21" xfId="5" applyFont="1" applyFill="1" applyBorder="1" applyAlignment="1">
      <alignment horizontal="center"/>
    </xf>
    <xf numFmtId="0" fontId="20" fillId="0" borderId="18" xfId="79" applyFont="1" applyFill="1" applyBorder="1" applyAlignment="1">
      <alignment horizontal="center"/>
    </xf>
    <xf numFmtId="170" fontId="20" fillId="0" borderId="28" xfId="0" applyNumberFormat="1" applyFont="1" applyFill="1" applyBorder="1" applyAlignment="1">
      <alignment horizontal="center"/>
    </xf>
    <xf numFmtId="0" fontId="20" fillId="3" borderId="25" xfId="0" applyNumberFormat="1" applyFont="1" applyFill="1" applyBorder="1" applyAlignment="1">
      <alignment horizontal="center"/>
    </xf>
    <xf numFmtId="0" fontId="20" fillId="0" borderId="3" xfId="0" applyFont="1" applyBorder="1"/>
    <xf numFmtId="170" fontId="20" fillId="0" borderId="3" xfId="0" applyNumberFormat="1" applyFont="1" applyBorder="1"/>
    <xf numFmtId="14" fontId="20" fillId="9" borderId="3" xfId="0" applyNumberFormat="1" applyFont="1" applyFill="1" applyBorder="1"/>
    <xf numFmtId="0" fontId="20" fillId="0" borderId="3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/>
    </xf>
    <xf numFmtId="0" fontId="20" fillId="0" borderId="3" xfId="0" applyFont="1" applyFill="1" applyBorder="1"/>
    <xf numFmtId="0" fontId="20" fillId="0" borderId="3" xfId="0" applyNumberFormat="1" applyFont="1" applyBorder="1"/>
    <xf numFmtId="0" fontId="20" fillId="0" borderId="3" xfId="0" applyNumberFormat="1" applyFont="1" applyBorder="1" applyAlignment="1">
      <alignment horizontal="center"/>
    </xf>
    <xf numFmtId="179" fontId="20" fillId="0" borderId="3" xfId="0" applyNumberFormat="1" applyFont="1" applyBorder="1" applyAlignment="1">
      <alignment horizontal="center" vertical="center"/>
    </xf>
    <xf numFmtId="179" fontId="20" fillId="0" borderId="3" xfId="0" applyNumberFormat="1" applyFont="1" applyFill="1" applyBorder="1" applyAlignment="1">
      <alignment horizontal="center" vertical="center"/>
    </xf>
    <xf numFmtId="14" fontId="20" fillId="11" borderId="6" xfId="0" applyNumberFormat="1" applyFont="1" applyFill="1" applyBorder="1" applyAlignment="1">
      <alignment horizontal="center"/>
    </xf>
    <xf numFmtId="0" fontId="20" fillId="0" borderId="17" xfId="79" applyFont="1" applyFill="1" applyBorder="1" applyAlignment="1">
      <alignment horizontal="center"/>
    </xf>
    <xf numFmtId="0" fontId="20" fillId="3" borderId="24" xfId="0" applyNumberFormat="1" applyFont="1" applyFill="1" applyBorder="1" applyAlignment="1">
      <alignment horizontal="center"/>
    </xf>
    <xf numFmtId="0" fontId="6" fillId="2" borderId="3" xfId="0" applyFont="1" applyFill="1" applyBorder="1"/>
    <xf numFmtId="179" fontId="20" fillId="0" borderId="3" xfId="0" applyNumberFormat="1" applyFont="1" applyFill="1" applyBorder="1" applyAlignment="1">
      <alignment horizontal="center"/>
    </xf>
    <xf numFmtId="179" fontId="12" fillId="0" borderId="3" xfId="0" applyNumberFormat="1" applyFont="1" applyFill="1" applyBorder="1" applyAlignment="1">
      <alignment horizontal="center"/>
    </xf>
    <xf numFmtId="0" fontId="20" fillId="8" borderId="3" xfId="79" applyNumberFormat="1" applyFont="1" applyFill="1" applyBorder="1" applyAlignment="1">
      <alignment horizontal="center" vertical="center"/>
    </xf>
    <xf numFmtId="0" fontId="20" fillId="0" borderId="3" xfId="0" applyFont="1" applyFill="1" applyBorder="1" applyAlignment="1">
      <alignment horizontal="center"/>
    </xf>
    <xf numFmtId="168" fontId="20" fillId="0" borderId="3" xfId="0" applyNumberFormat="1" applyFont="1" applyFill="1" applyBorder="1" applyAlignment="1">
      <alignment horizontal="center"/>
    </xf>
    <xf numFmtId="168" fontId="20" fillId="0" borderId="3" xfId="0" applyNumberFormat="1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/>
    </xf>
    <xf numFmtId="0" fontId="20" fillId="0" borderId="3" xfId="0" applyFont="1" applyFill="1" applyBorder="1" applyAlignment="1">
      <alignment horizontal="center" vertical="center"/>
    </xf>
    <xf numFmtId="9" fontId="18" fillId="0" borderId="11" xfId="5" applyFont="1" applyFill="1" applyBorder="1" applyAlignment="1">
      <alignment horizontal="center"/>
    </xf>
    <xf numFmtId="169" fontId="4" fillId="0" borderId="3" xfId="63" applyNumberFormat="1" applyFont="1" applyFill="1" applyBorder="1" applyAlignment="1">
      <alignment horizontal="center" vertical="center"/>
    </xf>
    <xf numFmtId="9" fontId="4" fillId="0" borderId="11" xfId="5" applyFont="1" applyFill="1" applyBorder="1" applyAlignment="1">
      <alignment horizontal="center"/>
    </xf>
    <xf numFmtId="173" fontId="20" fillId="0" borderId="3" xfId="63" applyNumberFormat="1" applyFont="1" applyFill="1" applyBorder="1"/>
    <xf numFmtId="170" fontId="4" fillId="0" borderId="3" xfId="0" applyNumberFormat="1" applyFont="1" applyFill="1" applyBorder="1" applyAlignment="1">
      <alignment horizontal="center"/>
    </xf>
    <xf numFmtId="170" fontId="4" fillId="0" borderId="10" xfId="0" applyNumberFormat="1" applyFont="1" applyFill="1" applyBorder="1" applyAlignment="1">
      <alignment horizontal="center"/>
    </xf>
    <xf numFmtId="0" fontId="4" fillId="0" borderId="11" xfId="0" applyNumberFormat="1" applyFont="1" applyFill="1" applyBorder="1" applyAlignment="1">
      <alignment horizontal="center"/>
    </xf>
    <xf numFmtId="0" fontId="4" fillId="0" borderId="23" xfId="0" applyNumberFormat="1" applyFont="1" applyFill="1" applyBorder="1" applyAlignment="1">
      <alignment horizontal="center"/>
    </xf>
    <xf numFmtId="14" fontId="20" fillId="0" borderId="19" xfId="0" applyNumberFormat="1" applyFont="1" applyFill="1" applyBorder="1" applyAlignment="1">
      <alignment horizontal="center"/>
    </xf>
    <xf numFmtId="168" fontId="13" fillId="0" borderId="1" xfId="0" applyNumberFormat="1" applyFont="1" applyBorder="1" applyAlignment="1">
      <alignment wrapText="1"/>
    </xf>
    <xf numFmtId="0" fontId="13" fillId="0" borderId="12" xfId="0" applyFont="1" applyBorder="1" applyAlignment="1">
      <alignment wrapText="1"/>
    </xf>
    <xf numFmtId="0" fontId="13" fillId="0" borderId="29" xfId="0" applyNumberFormat="1" applyFont="1" applyBorder="1" applyAlignment="1">
      <alignment horizontal="center" vertical="center" textRotation="90"/>
    </xf>
    <xf numFmtId="0" fontId="8" fillId="0" borderId="5" xfId="0" applyNumberFormat="1" applyFont="1" applyBorder="1" applyAlignment="1">
      <alignment horizontal="center" vertical="center" textRotation="90" wrapText="1"/>
    </xf>
    <xf numFmtId="0" fontId="12" fillId="0" borderId="30" xfId="0" applyNumberFormat="1" applyFont="1" applyFill="1" applyBorder="1" applyAlignment="1">
      <alignment horizontal="center"/>
    </xf>
    <xf numFmtId="0" fontId="20" fillId="3" borderId="30" xfId="0" applyNumberFormat="1" applyFont="1" applyFill="1" applyBorder="1" applyAlignment="1">
      <alignment horizontal="center"/>
    </xf>
    <xf numFmtId="0" fontId="20" fillId="0" borderId="30" xfId="0" applyNumberFormat="1" applyFont="1" applyFill="1" applyBorder="1" applyAlignment="1">
      <alignment horizontal="center"/>
    </xf>
    <xf numFmtId="172" fontId="13" fillId="0" borderId="31" xfId="0" applyNumberFormat="1" applyFont="1" applyBorder="1" applyAlignment="1">
      <alignment vertical="center"/>
    </xf>
    <xf numFmtId="0" fontId="6" fillId="0" borderId="3" xfId="0" applyFont="1" applyBorder="1"/>
    <xf numFmtId="0" fontId="13" fillId="0" borderId="32" xfId="0" applyNumberFormat="1" applyFont="1" applyBorder="1" applyAlignment="1">
      <alignment vertical="center" textRotation="90"/>
    </xf>
    <xf numFmtId="172" fontId="23" fillId="0" borderId="33" xfId="0" applyNumberFormat="1" applyFont="1" applyFill="1" applyBorder="1" applyAlignment="1">
      <alignment horizontal="center"/>
    </xf>
    <xf numFmtId="174" fontId="15" fillId="0" borderId="34" xfId="3" applyNumberFormat="1" applyFont="1" applyBorder="1" applyAlignment="1">
      <alignment horizontal="center" vertical="center"/>
    </xf>
    <xf numFmtId="174" fontId="15" fillId="0" borderId="3" xfId="3" applyNumberFormat="1" applyFont="1" applyBorder="1" applyAlignment="1">
      <alignment horizontal="center" vertical="center"/>
    </xf>
    <xf numFmtId="0" fontId="13" fillId="0" borderId="9" xfId="0" applyFont="1" applyBorder="1" applyAlignment="1">
      <alignment wrapText="1"/>
    </xf>
    <xf numFmtId="168" fontId="6" fillId="3" borderId="3" xfId="0" applyNumberFormat="1" applyFont="1" applyFill="1" applyBorder="1" applyAlignment="1">
      <alignment horizontal="center"/>
    </xf>
    <xf numFmtId="173" fontId="6" fillId="3" borderId="3" xfId="0" applyNumberFormat="1" applyFont="1" applyFill="1" applyBorder="1"/>
    <xf numFmtId="168" fontId="6" fillId="3" borderId="3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4" fillId="3" borderId="30" xfId="0" applyNumberFormat="1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2" borderId="0" xfId="0" applyFont="1" applyFill="1" applyBorder="1"/>
    <xf numFmtId="0" fontId="6" fillId="3" borderId="0" xfId="0" applyFont="1" applyFill="1" applyBorder="1"/>
    <xf numFmtId="0" fontId="4" fillId="0" borderId="0" xfId="0" applyFont="1" applyFill="1" applyBorder="1" applyAlignment="1">
      <alignment horizontal="center"/>
    </xf>
    <xf numFmtId="174" fontId="0" fillId="0" borderId="0" xfId="0" applyNumberFormat="1"/>
    <xf numFmtId="0" fontId="20" fillId="12" borderId="3" xfId="0" quotePrefix="1" applyFont="1" applyFill="1" applyBorder="1" applyAlignment="1">
      <alignment horizontal="center"/>
    </xf>
    <xf numFmtId="0" fontId="20" fillId="12" borderId="3" xfId="0" applyFont="1" applyFill="1" applyBorder="1" applyAlignment="1">
      <alignment horizontal="center"/>
    </xf>
    <xf numFmtId="14" fontId="20" fillId="13" borderId="6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14" fontId="20" fillId="9" borderId="16" xfId="0" applyNumberFormat="1" applyFont="1" applyFill="1" applyBorder="1" applyAlignment="1">
      <alignment horizontal="center"/>
    </xf>
    <xf numFmtId="0" fontId="20" fillId="0" borderId="0" xfId="0" applyFont="1" applyBorder="1"/>
    <xf numFmtId="168" fontId="27" fillId="8" borderId="1" xfId="0" applyNumberFormat="1" applyFont="1" applyFill="1" applyBorder="1" applyAlignment="1">
      <alignment horizontal="center" vertical="center" wrapText="1"/>
    </xf>
    <xf numFmtId="168" fontId="6" fillId="3" borderId="10" xfId="0" applyNumberFormat="1" applyFont="1" applyFill="1" applyBorder="1"/>
    <xf numFmtId="0" fontId="20" fillId="0" borderId="0" xfId="0" applyFont="1" applyFill="1" applyBorder="1" applyAlignment="1">
      <alignment horizontal="center"/>
    </xf>
    <xf numFmtId="168" fontId="6" fillId="3" borderId="0" xfId="0" applyNumberFormat="1" applyFont="1" applyFill="1" applyBorder="1" applyAlignment="1">
      <alignment horizontal="center"/>
    </xf>
    <xf numFmtId="168" fontId="20" fillId="3" borderId="0" xfId="0" applyNumberFormat="1" applyFont="1" applyFill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170" fontId="20" fillId="0" borderId="0" xfId="0" applyNumberFormat="1" applyFont="1" applyFill="1" applyBorder="1" applyAlignment="1">
      <alignment horizontal="center"/>
    </xf>
    <xf numFmtId="0" fontId="20" fillId="3" borderId="0" xfId="0" applyNumberFormat="1" applyFont="1" applyFill="1" applyBorder="1" applyAlignment="1">
      <alignment horizontal="center"/>
    </xf>
    <xf numFmtId="173" fontId="6" fillId="3" borderId="0" xfId="0" applyNumberFormat="1" applyFont="1" applyFill="1" applyBorder="1"/>
    <xf numFmtId="172" fontId="23" fillId="0" borderId="0" xfId="0" applyNumberFormat="1" applyFont="1" applyFill="1" applyBorder="1" applyAlignment="1">
      <alignment horizontal="center"/>
    </xf>
    <xf numFmtId="168" fontId="6" fillId="3" borderId="0" xfId="0" applyNumberFormat="1" applyFont="1" applyFill="1" applyBorder="1"/>
    <xf numFmtId="0" fontId="0" fillId="0" borderId="0" xfId="0" applyBorder="1"/>
    <xf numFmtId="0" fontId="20" fillId="0" borderId="0" xfId="0" applyFont="1" applyFill="1" applyAlignment="1">
      <alignment horizontal="center"/>
    </xf>
    <xf numFmtId="168" fontId="12" fillId="0" borderId="0" xfId="0" applyNumberFormat="1" applyFont="1" applyFill="1" applyBorder="1" applyAlignment="1">
      <alignment horizontal="center"/>
    </xf>
    <xf numFmtId="170" fontId="21" fillId="0" borderId="0" xfId="79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/>
    </xf>
    <xf numFmtId="0" fontId="12" fillId="2" borderId="0" xfId="0" applyNumberFormat="1" applyFont="1" applyFill="1" applyBorder="1" applyAlignment="1">
      <alignment horizontal="center"/>
    </xf>
    <xf numFmtId="170" fontId="12" fillId="6" borderId="0" xfId="0" applyNumberFormat="1" applyFont="1" applyFill="1" applyBorder="1" applyAlignment="1">
      <alignment horizontal="center"/>
    </xf>
    <xf numFmtId="0" fontId="12" fillId="3" borderId="0" xfId="0" applyNumberFormat="1" applyFont="1" applyFill="1" applyBorder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0" fillId="0" borderId="0" xfId="0" applyFill="1"/>
    <xf numFmtId="173" fontId="21" fillId="4" borderId="3" xfId="79" applyNumberFormat="1" applyFont="1" applyFill="1" applyBorder="1" applyAlignment="1">
      <alignment horizontal="center" vertical="center"/>
    </xf>
    <xf numFmtId="0" fontId="4" fillId="4" borderId="3" xfId="0" applyNumberFormat="1" applyFont="1" applyFill="1" applyBorder="1" applyAlignment="1">
      <alignment horizontal="center"/>
    </xf>
    <xf numFmtId="173" fontId="20" fillId="4" borderId="3" xfId="79" applyNumberFormat="1" applyFont="1" applyFill="1" applyBorder="1" applyAlignment="1">
      <alignment horizontal="center" vertical="center"/>
    </xf>
    <xf numFmtId="168" fontId="20" fillId="4" borderId="3" xfId="0" applyNumberFormat="1" applyFont="1" applyFill="1" applyBorder="1" applyAlignment="1">
      <alignment horizontal="center"/>
    </xf>
    <xf numFmtId="0" fontId="20" fillId="4" borderId="3" xfId="0" applyNumberFormat="1" applyFont="1" applyFill="1" applyBorder="1" applyAlignment="1">
      <alignment horizontal="center"/>
    </xf>
    <xf numFmtId="168" fontId="27" fillId="4" borderId="1" xfId="0" applyNumberFormat="1" applyFont="1" applyFill="1" applyBorder="1" applyAlignment="1">
      <alignment wrapText="1"/>
    </xf>
    <xf numFmtId="168" fontId="28" fillId="9" borderId="0" xfId="0" applyNumberFormat="1" applyFont="1" applyFill="1"/>
    <xf numFmtId="170" fontId="21" fillId="8" borderId="3" xfId="79" applyNumberFormat="1" applyFont="1" applyFill="1" applyBorder="1" applyAlignment="1">
      <alignment horizontal="center" vertical="center"/>
    </xf>
    <xf numFmtId="0" fontId="0" fillId="9" borderId="3" xfId="0" applyFill="1" applyBorder="1"/>
    <xf numFmtId="0" fontId="4" fillId="3" borderId="3" xfId="0" applyNumberFormat="1" applyFont="1" applyFill="1" applyBorder="1" applyAlignment="1">
      <alignment horizontal="center"/>
    </xf>
    <xf numFmtId="172" fontId="23" fillId="0" borderId="3" xfId="0" applyNumberFormat="1" applyFont="1" applyFill="1" applyBorder="1" applyAlignment="1">
      <alignment horizontal="center"/>
    </xf>
    <xf numFmtId="173" fontId="6" fillId="0" borderId="3" xfId="79" applyNumberFormat="1" applyFont="1" applyFill="1" applyBorder="1" applyAlignment="1">
      <alignment horizontal="center" vertical="center"/>
    </xf>
    <xf numFmtId="2" fontId="29" fillId="0" borderId="3" xfId="79" applyNumberFormat="1" applyFont="1" applyFill="1" applyBorder="1" applyAlignment="1">
      <alignment horizontal="right" vertical="center"/>
    </xf>
    <xf numFmtId="0" fontId="0" fillId="4" borderId="3" xfId="0" applyFill="1" applyBorder="1"/>
    <xf numFmtId="168" fontId="20" fillId="0" borderId="3" xfId="0" applyNumberFormat="1" applyFont="1" applyFill="1" applyBorder="1" applyAlignment="1"/>
    <xf numFmtId="0" fontId="20" fillId="3" borderId="3" xfId="0" applyFont="1" applyFill="1" applyBorder="1"/>
    <xf numFmtId="0" fontId="0" fillId="0" borderId="3" xfId="0" applyBorder="1"/>
    <xf numFmtId="179" fontId="6" fillId="0" borderId="3" xfId="0" applyNumberFormat="1" applyFont="1" applyBorder="1" applyAlignment="1">
      <alignment horizontal="right"/>
    </xf>
    <xf numFmtId="180" fontId="23" fillId="0" borderId="3" xfId="0" applyNumberFormat="1" applyFont="1" applyBorder="1" applyAlignment="1">
      <alignment horizontal="center"/>
    </xf>
    <xf numFmtId="179" fontId="6" fillId="0" borderId="3" xfId="0" applyNumberFormat="1" applyFont="1" applyBorder="1"/>
    <xf numFmtId="0" fontId="20" fillId="3" borderId="3" xfId="0" applyNumberFormat="1" applyFont="1" applyFill="1" applyBorder="1" applyAlignment="1">
      <alignment horizontal="center"/>
    </xf>
    <xf numFmtId="0" fontId="4" fillId="0" borderId="3" xfId="0" applyFont="1" applyBorder="1"/>
    <xf numFmtId="0" fontId="4" fillId="0" borderId="3" xfId="0" applyFont="1" applyBorder="1" applyAlignment="1">
      <alignment horizontal="center"/>
    </xf>
    <xf numFmtId="179" fontId="0" fillId="0" borderId="3" xfId="0" applyNumberFormat="1" applyBorder="1"/>
    <xf numFmtId="168" fontId="6" fillId="0" borderId="3" xfId="0" applyNumberFormat="1" applyFont="1" applyFill="1" applyBorder="1" applyAlignment="1">
      <alignment horizontal="center"/>
    </xf>
    <xf numFmtId="168" fontId="6" fillId="0" borderId="3" xfId="0" applyNumberFormat="1" applyFont="1" applyFill="1" applyBorder="1" applyAlignment="1">
      <alignment horizontal="right"/>
    </xf>
    <xf numFmtId="179" fontId="6" fillId="0" borderId="3" xfId="0" applyNumberFormat="1" applyFont="1" applyFill="1" applyBorder="1" applyAlignment="1">
      <alignment horizontal="right"/>
    </xf>
    <xf numFmtId="179" fontId="6" fillId="0" borderId="3" xfId="0" applyNumberFormat="1" applyFont="1" applyFill="1" applyBorder="1" applyAlignment="1"/>
    <xf numFmtId="14" fontId="20" fillId="13" borderId="3" xfId="0" applyNumberFormat="1" applyFont="1" applyFill="1" applyBorder="1"/>
    <xf numFmtId="9" fontId="23" fillId="3" borderId="3" xfId="5" applyFont="1" applyFill="1" applyBorder="1" applyAlignment="1">
      <alignment horizontal="center"/>
    </xf>
    <xf numFmtId="179" fontId="6" fillId="0" borderId="3" xfId="0" applyNumberFormat="1" applyFont="1" applyBorder="1" applyAlignment="1">
      <alignment horizontal="center"/>
    </xf>
    <xf numFmtId="181" fontId="23" fillId="0" borderId="33" xfId="0" applyNumberFormat="1" applyFont="1" applyFill="1" applyBorder="1" applyAlignment="1">
      <alignment horizontal="center"/>
    </xf>
    <xf numFmtId="181" fontId="23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168" fontId="4" fillId="0" borderId="35" xfId="0" applyNumberFormat="1" applyFont="1" applyFill="1" applyBorder="1" applyAlignment="1">
      <alignment horizontal="center"/>
    </xf>
    <xf numFmtId="168" fontId="4" fillId="0" borderId="0" xfId="0" applyNumberFormat="1" applyFont="1" applyFill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85">
    <cellStyle name="Euro" xfId="1"/>
    <cellStyle name="Euro 2" xfId="11"/>
    <cellStyle name="Euro 2 2" xfId="18"/>
    <cellStyle name="Euro 2 2 2" xfId="108"/>
    <cellStyle name="Euro 2 3" xfId="101"/>
    <cellStyle name="Euro 3" xfId="8"/>
    <cellStyle name="Euro 3 2" xfId="98"/>
    <cellStyle name="Milliers" xfId="2" builtinId="3"/>
    <cellStyle name="Milliers 2" xfId="9"/>
    <cellStyle name="Milliers 2 2" xfId="99"/>
    <cellStyle name="Milliers 3" xfId="12"/>
    <cellStyle name="Milliers 3 2" xfId="19"/>
    <cellStyle name="Milliers 3 2 2" xfId="65"/>
    <cellStyle name="Milliers 3 2 2 2" xfId="155"/>
    <cellStyle name="Milliers 3 2 3" xfId="81"/>
    <cellStyle name="Milliers 3 2 3 2" xfId="171"/>
    <cellStyle name="Milliers 3 2 4" xfId="109"/>
    <cellStyle name="Milliers 3 3" xfId="28"/>
    <cellStyle name="Milliers 3 3 2" xfId="118"/>
    <cellStyle name="Milliers 3 4" xfId="29"/>
    <cellStyle name="Milliers 3 4 2" xfId="119"/>
    <cellStyle name="Milliers 3 5" xfId="30"/>
    <cellStyle name="Milliers 3 5 2" xfId="120"/>
    <cellStyle name="Milliers 3 6" xfId="31"/>
    <cellStyle name="Milliers 3 6 2" xfId="121"/>
    <cellStyle name="Milliers 3 7" xfId="32"/>
    <cellStyle name="Milliers 3 7 2" xfId="122"/>
    <cellStyle name="Milliers 3 8" xfId="33"/>
    <cellStyle name="Milliers 3 8 2" xfId="123"/>
    <cellStyle name="Milliers 3 9" xfId="102"/>
    <cellStyle name="Milliers 4" xfId="7"/>
    <cellStyle name="Milliers 4 2" xfId="97"/>
    <cellStyle name="Milliers 5" xfId="64"/>
    <cellStyle name="Milliers 5 2" xfId="154"/>
    <cellStyle name="Milliers 6" xfId="80"/>
    <cellStyle name="Milliers 6 2" xfId="170"/>
    <cellStyle name="Monétaire" xfId="3" builtinId="4"/>
    <cellStyle name="Monétaire 10" xfId="35"/>
    <cellStyle name="Monétaire 10 2" xfId="36"/>
    <cellStyle name="Monétaire 10 2 2" xfId="126"/>
    <cellStyle name="Monétaire 10 3" xfId="125"/>
    <cellStyle name="Monétaire 11" xfId="37"/>
    <cellStyle name="Monétaire 11 2" xfId="127"/>
    <cellStyle name="Monétaire 2" xfId="13"/>
    <cellStyle name="Monétaire 2 2" xfId="103"/>
    <cellStyle name="Monétaire 3" xfId="38"/>
    <cellStyle name="Monétaire 3 2" xfId="70"/>
    <cellStyle name="Monétaire 3 2 2" xfId="160"/>
    <cellStyle name="Monétaire 3 3" xfId="86"/>
    <cellStyle name="Monétaire 3 3 2" xfId="176"/>
    <cellStyle name="Monétaire 3 4" xfId="128"/>
    <cellStyle name="Monétaire 4" xfId="39"/>
    <cellStyle name="Monétaire 4 2" xfId="40"/>
    <cellStyle name="Monétaire 4 2 2" xfId="130"/>
    <cellStyle name="Monétaire 4 3" xfId="41"/>
    <cellStyle name="Monétaire 4 3 2" xfId="131"/>
    <cellStyle name="Monétaire 4 4" xfId="129"/>
    <cellStyle name="Monétaire 5" xfId="34"/>
    <cellStyle name="Monétaire 5 2" xfId="124"/>
    <cellStyle name="Monétaire 6" xfId="26"/>
    <cellStyle name="Monétaire 6 2" xfId="116"/>
    <cellStyle name="Monétaire 7" xfId="69"/>
    <cellStyle name="Monétaire 7 2" xfId="159"/>
    <cellStyle name="Monétaire 8" xfId="85"/>
    <cellStyle name="Monétaire 8 2" xfId="175"/>
    <cellStyle name="Normal" xfId="0" builtinId="0"/>
    <cellStyle name="Normal 10" xfId="6"/>
    <cellStyle name="Normal 10 2" xfId="96"/>
    <cellStyle name="Normal 11" xfId="63"/>
    <cellStyle name="Normal 11 2" xfId="153"/>
    <cellStyle name="Normal 12" xfId="79"/>
    <cellStyle name="Normal 12 2" xfId="169"/>
    <cellStyle name="Normal 13 2" xfId="42"/>
    <cellStyle name="Normal 13 2 2" xfId="71"/>
    <cellStyle name="Normal 13 2 2 2" xfId="161"/>
    <cellStyle name="Normal 13 2 3" xfId="87"/>
    <cellStyle name="Normal 13 2 3 2" xfId="177"/>
    <cellStyle name="Normal 13 2 4" xfId="132"/>
    <cellStyle name="Normal 13 3" xfId="43"/>
    <cellStyle name="Normal 13 3 2" xfId="72"/>
    <cellStyle name="Normal 13 3 2 2" xfId="162"/>
    <cellStyle name="Normal 13 3 3" xfId="88"/>
    <cellStyle name="Normal 13 3 3 2" xfId="178"/>
    <cellStyle name="Normal 13 3 4" xfId="133"/>
    <cellStyle name="Normal 2" xfId="4"/>
    <cellStyle name="Normal 2 2" xfId="20"/>
    <cellStyle name="Normal 2 2 2" xfId="110"/>
    <cellStyle name="Normal 2 3" xfId="95"/>
    <cellStyle name="Normal 3" xfId="10"/>
    <cellStyle name="Normal 3 2" xfId="21"/>
    <cellStyle name="Normal 3 2 2" xfId="66"/>
    <cellStyle name="Normal 3 2 2 2" xfId="156"/>
    <cellStyle name="Normal 3 2 3" xfId="82"/>
    <cellStyle name="Normal 3 2 3 2" xfId="172"/>
    <cellStyle name="Normal 3 2 4" xfId="111"/>
    <cellStyle name="Normal 3 3" xfId="100"/>
    <cellStyle name="Normal 4" xfId="14"/>
    <cellStyle name="Normal 4 2" xfId="23"/>
    <cellStyle name="Normal 4 2 10" xfId="83"/>
    <cellStyle name="Normal 4 2 10 2" xfId="173"/>
    <cellStyle name="Normal 4 2 11" xfId="113"/>
    <cellStyle name="Normal 4 2 2" xfId="45"/>
    <cellStyle name="Normal 4 2 2 2" xfId="73"/>
    <cellStyle name="Normal 4 2 2 2 2" xfId="163"/>
    <cellStyle name="Normal 4 2 2 3" xfId="89"/>
    <cellStyle name="Normal 4 2 2 3 2" xfId="179"/>
    <cellStyle name="Normal 4 2 2 4" xfId="135"/>
    <cellStyle name="Normal 4 2 3" xfId="46"/>
    <cellStyle name="Normal 4 2 3 2" xfId="74"/>
    <cellStyle name="Normal 4 2 3 2 2" xfId="164"/>
    <cellStyle name="Normal 4 2 3 3" xfId="90"/>
    <cellStyle name="Normal 4 2 3 3 2" xfId="180"/>
    <cellStyle name="Normal 4 2 3 4" xfId="136"/>
    <cellStyle name="Normal 4 2 4" xfId="47"/>
    <cellStyle name="Normal 4 2 4 2" xfId="75"/>
    <cellStyle name="Normal 4 2 4 2 2" xfId="165"/>
    <cellStyle name="Normal 4 2 4 3" xfId="91"/>
    <cellStyle name="Normal 4 2 4 3 2" xfId="181"/>
    <cellStyle name="Normal 4 2 4 4" xfId="137"/>
    <cellStyle name="Normal 4 2 5" xfId="48"/>
    <cellStyle name="Normal 4 2 5 2" xfId="76"/>
    <cellStyle name="Normal 4 2 5 2 2" xfId="166"/>
    <cellStyle name="Normal 4 2 5 3" xfId="92"/>
    <cellStyle name="Normal 4 2 5 3 2" xfId="182"/>
    <cellStyle name="Normal 4 2 5 4" xfId="138"/>
    <cellStyle name="Normal 4 2 6" xfId="49"/>
    <cellStyle name="Normal 4 2 6 2" xfId="77"/>
    <cellStyle name="Normal 4 2 6 2 2" xfId="167"/>
    <cellStyle name="Normal 4 2 6 3" xfId="93"/>
    <cellStyle name="Normal 4 2 6 3 2" xfId="183"/>
    <cellStyle name="Normal 4 2 6 4" xfId="139"/>
    <cellStyle name="Normal 4 2 7" xfId="50"/>
    <cellStyle name="Normal 4 2 7 2" xfId="78"/>
    <cellStyle name="Normal 4 2 7 2 2" xfId="168"/>
    <cellStyle name="Normal 4 2 7 3" xfId="94"/>
    <cellStyle name="Normal 4 2 7 3 2" xfId="184"/>
    <cellStyle name="Normal 4 2 7 4" xfId="140"/>
    <cellStyle name="Normal 4 2 8" xfId="44"/>
    <cellStyle name="Normal 4 2 8 2" xfId="134"/>
    <cellStyle name="Normal 4 2 9" xfId="67"/>
    <cellStyle name="Normal 4 2 9 2" xfId="157"/>
    <cellStyle name="Normal 4 3" xfId="51"/>
    <cellStyle name="Normal 4 3 2" xfId="141"/>
    <cellStyle name="Normal 4 4" xfId="52"/>
    <cellStyle name="Normal 4 4 2" xfId="142"/>
    <cellStyle name="Normal 4 5" xfId="53"/>
    <cellStyle name="Normal 4 5 2" xfId="143"/>
    <cellStyle name="Normal 4 6" xfId="54"/>
    <cellStyle name="Normal 4 6 2" xfId="144"/>
    <cellStyle name="Normal 4 7" xfId="55"/>
    <cellStyle name="Normal 4 7 2" xfId="145"/>
    <cellStyle name="Normal 4 8" xfId="104"/>
    <cellStyle name="Normal 5" xfId="15"/>
    <cellStyle name="Normal 5 2" xfId="105"/>
    <cellStyle name="Normal 6" xfId="22"/>
    <cellStyle name="Normal 6 2" xfId="25"/>
    <cellStyle name="Normal 6 2 2" xfId="115"/>
    <cellStyle name="Normal 6 3" xfId="56"/>
    <cellStyle name="Normal 6 3 2" xfId="146"/>
    <cellStyle name="Normal 6 4" xfId="57"/>
    <cellStyle name="Normal 6 4 2" xfId="147"/>
    <cellStyle name="Normal 6 5" xfId="58"/>
    <cellStyle name="Normal 6 5 2" xfId="148"/>
    <cellStyle name="Normal 6 6" xfId="59"/>
    <cellStyle name="Normal 6 6 2" xfId="149"/>
    <cellStyle name="Normal 6 7" xfId="60"/>
    <cellStyle name="Normal 6 7 2" xfId="150"/>
    <cellStyle name="Normal 6 8" xfId="112"/>
    <cellStyle name="Normal 7" xfId="16"/>
    <cellStyle name="Normal 7 2" xfId="106"/>
    <cellStyle name="Normal 8" xfId="17"/>
    <cellStyle name="Normal 8 2" xfId="107"/>
    <cellStyle name="Normal 9" xfId="27"/>
    <cellStyle name="Normal 9 2" xfId="61"/>
    <cellStyle name="Normal 9 2 2" xfId="151"/>
    <cellStyle name="Normal 9 3" xfId="62"/>
    <cellStyle name="Normal 9 3 2" xfId="152"/>
    <cellStyle name="Normal 9 4" xfId="117"/>
    <cellStyle name="Pourcentage" xfId="5" builtinId="5"/>
    <cellStyle name="Pourcentage 2" xfId="24"/>
    <cellStyle name="Pourcentage 2 2" xfId="68"/>
    <cellStyle name="Pourcentage 2 2 2" xfId="158"/>
    <cellStyle name="Pourcentage 2 3" xfId="84"/>
    <cellStyle name="Pourcentage 2 3 2" xfId="174"/>
    <cellStyle name="Pourcentage 2 4" xfId="114"/>
  </cellStyles>
  <dxfs count="23">
    <dxf>
      <numFmt numFmtId="174" formatCode="_-* #,##0\ [$€-40C]_-;\-* #,##0\ [$€-40C]_-;_-* &quot;-&quot;??\ [$€-40C]_-;_-@_-"/>
    </dxf>
    <dxf>
      <numFmt numFmtId="174" formatCode="_-* #,##0\ [$€-40C]_-;\-* #,##0\ [$€-40C]_-;_-* &quot;-&quot;??\ [$€-40C]_-;_-@_-"/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STATISTIQUES!$A$2</c:f>
              <c:strCache>
                <c:ptCount val="1"/>
                <c:pt idx="0">
                  <c:v>Chiffrage (devis)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STATISTIQUES!$B$2:$G$2</c:f>
              <c:numCache>
                <c:formatCode>#,##0.00\ [$€-1]</c:formatCode>
                <c:ptCount val="6"/>
                <c:pt idx="0" formatCode="#,##0\ [$€-1]">
                  <c:v>1611573.8799999997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STATISTIQUES!$A$3</c:f>
              <c:strCache>
                <c:ptCount val="1"/>
                <c:pt idx="0">
                  <c:v>Carnet commande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STATISTIQUES!$B$3:$G$3</c:f>
              <c:numCache>
                <c:formatCode>_-* #,##0\ [$€-40C]_-;\-* #,##0\ [$€-40C]_-;_-* "-"??\ [$€-40C]_-;_-@_-</c:formatCode>
                <c:ptCount val="6"/>
                <c:pt idx="0">
                  <c:v>1323477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STATISTIQUES!$A$4</c:f>
              <c:strCache>
                <c:ptCount val="1"/>
                <c:pt idx="0">
                  <c:v>Attente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STATISTIQUES!$B$4:$G$4</c:f>
              <c:numCache>
                <c:formatCode>_-* #,##0\ [$€-40C]_-;\-* #,##0\ [$€-40C]_-;_-* "-"??\ [$€-40C]_-;_-@_-</c:formatCode>
                <c:ptCount val="6"/>
                <c:pt idx="0">
                  <c:v>288096.87999999966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STATISTIQUES!$A$5</c:f>
              <c:strCache>
                <c:ptCount val="1"/>
                <c:pt idx="0">
                  <c:v>Taux de réussite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STATISTIQUES!$B$5:$G$5</c:f>
              <c:numCache>
                <c:formatCode>0%</c:formatCode>
                <c:ptCount val="6"/>
                <c:pt idx="0">
                  <c:v>0.821232595306149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STATISTIQUES!$A$6</c:f>
              <c:strCache>
                <c:ptCount val="1"/>
                <c:pt idx="0">
                  <c:v>Nb cde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STATISTIQUES!$B$6:$G$6</c:f>
              <c:numCache>
                <c:formatCode>General</c:formatCode>
                <c:ptCount val="6"/>
                <c:pt idx="0">
                  <c:v>121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STATISTIQUES!$A$7</c:f>
              <c:strCache>
                <c:ptCount val="1"/>
                <c:pt idx="0">
                  <c:v>Cde moyenne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STATISTIQUES!$B$7:$G$7</c:f>
              <c:numCache>
                <c:formatCode>_-* #,##0\ _F_-;\-* #,##0\ _F_-;_-* "-"??\ _F_-;_-@_-</c:formatCode>
                <c:ptCount val="6"/>
                <c:pt idx="0">
                  <c:v>10937.826446280991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STATISTIQUES!$A$8</c:f>
              <c:strCache>
                <c:ptCount val="1"/>
                <c:pt idx="0">
                  <c:v>Reste a produire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STATISTIQUES!$B$8:$G$8</c:f>
              <c:numCache>
                <c:formatCode>General</c:formatCode>
                <c:ptCount val="6"/>
                <c:pt idx="0" formatCode="_-* #,##0.00\ [$€-40C]_-;\-* #,##0.00\ [$€-40C]_-;_-* &quot;-&quot;??\ [$€-40C]_-;_-@_-">
                  <c:v>832028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STATISTIQUES!$A$9</c:f>
              <c:strCache>
                <c:ptCount val="1"/>
                <c:pt idx="0">
                  <c:v>Nb mois projection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STATISTIQUES!$B$9:$G$9</c:f>
              <c:numCache>
                <c:formatCode>0.0" mois"</c:formatCode>
                <c:ptCount val="6"/>
                <c:pt idx="0">
                  <c:v>4.1601400000000002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STATISTIQUES!$A$10</c:f>
              <c:strCache>
                <c:ptCount val="1"/>
                <c:pt idx="0">
                  <c:v>Facturation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STATISTIQUES!$B$10:$G$10</c:f>
              <c:numCache>
                <c:formatCode>General</c:formatCode>
                <c:ptCount val="6"/>
                <c:pt idx="0" formatCode="_-* #,##0.00\ [$€-40C]_-;\-* #,##0.00\ [$€-40C]_-;_-* &quot;-&quot;??\ [$€-40C]_-;_-@_-">
                  <c:v>381388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5729024"/>
        <c:axId val="145730560"/>
      </c:lineChart>
      <c:dateAx>
        <c:axId val="145729024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5730560"/>
        <c:crosses val="autoZero"/>
        <c:auto val="1"/>
        <c:lblOffset val="100"/>
        <c:baseTimeUnit val="days"/>
      </c:dateAx>
      <c:valAx>
        <c:axId val="145730560"/>
        <c:scaling>
          <c:orientation val="minMax"/>
        </c:scaling>
        <c:delete val="0"/>
        <c:axPos val="l"/>
        <c:majorGridlines/>
        <c:numFmt formatCode="#,##0\ [$€-1]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57290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5199990032892106"/>
          <c:y val="0.25810768445610716"/>
          <c:w val="0.17935662314362597"/>
          <c:h val="0.60743110236220466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10</xdr:row>
      <xdr:rowOff>133350</xdr:rowOff>
    </xdr:from>
    <xdr:to>
      <xdr:col>7</xdr:col>
      <xdr:colOff>161925</xdr:colOff>
      <xdr:row>27</xdr:row>
      <xdr:rowOff>123825</xdr:rowOff>
    </xdr:to>
    <xdr:graphicFrame macro="">
      <xdr:nvGraphicFramePr>
        <xdr:cNvPr id="6320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molins, Didier" refreshedDate="42786.487105439817" createdVersion="4" refreshedVersion="4" minRefreshableVersion="3" recordCount="1727">
  <cacheSource type="worksheet">
    <worksheetSource ref="A2:AI1729" sheet="LYONDELLBASELL BERRE CHIMIE "/>
  </cacheSource>
  <cacheFields count="35">
    <cacheField name="Date" numFmtId="0">
      <sharedItems containsDate="1" containsBlank="1" containsMixedTypes="1" minDate="2016-01-25T00:00:00" maxDate="2017-02-21T00:00:00"/>
    </cacheField>
    <cacheField name="exécution" numFmtId="0">
      <sharedItems containsNonDate="0" containsDate="1" containsString="0" containsBlank="1" minDate="2017-02-09T00:00:00" maxDate="2017-02-10T00:00:00"/>
    </cacheField>
    <cacheField name="AVCMT" numFmtId="9">
      <sharedItems containsString="0" containsBlank="1" containsNumber="1" containsInteger="1" minValue="0" maxValue="1"/>
    </cacheField>
    <cacheField name="SITE / UNITE" numFmtId="0">
      <sharedItems containsBlank="1" containsMixedTypes="1" containsNumber="1" containsInteger="1" minValue="3" maxValue="11" count="10">
        <n v="11"/>
        <s v="PLP"/>
        <n v="5"/>
        <s v="EBD/DIB"/>
        <n v="8"/>
        <n v="3"/>
        <s v="EXT"/>
        <s v="UT"/>
        <s v="PE/PP"/>
        <m/>
      </sharedItems>
    </cacheField>
    <cacheField name="CONTACT" numFmtId="0">
      <sharedItems containsBlank="1"/>
    </cacheField>
    <cacheField name="société" numFmtId="0">
      <sharedItems containsBlank="1" count="18">
        <s v="SNEF"/>
        <s v="ADF"/>
        <s v="LBI"/>
        <s v="SECURITAS"/>
        <s v="DEVIRIS"/>
        <s v="AZUR"/>
        <s v="ORLAG"/>
        <s v="RHENUS"/>
        <s v="ORTEC"/>
        <s v="DE-VIRIS"/>
        <s v="GAME TRAVAUX"/>
        <s v="SPIE"/>
        <s v="FRANCHI"/>
        <s v="ACTEMIUM"/>
        <s v="IFOTEC"/>
        <s v="AIRBUS"/>
        <s v="ADF TECHNOLOGIES"/>
        <m/>
      </sharedItems>
    </cacheField>
    <cacheField name="N°OT" numFmtId="0">
      <sharedItems containsString="0" containsBlank="1" containsNumber="1" containsInteger="1" minValue="6834" maxValue="992091815"/>
    </cacheField>
    <cacheField name="N°FSS" numFmtId="0">
      <sharedItems containsBlank="1" containsMixedTypes="1" containsNumber="1" containsInteger="1" minValue="1007342574" maxValue="1007887771"/>
    </cacheField>
    <cacheField name="devis/n°bdx" numFmtId="0">
      <sharedItems containsString="0" containsBlank="1" containsNumber="1" containsInteger="1" minValue="160958" maxValue="261401"/>
    </cacheField>
    <cacheField name="N°EB" numFmtId="0">
      <sharedItems containsDate="1" containsBlank="1" containsMixedTypes="1" minDate="1900-01-03T00:42:04" maxDate="1900-01-07T17:49:04"/>
    </cacheField>
    <cacheField name="n°                                commande" numFmtId="0">
      <sharedItems containsBlank="1" containsMixedTypes="1" containsNumber="1" containsInteger="1" minValue="41950" maxValue="4402917578"/>
    </cacheField>
    <cacheField name="Travaux" numFmtId="0">
      <sharedItems containsBlank="1"/>
    </cacheField>
    <cacheField name="libellé des travaux" numFmtId="0">
      <sharedItems containsBlank="1"/>
    </cacheField>
    <cacheField name="montant" numFmtId="0">
      <sharedItems containsString="0" containsBlank="1" containsNumber="1" minValue="0" maxValue="53600"/>
    </cacheField>
    <cacheField name="CDE" numFmtId="0">
      <sharedItems containsBlank="1" count="3">
        <s v="o"/>
        <s v="A"/>
        <m/>
      </sharedItems>
    </cacheField>
    <cacheField name="Attente CDE" numFmtId="0">
      <sharedItems containsBlank="1"/>
    </cacheField>
    <cacheField name="Attente VAL" numFmtId="0">
      <sharedItems containsBlank="1"/>
    </cacheField>
    <cacheField name="Réf. Rapport" numFmtId="0">
      <sharedItems containsBlank="1"/>
    </cacheField>
    <cacheField name="AVT 1" numFmtId="0">
      <sharedItems containsString="0" containsBlank="1" containsNumber="1" minValue="55.32" maxValue="20000"/>
    </cacheField>
    <cacheField name="AVT 2" numFmtId="0">
      <sharedItems containsString="0" containsBlank="1" containsNumber="1" minValue="54" maxValue="20000"/>
    </cacheField>
    <cacheField name="AVT 3" numFmtId="0">
      <sharedItems containsString="0" containsBlank="1" containsNumber="1" minValue="265.36" maxValue="13600"/>
    </cacheField>
    <cacheField name="AVT 4" numFmtId="0">
      <sharedItems containsNonDate="0" containsString="0" containsBlank="1"/>
    </cacheField>
    <cacheField name="Facturé" numFmtId="0">
      <sharedItems containsSemiMixedTypes="0" containsString="0" containsNumber="1" minValue="0" maxValue="53600"/>
    </cacheField>
    <cacheField name="Reste a facfurer" numFmtId="0">
      <sharedItems containsMixedTypes="1" containsNumber="1" minValue="-3.0000000006111804E-3" maxValue="11401.49"/>
    </cacheField>
    <cacheField name="échaf" numFmtId="0">
      <sharedItems containsNonDate="0" containsString="0" containsBlank="1"/>
    </cacheField>
    <cacheField name="pose échaf" numFmtId="0">
      <sharedItems containsNonDate="0" containsString="0" containsBlank="1"/>
    </cacheField>
    <cacheField name="dépose échaf" numFmtId="0">
      <sharedItems containsNonDate="0" containsString="0" containsBlank="1"/>
    </cacheField>
    <cacheField name="dépose calo ou préfa" numFmtId="0">
      <sharedItems containsNonDate="0" containsString="0" containsBlank="1"/>
    </cacheField>
    <cacheField name="pose calo" numFmtId="0">
      <sharedItems containsNonDate="0" containsString="0" containsBlank="1"/>
    </cacheField>
    <cacheField name="FINI" numFmtId="0">
      <sharedItems containsNonDate="0" containsString="0" containsBlank="1"/>
    </cacheField>
    <cacheField name="Suivi " numFmtId="0">
      <sharedItems containsNonDate="0" containsString="0" containsBlank="1"/>
    </cacheField>
    <cacheField name="responsable" numFmtId="0">
      <sharedItems containsBlank="1" count="4">
        <s v="MZE"/>
        <s v="JMM"/>
        <s v="CAR"/>
        <m/>
      </sharedItems>
    </cacheField>
    <cacheField name="Avancement réel" numFmtId="0">
      <sharedItems containsSemiMixedTypes="0" containsString="0" containsNumber="1" minValue="0" maxValue="53600"/>
    </cacheField>
    <cacheField name="Reste a produire" numFmtId="0">
      <sharedItems containsMixedTypes="1" containsNumber="1" minValue="0" maxValue="11401.49"/>
    </cacheField>
    <cacheField name="Encours" numFmtId="0">
      <sharedItems containsSemiMixedTypes="0" containsString="0" containsNumber="1" minValue="-3.0000000006111804E-3" maxValue="7712.3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27">
  <r>
    <d v="2016-02-01T00:00:00"/>
    <m/>
    <n v="1"/>
    <x v="0"/>
    <s v="SNEF"/>
    <x v="0"/>
    <n v="90464500"/>
    <m/>
    <n v="160958"/>
    <m/>
    <m/>
    <m/>
    <s v="92LO19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02-01T00:00:00"/>
    <m/>
    <n v="1"/>
    <x v="0"/>
    <s v="SNEF"/>
    <x v="0"/>
    <n v="90456067"/>
    <m/>
    <n v="160960"/>
    <m/>
    <m/>
    <m/>
    <s v="94P305"/>
    <n v="414"/>
    <x v="0"/>
    <s v="X"/>
    <m/>
    <m/>
    <m/>
    <m/>
    <m/>
    <m/>
    <n v="0"/>
    <n v="414"/>
    <m/>
    <m/>
    <m/>
    <m/>
    <m/>
    <m/>
    <m/>
    <x v="0"/>
    <n v="414"/>
    <n v="0"/>
    <n v="414"/>
  </r>
  <r>
    <d v="2016-02-01T00:00:00"/>
    <m/>
    <m/>
    <x v="1"/>
    <s v="REYNEAUD"/>
    <x v="1"/>
    <n v="90462362"/>
    <m/>
    <n v="161258"/>
    <n v="31209"/>
    <m/>
    <m/>
    <s v="CC6"/>
    <n v="0"/>
    <x v="1"/>
    <m/>
    <m/>
    <m/>
    <m/>
    <m/>
    <m/>
    <m/>
    <n v="0"/>
    <n v="0"/>
    <m/>
    <m/>
    <m/>
    <m/>
    <m/>
    <m/>
    <m/>
    <x v="0"/>
    <n v="0"/>
    <n v="0"/>
    <n v="0"/>
  </r>
  <r>
    <d v="2016-02-01T00:00:00"/>
    <m/>
    <n v="1"/>
    <x v="2"/>
    <s v="PAUCHET"/>
    <x v="1"/>
    <n v="90453330"/>
    <m/>
    <n v="161262"/>
    <s v="28279/28280"/>
    <s v="doublon"/>
    <m/>
    <m/>
    <m/>
    <x v="1"/>
    <m/>
    <m/>
    <m/>
    <m/>
    <m/>
    <m/>
    <m/>
    <n v="0"/>
    <n v="0"/>
    <m/>
    <m/>
    <m/>
    <m/>
    <m/>
    <m/>
    <m/>
    <x v="1"/>
    <n v="0"/>
    <n v="0"/>
    <n v="0"/>
  </r>
  <r>
    <d v="2016-02-01T00:00:00"/>
    <m/>
    <n v="1"/>
    <x v="3"/>
    <s v="BUSCA"/>
    <x v="1"/>
    <n v="90464284"/>
    <m/>
    <n v="161264"/>
    <n v="31698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3-01T00:00:00"/>
    <m/>
    <n v="1"/>
    <x v="4"/>
    <s v="BOISLORET"/>
    <x v="2"/>
    <n v="90456394"/>
    <n v="1007665793"/>
    <n v="161482"/>
    <m/>
    <n v="4402851455"/>
    <m/>
    <m/>
    <n v="558.6"/>
    <x v="0"/>
    <m/>
    <m/>
    <s v="RF114-28/12/2016"/>
    <n v="558.6"/>
    <m/>
    <m/>
    <m/>
    <n v="558.6"/>
    <n v="0"/>
    <m/>
    <m/>
    <m/>
    <m/>
    <m/>
    <m/>
    <m/>
    <x v="2"/>
    <n v="558.6"/>
    <n v="0"/>
    <n v="0"/>
  </r>
  <r>
    <d v="2016-03-01T00:00:00"/>
    <m/>
    <n v="1"/>
    <x v="5"/>
    <s v="MALET"/>
    <x v="2"/>
    <m/>
    <n v="1007454481"/>
    <n v="161540"/>
    <m/>
    <n v="4402779618"/>
    <m/>
    <s v="Arrêt Salicilate"/>
    <n v="3949"/>
    <x v="0"/>
    <m/>
    <m/>
    <s v="RF85-12/09/2016, RF113-21/12/2016"/>
    <n v="1849"/>
    <n v="1100"/>
    <n v="1000"/>
    <m/>
    <n v="3949"/>
    <n v="0"/>
    <m/>
    <m/>
    <m/>
    <m/>
    <m/>
    <m/>
    <m/>
    <x v="0"/>
    <n v="3949"/>
    <n v="0"/>
    <n v="0"/>
  </r>
  <r>
    <d v="2016-04-01T00:00:00"/>
    <m/>
    <n v="1"/>
    <x v="6"/>
    <s v="AIDOUDI"/>
    <x v="3"/>
    <m/>
    <m/>
    <n v="161758"/>
    <m/>
    <s v="G20150727006-PO-1"/>
    <m/>
    <s v="caméra parc Nord"/>
    <n v="390"/>
    <x v="0"/>
    <m/>
    <s v="X"/>
    <m/>
    <m/>
    <m/>
    <m/>
    <m/>
    <n v="0"/>
    <n v="390"/>
    <m/>
    <m/>
    <m/>
    <m/>
    <m/>
    <m/>
    <m/>
    <x v="0"/>
    <n v="390"/>
    <n v="0"/>
    <n v="390"/>
  </r>
  <r>
    <d v="2016-04-01T00:00:00"/>
    <m/>
    <n v="1"/>
    <x v="5"/>
    <m/>
    <x v="0"/>
    <n v="90472541"/>
    <m/>
    <n v="161826"/>
    <m/>
    <m/>
    <m/>
    <m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04-01T00:00:00"/>
    <m/>
    <n v="1"/>
    <x v="3"/>
    <s v="BUSCA"/>
    <x v="1"/>
    <n v="90460826"/>
    <m/>
    <n v="161828"/>
    <n v="32681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4-01T00:00:00"/>
    <m/>
    <n v="1"/>
    <x v="3"/>
    <s v="BUSCA"/>
    <x v="1"/>
    <n v="960762021"/>
    <m/>
    <n v="161829"/>
    <n v="32655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4-01T00:00:00"/>
    <m/>
    <n v="1"/>
    <x v="3"/>
    <s v="BUSCA"/>
    <x v="1"/>
    <n v="90468210"/>
    <m/>
    <n v="161830"/>
    <n v="32718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4-01T00:00:00"/>
    <m/>
    <n v="1"/>
    <x v="7"/>
    <s v="MARTIN"/>
    <x v="2"/>
    <n v="90465010"/>
    <s v="1007780337 / 1007780338"/>
    <n v="161833"/>
    <s v="32323 / 32324"/>
    <s v="4402674587 / A1503821"/>
    <s v="E/C"/>
    <s v="FUITE CV2"/>
    <n v="899.04"/>
    <x v="0"/>
    <m/>
    <m/>
    <s v="RF122-16/01/2017"/>
    <n v="184.14"/>
    <n v="714.9"/>
    <n v="265.36"/>
    <m/>
    <n v="1164.4000000000001"/>
    <n v="0"/>
    <m/>
    <m/>
    <m/>
    <m/>
    <m/>
    <m/>
    <m/>
    <x v="1"/>
    <n v="899.04"/>
    <n v="0"/>
    <n v="0"/>
  </r>
  <r>
    <d v="2016-04-01T00:00:00"/>
    <m/>
    <n v="1"/>
    <x v="3"/>
    <s v="BUSCA"/>
    <x v="1"/>
    <n v="9041978"/>
    <m/>
    <n v="161837"/>
    <n v="33375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4-01T00:00:00"/>
    <m/>
    <n v="1"/>
    <x v="3"/>
    <s v="BUSCA"/>
    <x v="1"/>
    <n v="90451393"/>
    <m/>
    <n v="161838"/>
    <s v="33795 / 33794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5-01T00:00:00"/>
    <m/>
    <n v="1"/>
    <x v="3"/>
    <s v="BUSCA"/>
    <x v="1"/>
    <n v="99196033"/>
    <m/>
    <n v="161985"/>
    <n v="34180"/>
    <m/>
    <m/>
    <s v="K2107D"/>
    <m/>
    <x v="1"/>
    <m/>
    <m/>
    <m/>
    <m/>
    <m/>
    <m/>
    <m/>
    <n v="0"/>
    <n v="0"/>
    <m/>
    <m/>
    <m/>
    <m/>
    <m/>
    <m/>
    <m/>
    <x v="0"/>
    <n v="0"/>
    <n v="0"/>
    <n v="0"/>
  </r>
  <r>
    <d v="2016-05-01T00:00:00"/>
    <m/>
    <n v="1"/>
    <x v="6"/>
    <s v="PIOCH"/>
    <x v="1"/>
    <m/>
    <s v="RC608893"/>
    <n v="162038"/>
    <m/>
    <s v="AE483471"/>
    <m/>
    <s v="Eurocopter marignane"/>
    <n v="840"/>
    <x v="0"/>
    <m/>
    <m/>
    <s v="RF123-19/01/2017"/>
    <n v="840"/>
    <m/>
    <m/>
    <m/>
    <n v="840"/>
    <n v="0"/>
    <m/>
    <m/>
    <m/>
    <m/>
    <m/>
    <m/>
    <m/>
    <x v="0"/>
    <n v="840"/>
    <n v="0"/>
    <n v="0"/>
  </r>
  <r>
    <d v="2016-05-01T00:00:00"/>
    <m/>
    <n v="1"/>
    <x v="3"/>
    <s v="BUSCA"/>
    <x v="1"/>
    <n v="960762013"/>
    <m/>
    <n v="162105"/>
    <n v="34242"/>
    <m/>
    <m/>
    <s v="16RV09"/>
    <m/>
    <x v="1"/>
    <m/>
    <m/>
    <m/>
    <m/>
    <m/>
    <m/>
    <m/>
    <n v="0"/>
    <n v="0"/>
    <m/>
    <m/>
    <m/>
    <m/>
    <m/>
    <m/>
    <m/>
    <x v="0"/>
    <n v="0"/>
    <n v="0"/>
    <n v="0"/>
  </r>
  <r>
    <d v="2016-05-01T00:00:00"/>
    <m/>
    <n v="1"/>
    <x v="0"/>
    <m/>
    <x v="0"/>
    <n v="90471536"/>
    <m/>
    <n v="162131"/>
    <m/>
    <m/>
    <m/>
    <s v="94T311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05-01T00:00:00"/>
    <m/>
    <n v="1"/>
    <x v="7"/>
    <s v="MARTIN"/>
    <x v="2"/>
    <n v="90473479"/>
    <m/>
    <n v="162151"/>
    <m/>
    <m/>
    <m/>
    <s v="T1504"/>
    <n v="100"/>
    <x v="0"/>
    <s v="X"/>
    <m/>
    <m/>
    <m/>
    <m/>
    <m/>
    <m/>
    <n v="0"/>
    <n v="100"/>
    <m/>
    <m/>
    <m/>
    <m/>
    <m/>
    <m/>
    <m/>
    <x v="1"/>
    <n v="100"/>
    <n v="0"/>
    <n v="100"/>
  </r>
  <r>
    <d v="2016-06-01T00:00:00"/>
    <m/>
    <n v="1"/>
    <x v="5"/>
    <s v="BURGUENO"/>
    <x v="0"/>
    <m/>
    <m/>
    <n v="162360"/>
    <m/>
    <m/>
    <m/>
    <m/>
    <n v="0"/>
    <x v="1"/>
    <m/>
    <m/>
    <m/>
    <m/>
    <m/>
    <m/>
    <m/>
    <n v="0"/>
    <n v="0"/>
    <m/>
    <m/>
    <m/>
    <m/>
    <m/>
    <m/>
    <m/>
    <x v="0"/>
    <n v="0"/>
    <n v="0"/>
    <n v="0"/>
  </r>
  <r>
    <d v="2016-06-01T00:00:00"/>
    <m/>
    <n v="1"/>
    <x v="4"/>
    <m/>
    <x v="0"/>
    <n v="90477099"/>
    <m/>
    <n v="162390"/>
    <m/>
    <m/>
    <m/>
    <s v="62KV128"/>
    <n v="414"/>
    <x v="0"/>
    <s v="X"/>
    <m/>
    <m/>
    <m/>
    <m/>
    <m/>
    <m/>
    <n v="0"/>
    <n v="414"/>
    <m/>
    <m/>
    <m/>
    <m/>
    <m/>
    <m/>
    <m/>
    <x v="2"/>
    <n v="414"/>
    <n v="0"/>
    <n v="414"/>
  </r>
  <r>
    <d v="2016-06-01T00:00:00"/>
    <m/>
    <n v="1"/>
    <x v="0"/>
    <m/>
    <x v="0"/>
    <n v="90478921"/>
    <m/>
    <n v="162391"/>
    <m/>
    <m/>
    <m/>
    <s v="V9201"/>
    <n v="140"/>
    <x v="0"/>
    <s v="X"/>
    <m/>
    <m/>
    <m/>
    <m/>
    <m/>
    <m/>
    <n v="0"/>
    <n v="140"/>
    <m/>
    <m/>
    <m/>
    <m/>
    <m/>
    <m/>
    <m/>
    <x v="0"/>
    <n v="140"/>
    <n v="0"/>
    <n v="140"/>
  </r>
  <r>
    <d v="2016-07-01T00:00:00"/>
    <m/>
    <n v="1"/>
    <x v="7"/>
    <s v="MARTIN"/>
    <x v="2"/>
    <n v="90479956"/>
    <n v="1007342574"/>
    <n v="162497"/>
    <m/>
    <n v="4402717883"/>
    <m/>
    <s v="Event P1201B"/>
    <n v="132"/>
    <x v="0"/>
    <m/>
    <m/>
    <s v="RF60-12/07/2016"/>
    <n v="132"/>
    <m/>
    <m/>
    <m/>
    <n v="132"/>
    <n v="0"/>
    <m/>
    <m/>
    <m/>
    <m/>
    <m/>
    <m/>
    <m/>
    <x v="1"/>
    <n v="132"/>
    <n v="0"/>
    <n v="0"/>
  </r>
  <r>
    <d v="2016-07-01T00:00:00"/>
    <m/>
    <n v="1"/>
    <x v="3"/>
    <s v="ALLAIN"/>
    <x v="1"/>
    <n v="90478658"/>
    <m/>
    <n v="162654"/>
    <n v="35330"/>
    <m/>
    <m/>
    <s v="E2106-A"/>
    <n v="435.14"/>
    <x v="0"/>
    <s v="X"/>
    <m/>
    <m/>
    <m/>
    <m/>
    <m/>
    <m/>
    <n v="0"/>
    <n v="435.14"/>
    <m/>
    <m/>
    <m/>
    <m/>
    <m/>
    <m/>
    <m/>
    <x v="0"/>
    <n v="435.14"/>
    <n v="0"/>
    <n v="435.14"/>
  </r>
  <r>
    <d v="2016-08-01T00:00:00"/>
    <m/>
    <n v="1"/>
    <x v="0"/>
    <s v="PORTES"/>
    <x v="2"/>
    <n v="90465503"/>
    <n v="1007390570"/>
    <n v="162796"/>
    <m/>
    <n v="4402749022"/>
    <m/>
    <s v="A9404-3"/>
    <n v="534.6"/>
    <x v="0"/>
    <m/>
    <m/>
    <s v="RF69-09/08/2016"/>
    <n v="534.6"/>
    <m/>
    <m/>
    <m/>
    <n v="534.6"/>
    <n v="0"/>
    <m/>
    <m/>
    <m/>
    <m/>
    <m/>
    <m/>
    <m/>
    <x v="0"/>
    <n v="534.6"/>
    <n v="0"/>
    <n v="0"/>
  </r>
  <r>
    <d v="2016-08-01T00:00:00"/>
    <m/>
    <n v="1"/>
    <x v="2"/>
    <s v="PAUCHET"/>
    <x v="1"/>
    <n v="960637998"/>
    <m/>
    <n v="162974"/>
    <n v="29974"/>
    <s v="doublon"/>
    <m/>
    <s v="122RV005"/>
    <m/>
    <x v="1"/>
    <m/>
    <m/>
    <m/>
    <m/>
    <m/>
    <m/>
    <m/>
    <n v="0"/>
    <n v="0"/>
    <m/>
    <m/>
    <m/>
    <m/>
    <m/>
    <m/>
    <m/>
    <x v="1"/>
    <n v="0"/>
    <n v="0"/>
    <n v="0"/>
  </r>
  <r>
    <d v="2016-08-01T00:00:00"/>
    <m/>
    <n v="1"/>
    <x v="2"/>
    <s v="PAUCHET"/>
    <x v="1"/>
    <n v="90483815"/>
    <m/>
    <n v="162975"/>
    <n v="36679"/>
    <s v="doublon"/>
    <m/>
    <s v="KS714"/>
    <m/>
    <x v="1"/>
    <m/>
    <m/>
    <m/>
    <m/>
    <m/>
    <m/>
    <m/>
    <n v="0"/>
    <n v="0"/>
    <m/>
    <m/>
    <m/>
    <m/>
    <m/>
    <m/>
    <m/>
    <x v="1"/>
    <n v="0"/>
    <n v="0"/>
    <n v="0"/>
  </r>
  <r>
    <d v="2016-08-01T00:00:00"/>
    <m/>
    <n v="1"/>
    <x v="4"/>
    <s v="PAILLAS"/>
    <x v="2"/>
    <m/>
    <n v="1007755766"/>
    <n v="162980"/>
    <n v="1007755766"/>
    <n v="4402873414"/>
    <m/>
    <s v="bras mort ligne torche"/>
    <n v="5426.3"/>
    <x v="0"/>
    <m/>
    <m/>
    <s v="RF119-06/01/2017"/>
    <n v="5426.3"/>
    <m/>
    <m/>
    <m/>
    <n v="5426.3"/>
    <n v="0"/>
    <m/>
    <m/>
    <m/>
    <m/>
    <m/>
    <m/>
    <m/>
    <x v="2"/>
    <n v="5426.3"/>
    <n v="0"/>
    <n v="0"/>
  </r>
  <r>
    <d v="2016-08-01T00:00:00"/>
    <m/>
    <n v="1"/>
    <x v="2"/>
    <s v="PAUCHET"/>
    <x v="1"/>
    <n v="960864853"/>
    <m/>
    <n v="162984"/>
    <s v="36801/36800"/>
    <s v="doublon"/>
    <m/>
    <s v="K2102"/>
    <m/>
    <x v="1"/>
    <m/>
    <m/>
    <m/>
    <m/>
    <m/>
    <m/>
    <m/>
    <n v="0"/>
    <n v="0"/>
    <m/>
    <m/>
    <m/>
    <m/>
    <m/>
    <m/>
    <m/>
    <x v="1"/>
    <n v="0"/>
    <n v="0"/>
    <n v="0"/>
  </r>
  <r>
    <d v="2016-09-01T00:00:00"/>
    <m/>
    <n v="1"/>
    <x v="5"/>
    <m/>
    <x v="4"/>
    <m/>
    <n v="1007634545"/>
    <n v="163043"/>
    <m/>
    <n v="4402814986"/>
    <m/>
    <s v="escalier"/>
    <n v="820"/>
    <x v="0"/>
    <m/>
    <m/>
    <s v="RF107-29/11/2016"/>
    <n v="820"/>
    <m/>
    <m/>
    <m/>
    <n v="820"/>
    <n v="0"/>
    <m/>
    <m/>
    <m/>
    <m/>
    <m/>
    <m/>
    <m/>
    <x v="0"/>
    <n v="820"/>
    <n v="0"/>
    <n v="0"/>
  </r>
  <r>
    <d v="2016-09-01T00:00:00"/>
    <m/>
    <n v="1"/>
    <x v="5"/>
    <s v="WEBER"/>
    <x v="4"/>
    <n v="200076338"/>
    <s v="1007792631 / 1007792634"/>
    <n v="163113"/>
    <m/>
    <n v="4402886317"/>
    <m/>
    <s v="T278H05"/>
    <n v="3036.7"/>
    <x v="0"/>
    <m/>
    <m/>
    <s v="RF123-19/01/2017"/>
    <n v="1164.29"/>
    <n v="1872.4"/>
    <m/>
    <m/>
    <n v="3036.69"/>
    <n v="0"/>
    <m/>
    <m/>
    <m/>
    <m/>
    <m/>
    <m/>
    <m/>
    <x v="0"/>
    <n v="3036.7"/>
    <n v="0"/>
    <n v="0"/>
  </r>
  <r>
    <d v="2016-09-01T00:00:00"/>
    <m/>
    <n v="1"/>
    <x v="5"/>
    <s v="CASTILLON"/>
    <x v="2"/>
    <m/>
    <n v="1007670775"/>
    <n v="163216"/>
    <m/>
    <s v="4402830087/4402830088"/>
    <m/>
    <s v="H23/H13"/>
    <n v="3765.7"/>
    <x v="0"/>
    <m/>
    <m/>
    <s v="RF108-06/12/2016"/>
    <n v="1765.7"/>
    <n v="2000"/>
    <m/>
    <m/>
    <n v="3765.7"/>
    <n v="-2.2737367544323206E-13"/>
    <m/>
    <m/>
    <m/>
    <m/>
    <m/>
    <m/>
    <m/>
    <x v="0"/>
    <n v="3765.7"/>
    <n v="0"/>
    <n v="0"/>
  </r>
  <r>
    <d v="2016-09-01T00:00:00"/>
    <m/>
    <n v="1"/>
    <x v="0"/>
    <m/>
    <x v="0"/>
    <n v="90485563"/>
    <m/>
    <n v="163268"/>
    <m/>
    <m/>
    <m/>
    <s v="92DC639"/>
    <n v="143.30000000000001"/>
    <x v="0"/>
    <s v="X"/>
    <m/>
    <m/>
    <m/>
    <m/>
    <m/>
    <m/>
    <n v="0"/>
    <n v="143.30000000000001"/>
    <m/>
    <m/>
    <m/>
    <m/>
    <m/>
    <m/>
    <m/>
    <x v="0"/>
    <n v="143.30000000000001"/>
    <n v="0"/>
    <n v="143.30000000000001"/>
  </r>
  <r>
    <d v="2016-09-01T00:00:00"/>
    <m/>
    <n v="1"/>
    <x v="0"/>
    <m/>
    <x v="0"/>
    <n v="90486499"/>
    <m/>
    <n v="163269"/>
    <m/>
    <m/>
    <m/>
    <s v="A9504-6"/>
    <n v="398"/>
    <x v="0"/>
    <s v="X"/>
    <m/>
    <m/>
    <m/>
    <m/>
    <m/>
    <m/>
    <n v="0"/>
    <n v="398"/>
    <m/>
    <m/>
    <m/>
    <m/>
    <m/>
    <m/>
    <m/>
    <x v="0"/>
    <n v="398"/>
    <n v="0"/>
    <n v="398"/>
  </r>
  <r>
    <d v="2016-09-01T00:00:00"/>
    <m/>
    <n v="1"/>
    <x v="5"/>
    <s v="BRONDINO"/>
    <x v="5"/>
    <m/>
    <m/>
    <n v="163329"/>
    <m/>
    <s v="20163262/LYONB9264/BT"/>
    <m/>
    <s v="T5920"/>
    <n v="841.5"/>
    <x v="0"/>
    <m/>
    <m/>
    <s v="RF106-25/11/2016"/>
    <n v="841.5"/>
    <m/>
    <m/>
    <m/>
    <n v="841.5"/>
    <n v="0"/>
    <m/>
    <m/>
    <m/>
    <m/>
    <m/>
    <m/>
    <m/>
    <x v="0"/>
    <n v="841.5"/>
    <n v="0"/>
    <n v="0"/>
  </r>
  <r>
    <d v="2016-09-01T00:00:00"/>
    <m/>
    <n v="1"/>
    <x v="4"/>
    <m/>
    <x v="6"/>
    <n v="99203870"/>
    <m/>
    <n v="163344"/>
    <s v="FOS 36"/>
    <n v="2510003974"/>
    <m/>
    <s v="S6301-1"/>
    <n v="169"/>
    <x v="0"/>
    <m/>
    <m/>
    <s v="RF108-06/12/2016"/>
    <n v="169"/>
    <m/>
    <m/>
    <m/>
    <n v="169"/>
    <n v="0"/>
    <m/>
    <m/>
    <m/>
    <m/>
    <m/>
    <m/>
    <m/>
    <x v="2"/>
    <n v="169"/>
    <n v="0"/>
    <n v="0"/>
  </r>
  <r>
    <d v="2016-09-01T00:00:00"/>
    <m/>
    <n v="1"/>
    <x v="1"/>
    <s v="REYNEAUD"/>
    <x v="1"/>
    <n v="960876233"/>
    <m/>
    <n v="163359"/>
    <n v="37602"/>
    <m/>
    <m/>
    <s v="22SV88-E2205"/>
    <n v="419.82"/>
    <x v="0"/>
    <s v="X"/>
    <m/>
    <m/>
    <m/>
    <m/>
    <m/>
    <m/>
    <n v="0"/>
    <n v="419.82"/>
    <m/>
    <m/>
    <m/>
    <m/>
    <m/>
    <m/>
    <m/>
    <x v="0"/>
    <n v="419.82"/>
    <n v="0"/>
    <n v="419.82"/>
  </r>
  <r>
    <d v="2016-09-01T00:00:00"/>
    <m/>
    <n v="1"/>
    <x v="5"/>
    <m/>
    <x v="4"/>
    <n v="200081161"/>
    <n v="1007622517"/>
    <n v="163378"/>
    <m/>
    <n v="4402838660"/>
    <m/>
    <s v="réfection protection personnel"/>
    <n v="363.88"/>
    <x v="0"/>
    <m/>
    <m/>
    <s v="RF105-22/11/2016"/>
    <n v="363.88"/>
    <m/>
    <m/>
    <m/>
    <n v="363.88"/>
    <n v="0"/>
    <m/>
    <m/>
    <m/>
    <m/>
    <m/>
    <m/>
    <m/>
    <x v="0"/>
    <n v="363.88"/>
    <n v="0"/>
    <n v="0"/>
  </r>
  <r>
    <d v="2016-10-01T00:00:00"/>
    <m/>
    <n v="1"/>
    <x v="3"/>
    <s v="MAILLE"/>
    <x v="2"/>
    <m/>
    <n v="1007624797"/>
    <n v="163428"/>
    <m/>
    <n v="4402822048"/>
    <m/>
    <s v="T1003"/>
    <n v="363.8"/>
    <x v="0"/>
    <m/>
    <m/>
    <s v="RF105-22/11/2016"/>
    <n v="363.8"/>
    <m/>
    <m/>
    <m/>
    <n v="363.8"/>
    <n v="0"/>
    <m/>
    <m/>
    <m/>
    <m/>
    <m/>
    <m/>
    <m/>
    <x v="0"/>
    <n v="363.8"/>
    <n v="0"/>
    <n v="0"/>
  </r>
  <r>
    <d v="2016-10-01T00:00:00"/>
    <m/>
    <n v="1"/>
    <x v="3"/>
    <s v="MAILLE"/>
    <x v="2"/>
    <m/>
    <n v="1007624797"/>
    <n v="163430"/>
    <m/>
    <n v="4402822048"/>
    <m/>
    <s v="T1002"/>
    <n v="727.7"/>
    <x v="0"/>
    <m/>
    <m/>
    <s v="RF105-22/11/2016"/>
    <n v="727.7"/>
    <m/>
    <m/>
    <m/>
    <n v="727.7"/>
    <n v="0"/>
    <m/>
    <m/>
    <m/>
    <m/>
    <m/>
    <m/>
    <m/>
    <x v="0"/>
    <n v="727.7"/>
    <n v="0"/>
    <n v="0"/>
  </r>
  <r>
    <d v="2016-10-01T00:00:00"/>
    <m/>
    <n v="1"/>
    <x v="3"/>
    <s v="MAILLE"/>
    <x v="2"/>
    <m/>
    <n v="1007624797"/>
    <n v="163431"/>
    <m/>
    <n v="4402822048"/>
    <m/>
    <s v="T1001"/>
    <n v="830"/>
    <x v="0"/>
    <m/>
    <m/>
    <s v="RF105-22/11/2016"/>
    <n v="830.5"/>
    <m/>
    <m/>
    <m/>
    <n v="830.5"/>
    <n v="0"/>
    <m/>
    <m/>
    <m/>
    <m/>
    <m/>
    <m/>
    <m/>
    <x v="0"/>
    <n v="830"/>
    <n v="0"/>
    <n v="0"/>
  </r>
  <r>
    <d v="2016-10-01T00:00:00"/>
    <m/>
    <n v="1"/>
    <x v="5"/>
    <s v="BRONDINO"/>
    <x v="5"/>
    <m/>
    <m/>
    <n v="163503"/>
    <m/>
    <n v="20162558"/>
    <m/>
    <s v="T25Q12"/>
    <n v="13900"/>
    <x v="0"/>
    <m/>
    <m/>
    <s v="RF98-28/10/2016 / RF112-19/12/2016"/>
    <n v="7900"/>
    <n v="6000"/>
    <m/>
    <m/>
    <n v="13900"/>
    <n v="0"/>
    <m/>
    <m/>
    <m/>
    <m/>
    <m/>
    <m/>
    <m/>
    <x v="0"/>
    <n v="13900"/>
    <n v="0"/>
    <n v="0"/>
  </r>
  <r>
    <d v="2016-10-01T00:00:00"/>
    <m/>
    <n v="1"/>
    <x v="3"/>
    <m/>
    <x v="0"/>
    <m/>
    <m/>
    <n v="163515"/>
    <m/>
    <s v="9AN2353"/>
    <m/>
    <s v="MAGASIN"/>
    <n v="2383.88"/>
    <x v="0"/>
    <m/>
    <m/>
    <s v="RF130-09/02/2017"/>
    <n v="2383.88"/>
    <m/>
    <m/>
    <m/>
    <n v="2383.88"/>
    <n v="0"/>
    <m/>
    <m/>
    <m/>
    <m/>
    <m/>
    <m/>
    <m/>
    <x v="0"/>
    <n v="2383.88"/>
    <n v="0"/>
    <n v="0"/>
  </r>
  <r>
    <d v="2016-10-01T00:00:00"/>
    <m/>
    <n v="1"/>
    <x v="0"/>
    <s v="PORTES"/>
    <x v="2"/>
    <n v="90480057"/>
    <n v="1007524189"/>
    <n v="163560"/>
    <m/>
    <n v="4402800754"/>
    <m/>
    <s v="S408"/>
    <n v="777.61"/>
    <x v="0"/>
    <m/>
    <m/>
    <s v="RF105-22/11/2016"/>
    <n v="777.61"/>
    <m/>
    <m/>
    <m/>
    <n v="777.61"/>
    <n v="0"/>
    <m/>
    <m/>
    <m/>
    <m/>
    <m/>
    <m/>
    <m/>
    <x v="0"/>
    <n v="777.61"/>
    <n v="0"/>
    <n v="0"/>
  </r>
  <r>
    <d v="2016-10-01T00:00:00"/>
    <m/>
    <n v="1"/>
    <x v="0"/>
    <m/>
    <x v="0"/>
    <n v="90489978"/>
    <m/>
    <n v="163579"/>
    <m/>
    <m/>
    <m/>
    <s v="A9504-8"/>
    <n v="179.1"/>
    <x v="0"/>
    <s v="X"/>
    <m/>
    <m/>
    <m/>
    <m/>
    <m/>
    <m/>
    <n v="0"/>
    <n v="179.1"/>
    <m/>
    <m/>
    <m/>
    <m/>
    <m/>
    <m/>
    <m/>
    <x v="0"/>
    <n v="179.1"/>
    <n v="0"/>
    <n v="179.1"/>
  </r>
  <r>
    <d v="2016-10-03T00:00:00"/>
    <m/>
    <n v="1"/>
    <x v="4"/>
    <m/>
    <x v="6"/>
    <n v="90489837"/>
    <m/>
    <n v="163581"/>
    <s v="FOS 21B"/>
    <n v="2510003974"/>
    <m/>
    <s v="E6205-3"/>
    <n v="2219"/>
    <x v="0"/>
    <m/>
    <m/>
    <s v="RF108-06/12/2016"/>
    <n v="2219"/>
    <m/>
    <m/>
    <m/>
    <n v="2219"/>
    <n v="0"/>
    <m/>
    <m/>
    <m/>
    <m/>
    <m/>
    <m/>
    <m/>
    <x v="2"/>
    <n v="2219"/>
    <n v="0"/>
    <n v="0"/>
  </r>
  <r>
    <d v="2016-10-04T00:00:00"/>
    <m/>
    <n v="1"/>
    <x v="4"/>
    <m/>
    <x v="7"/>
    <m/>
    <m/>
    <n v="163582"/>
    <m/>
    <s v="54/16"/>
    <m/>
    <s v="V6551-3"/>
    <n v="880"/>
    <x v="0"/>
    <m/>
    <m/>
    <s v="RF107-29/11/2016"/>
    <n v="880"/>
    <m/>
    <m/>
    <m/>
    <n v="880"/>
    <n v="0"/>
    <m/>
    <m/>
    <m/>
    <m/>
    <m/>
    <m/>
    <m/>
    <x v="2"/>
    <n v="880"/>
    <n v="0"/>
    <n v="0"/>
  </r>
  <r>
    <d v="2016-10-05T00:00:00"/>
    <m/>
    <n v="1"/>
    <x v="2"/>
    <s v="PAUCHET"/>
    <x v="1"/>
    <n v="90480694"/>
    <s v="RC653174"/>
    <n v="163583"/>
    <n v="37791"/>
    <s v="A1502879"/>
    <m/>
    <s v="LE41CV2-EV"/>
    <n v="315.79000000000002"/>
    <x v="0"/>
    <m/>
    <m/>
    <s v="RF107-29/11/2016"/>
    <n v="313.16000000000003"/>
    <m/>
    <m/>
    <m/>
    <n v="313.16000000000003"/>
    <n v="0"/>
    <m/>
    <m/>
    <m/>
    <m/>
    <m/>
    <m/>
    <m/>
    <x v="1"/>
    <n v="315.79000000000002"/>
    <n v="0"/>
    <n v="0"/>
  </r>
  <r>
    <d v="2016-10-07T00:00:00"/>
    <m/>
    <n v="1"/>
    <x v="3"/>
    <s v="ALLAIN"/>
    <x v="1"/>
    <n v="99205586"/>
    <s v="RC657664"/>
    <n v="163585"/>
    <n v="38086"/>
    <s v="A1503327"/>
    <m/>
    <s v="TS37R73"/>
    <n v="200"/>
    <x v="0"/>
    <m/>
    <m/>
    <s v="RF113-21/12/2016"/>
    <n v="200"/>
    <m/>
    <m/>
    <m/>
    <n v="200"/>
    <n v="0"/>
    <m/>
    <m/>
    <m/>
    <m/>
    <m/>
    <m/>
    <m/>
    <x v="0"/>
    <n v="200"/>
    <n v="0"/>
    <n v="0"/>
  </r>
  <r>
    <d v="2016-10-08T00:00:00"/>
    <m/>
    <n v="1"/>
    <x v="5"/>
    <s v="DEBREZE"/>
    <x v="4"/>
    <n v="200081685"/>
    <n v="1007622526"/>
    <n v="163587"/>
    <m/>
    <n v="4402839025"/>
    <m/>
    <s v="PARKING"/>
    <n v="990"/>
    <x v="0"/>
    <m/>
    <m/>
    <s v="RF105-22/11/2016"/>
    <n v="990"/>
    <m/>
    <m/>
    <m/>
    <n v="990"/>
    <n v="0"/>
    <m/>
    <m/>
    <m/>
    <m/>
    <m/>
    <m/>
    <m/>
    <x v="0"/>
    <n v="990"/>
    <n v="0"/>
    <n v="0"/>
  </r>
  <r>
    <d v="2016-10-08T00:00:00"/>
    <m/>
    <n v="1"/>
    <x v="2"/>
    <s v="PAUCHET"/>
    <x v="1"/>
    <n v="90489875"/>
    <s v="RC661464"/>
    <n v="163588"/>
    <n v="38337"/>
    <s v="A1503832"/>
    <m/>
    <s v="140RV036"/>
    <n v="191.1"/>
    <x v="0"/>
    <m/>
    <m/>
    <s v="RF122-16/01/2017"/>
    <n v="191.1"/>
    <m/>
    <m/>
    <m/>
    <n v="191.1"/>
    <n v="0"/>
    <m/>
    <m/>
    <m/>
    <m/>
    <m/>
    <m/>
    <m/>
    <x v="1"/>
    <n v="191.1"/>
    <n v="0"/>
    <n v="0"/>
  </r>
  <r>
    <d v="2016-10-08T00:00:00"/>
    <m/>
    <n v="1"/>
    <x v="5"/>
    <s v="CODOUL"/>
    <x v="8"/>
    <m/>
    <m/>
    <n v="163589"/>
    <m/>
    <s v="2514/025119"/>
    <m/>
    <s v="API / CPI"/>
    <n v="1400"/>
    <x v="0"/>
    <m/>
    <m/>
    <s v="RF115-30/12/2016"/>
    <n v="1400"/>
    <m/>
    <m/>
    <m/>
    <n v="1400"/>
    <n v="0"/>
    <m/>
    <m/>
    <m/>
    <m/>
    <m/>
    <m/>
    <m/>
    <x v="0"/>
    <n v="1400"/>
    <n v="0"/>
    <n v="0"/>
  </r>
  <r>
    <d v="2016-10-08T00:00:00"/>
    <m/>
    <n v="1"/>
    <x v="5"/>
    <s v="CODOUL"/>
    <x v="8"/>
    <m/>
    <m/>
    <n v="163603"/>
    <m/>
    <s v="2514/025119"/>
    <m/>
    <s v="complément API/CPI"/>
    <n v="1350"/>
    <x v="0"/>
    <m/>
    <m/>
    <s v="RF115-30/12/2016"/>
    <n v="1350"/>
    <m/>
    <m/>
    <m/>
    <n v="1350"/>
    <n v="0"/>
    <m/>
    <m/>
    <m/>
    <m/>
    <m/>
    <m/>
    <m/>
    <x v="0"/>
    <n v="1350"/>
    <n v="0"/>
    <n v="0"/>
  </r>
  <r>
    <d v="2016-10-01T00:00:00"/>
    <m/>
    <n v="1"/>
    <x v="5"/>
    <s v="CODOUL"/>
    <x v="8"/>
    <m/>
    <m/>
    <n v="163607"/>
    <m/>
    <s v="2514/025119"/>
    <m/>
    <s v="compément API/CPI"/>
    <n v="900"/>
    <x v="0"/>
    <m/>
    <m/>
    <s v="RF115-30/12/2016"/>
    <n v="900"/>
    <m/>
    <m/>
    <m/>
    <n v="900"/>
    <n v="0"/>
    <m/>
    <m/>
    <m/>
    <m/>
    <m/>
    <m/>
    <m/>
    <x v="0"/>
    <n v="900"/>
    <n v="0"/>
    <n v="0"/>
  </r>
  <r>
    <d v="2016-10-01T00:00:00"/>
    <m/>
    <m/>
    <x v="3"/>
    <m/>
    <x v="2"/>
    <n v="960756690"/>
    <m/>
    <n v="163614"/>
    <n v="38211"/>
    <s v="supprimé"/>
    <m/>
    <s v="T37H19"/>
    <n v="100"/>
    <x v="1"/>
    <m/>
    <m/>
    <m/>
    <m/>
    <m/>
    <m/>
    <m/>
    <n v="0"/>
    <n v="0"/>
    <m/>
    <m/>
    <m/>
    <m/>
    <m/>
    <m/>
    <m/>
    <x v="0"/>
    <n v="0"/>
    <n v="0"/>
    <n v="0"/>
  </r>
  <r>
    <d v="2016-10-01T00:00:00"/>
    <m/>
    <n v="1"/>
    <x v="0"/>
    <m/>
    <x v="6"/>
    <n v="99206118"/>
    <m/>
    <n v="163617"/>
    <s v="FOS 12"/>
    <n v="2510003974"/>
    <m/>
    <s v="E9202-4"/>
    <n v="528"/>
    <x v="0"/>
    <m/>
    <m/>
    <s v="RF108-06/12/2016"/>
    <n v="528"/>
    <m/>
    <m/>
    <m/>
    <n v="528"/>
    <n v="0"/>
    <m/>
    <m/>
    <m/>
    <m/>
    <m/>
    <m/>
    <m/>
    <x v="0"/>
    <n v="528"/>
    <n v="0"/>
    <n v="0"/>
  </r>
  <r>
    <d v="2016-10-01T00:00:00"/>
    <m/>
    <n v="1"/>
    <x v="0"/>
    <m/>
    <x v="6"/>
    <n v="99206117"/>
    <m/>
    <n v="163618"/>
    <s v="FOS 12"/>
    <n v="2510003974"/>
    <m/>
    <s v="E9202-3"/>
    <n v="528"/>
    <x v="0"/>
    <m/>
    <m/>
    <s v="RF108-06/12/2016"/>
    <n v="528"/>
    <m/>
    <m/>
    <m/>
    <n v="528"/>
    <n v="0"/>
    <m/>
    <m/>
    <m/>
    <m/>
    <m/>
    <m/>
    <m/>
    <x v="0"/>
    <n v="528"/>
    <n v="0"/>
    <n v="0"/>
  </r>
  <r>
    <d v="2016-10-01T00:00:00"/>
    <m/>
    <n v="1"/>
    <x v="0"/>
    <m/>
    <x v="6"/>
    <n v="99205728"/>
    <m/>
    <n v="163620"/>
    <s v="FOS 12"/>
    <n v="2510003974"/>
    <m/>
    <s v="E9602-1"/>
    <n v="528"/>
    <x v="0"/>
    <m/>
    <m/>
    <s v="RF108-06/12/2016"/>
    <n v="528"/>
    <m/>
    <m/>
    <m/>
    <n v="528"/>
    <n v="0"/>
    <m/>
    <m/>
    <m/>
    <m/>
    <m/>
    <m/>
    <m/>
    <x v="0"/>
    <n v="528"/>
    <n v="0"/>
    <n v="0"/>
  </r>
  <r>
    <d v="2016-10-01T00:00:00"/>
    <m/>
    <n v="1"/>
    <x v="0"/>
    <m/>
    <x v="6"/>
    <n v="99205727"/>
    <m/>
    <n v="163621"/>
    <s v="FOS 12"/>
    <n v="2510003974"/>
    <m/>
    <s v="E9202-2"/>
    <n v="528"/>
    <x v="0"/>
    <m/>
    <m/>
    <s v="RF108-06/12/2016"/>
    <n v="528"/>
    <m/>
    <m/>
    <m/>
    <n v="528"/>
    <n v="0"/>
    <m/>
    <m/>
    <m/>
    <m/>
    <m/>
    <m/>
    <m/>
    <x v="0"/>
    <n v="528"/>
    <n v="0"/>
    <n v="0"/>
  </r>
  <r>
    <d v="2016-10-01T00:00:00"/>
    <m/>
    <n v="1"/>
    <x v="5"/>
    <m/>
    <x v="6"/>
    <n v="99206033"/>
    <m/>
    <n v="163622"/>
    <s v="FOS 160"/>
    <n v="2510003974"/>
    <m/>
    <s v="V24329"/>
    <n v="168"/>
    <x v="0"/>
    <m/>
    <m/>
    <s v="RF108-06/12/2016"/>
    <n v="168"/>
    <m/>
    <m/>
    <m/>
    <n v="168"/>
    <n v="0"/>
    <m/>
    <m/>
    <m/>
    <m/>
    <m/>
    <m/>
    <m/>
    <x v="0"/>
    <n v="168"/>
    <n v="0"/>
    <n v="0"/>
  </r>
  <r>
    <d v="2016-10-01T00:00:00"/>
    <m/>
    <n v="1"/>
    <x v="4"/>
    <m/>
    <x v="6"/>
    <n v="960874505"/>
    <m/>
    <n v="163625"/>
    <m/>
    <n v="2510003975"/>
    <m/>
    <s v="A6541-3"/>
    <n v="244.4"/>
    <x v="0"/>
    <m/>
    <m/>
    <s v="RF108-06/12/2016"/>
    <n v="244.4"/>
    <m/>
    <m/>
    <m/>
    <n v="244.4"/>
    <n v="0"/>
    <m/>
    <m/>
    <m/>
    <m/>
    <m/>
    <m/>
    <m/>
    <x v="2"/>
    <n v="244.4"/>
    <n v="0"/>
    <n v="0"/>
  </r>
  <r>
    <d v="2016-10-01T00:00:00"/>
    <m/>
    <n v="1"/>
    <x v="3"/>
    <s v="ALLAIN"/>
    <x v="1"/>
    <n v="99206250"/>
    <m/>
    <n v="163627"/>
    <n v="38423"/>
    <m/>
    <m/>
    <s v="U008"/>
    <n v="100"/>
    <x v="0"/>
    <m/>
    <m/>
    <s v="RF113-21/12/2016"/>
    <n v="100.03"/>
    <m/>
    <m/>
    <m/>
    <n v="100.03"/>
    <n v="0"/>
    <m/>
    <m/>
    <m/>
    <m/>
    <m/>
    <m/>
    <m/>
    <x v="0"/>
    <n v="100"/>
    <n v="0"/>
    <n v="0"/>
  </r>
  <r>
    <d v="2016-10-01T00:00:00"/>
    <m/>
    <n v="1"/>
    <x v="3"/>
    <s v="ALLAIN"/>
    <x v="1"/>
    <n v="90489886"/>
    <m/>
    <n v="163628"/>
    <n v="38240"/>
    <m/>
    <m/>
    <s v="C842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10-01T00:00:00"/>
    <m/>
    <n v="1"/>
    <x v="3"/>
    <s v="ALLAIN"/>
    <x v="1"/>
    <n v="960778877"/>
    <m/>
    <n v="163632"/>
    <n v="38212"/>
    <m/>
    <m/>
    <s v="T37549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10-01T00:00:00"/>
    <m/>
    <n v="1"/>
    <x v="2"/>
    <s v="PAUCHET"/>
    <x v="1"/>
    <n v="90490657"/>
    <s v="RC661464"/>
    <n v="163633"/>
    <n v="38503"/>
    <s v="A1503832"/>
    <m/>
    <s v="RACK AERIEN RUE 3"/>
    <n v="812.45"/>
    <x v="0"/>
    <m/>
    <m/>
    <s v="RF122-16/01/2017"/>
    <n v="812.45"/>
    <m/>
    <m/>
    <m/>
    <n v="812.45"/>
    <n v="0"/>
    <m/>
    <m/>
    <m/>
    <m/>
    <m/>
    <m/>
    <m/>
    <x v="1"/>
    <n v="812.45"/>
    <n v="0"/>
    <n v="0"/>
  </r>
  <r>
    <d v="2016-10-09T00:00:00"/>
    <m/>
    <n v="1"/>
    <x v="4"/>
    <s v="DUSSIER"/>
    <x v="2"/>
    <n v="90486284"/>
    <m/>
    <n v="163670"/>
    <m/>
    <m/>
    <m/>
    <s v="A6534-3"/>
    <n v="170.6"/>
    <x v="0"/>
    <s v="X"/>
    <m/>
    <m/>
    <m/>
    <m/>
    <m/>
    <m/>
    <n v="0"/>
    <n v="170.6"/>
    <m/>
    <m/>
    <m/>
    <m/>
    <m/>
    <m/>
    <m/>
    <x v="2"/>
    <n v="170.6"/>
    <n v="0"/>
    <n v="170.6"/>
  </r>
  <r>
    <d v="2016-10-09T00:00:00"/>
    <m/>
    <n v="1"/>
    <x v="4"/>
    <m/>
    <x v="6"/>
    <n v="90487033"/>
    <m/>
    <n v="163700"/>
    <m/>
    <n v="2510003975"/>
    <m/>
    <s v="X6548"/>
    <n v="805.3"/>
    <x v="0"/>
    <m/>
    <m/>
    <s v="RF108-06/12/2016"/>
    <n v="805.3"/>
    <m/>
    <m/>
    <m/>
    <n v="805.3"/>
    <n v="0"/>
    <m/>
    <m/>
    <m/>
    <m/>
    <m/>
    <m/>
    <m/>
    <x v="2"/>
    <n v="805.3"/>
    <n v="0"/>
    <n v="0"/>
  </r>
  <r>
    <d v="2016-11-01T00:00:00"/>
    <m/>
    <n v="1"/>
    <x v="3"/>
    <s v="ALLAIN"/>
    <x v="1"/>
    <n v="90491121"/>
    <s v="RC657659"/>
    <n v="163757"/>
    <n v="38637"/>
    <s v="A1503322"/>
    <m/>
    <s v="C801"/>
    <n v="109.2"/>
    <x v="0"/>
    <m/>
    <m/>
    <s v="RF113-21/12/2016"/>
    <n v="109.2"/>
    <m/>
    <m/>
    <m/>
    <n v="109.2"/>
    <n v="0"/>
    <m/>
    <m/>
    <m/>
    <m/>
    <m/>
    <m/>
    <m/>
    <x v="0"/>
    <n v="109.2"/>
    <n v="0"/>
    <n v="0"/>
  </r>
  <r>
    <d v="2016-11-01T00:00:00"/>
    <m/>
    <n v="1"/>
    <x v="4"/>
    <m/>
    <x v="6"/>
    <n v="90490699"/>
    <m/>
    <n v="163758"/>
    <m/>
    <n v="2510003975"/>
    <m/>
    <s v="U062"/>
    <n v="195.79"/>
    <x v="0"/>
    <m/>
    <m/>
    <s v="RF108-06/12/2016"/>
    <n v="195.79"/>
    <m/>
    <m/>
    <m/>
    <n v="195.79"/>
    <n v="0"/>
    <m/>
    <m/>
    <m/>
    <m/>
    <m/>
    <m/>
    <m/>
    <x v="2"/>
    <n v="195.79"/>
    <n v="0"/>
    <n v="0"/>
  </r>
  <r>
    <d v="2016-11-01T00:00:00"/>
    <m/>
    <n v="1"/>
    <x v="4"/>
    <m/>
    <x v="6"/>
    <n v="99205891"/>
    <m/>
    <n v="163759"/>
    <m/>
    <n v="2510003975"/>
    <m/>
    <s v="U065"/>
    <n v="120"/>
    <x v="0"/>
    <m/>
    <m/>
    <s v="RF108-06/12/2016"/>
    <n v="120"/>
    <m/>
    <m/>
    <m/>
    <n v="120"/>
    <n v="0"/>
    <m/>
    <m/>
    <m/>
    <m/>
    <m/>
    <m/>
    <m/>
    <x v="2"/>
    <n v="120"/>
    <n v="0"/>
    <n v="0"/>
  </r>
  <r>
    <d v="2016-11-01T00:00:00"/>
    <m/>
    <n v="1"/>
    <x v="4"/>
    <m/>
    <x v="6"/>
    <n v="99206440"/>
    <m/>
    <n v="163760"/>
    <m/>
    <n v="2510003975"/>
    <m/>
    <s v="U061"/>
    <n v="180"/>
    <x v="0"/>
    <m/>
    <m/>
    <s v="RF108-06/12/2016"/>
    <n v="180"/>
    <m/>
    <m/>
    <m/>
    <n v="180"/>
    <n v="0"/>
    <m/>
    <m/>
    <m/>
    <m/>
    <m/>
    <m/>
    <m/>
    <x v="2"/>
    <n v="180"/>
    <n v="0"/>
    <n v="0"/>
  </r>
  <r>
    <d v="2016-11-01T00:00:00"/>
    <m/>
    <n v="1"/>
    <x v="4"/>
    <m/>
    <x v="6"/>
    <n v="90487156"/>
    <m/>
    <n v="163761"/>
    <m/>
    <n v="2510003975"/>
    <m/>
    <s v="U065"/>
    <n v="100"/>
    <x v="0"/>
    <m/>
    <m/>
    <s v="RF108-06/12/2016"/>
    <n v="100"/>
    <m/>
    <m/>
    <m/>
    <n v="100"/>
    <n v="0"/>
    <m/>
    <m/>
    <m/>
    <m/>
    <m/>
    <m/>
    <m/>
    <x v="2"/>
    <n v="100"/>
    <n v="0"/>
    <n v="0"/>
  </r>
  <r>
    <d v="2016-11-01T00:00:00"/>
    <m/>
    <n v="1"/>
    <x v="6"/>
    <s v="IDOUX"/>
    <x v="2"/>
    <n v="99185605"/>
    <n v="1007632010"/>
    <n v="163762"/>
    <m/>
    <n v="4402842697"/>
    <m/>
    <s v="U021"/>
    <n v="472.9"/>
    <x v="0"/>
    <m/>
    <m/>
    <s v="RF106-25/11/2016"/>
    <n v="472.9"/>
    <m/>
    <m/>
    <m/>
    <n v="472.9"/>
    <n v="0"/>
    <m/>
    <m/>
    <m/>
    <m/>
    <m/>
    <m/>
    <m/>
    <x v="0"/>
    <n v="472.9"/>
    <n v="0"/>
    <n v="0"/>
  </r>
  <r>
    <d v="2016-11-01T00:00:00"/>
    <m/>
    <n v="1"/>
    <x v="6"/>
    <s v="IDOUX"/>
    <x v="2"/>
    <n v="99196445"/>
    <n v="1007641027"/>
    <n v="163763"/>
    <m/>
    <n v="4402846572"/>
    <m/>
    <s v="U036"/>
    <n v="511.7"/>
    <x v="0"/>
    <m/>
    <m/>
    <s v="RF107-29/11/2016"/>
    <n v="511.7"/>
    <m/>
    <m/>
    <m/>
    <n v="511.7"/>
    <n v="0"/>
    <m/>
    <m/>
    <m/>
    <m/>
    <m/>
    <m/>
    <m/>
    <x v="0"/>
    <n v="511.7"/>
    <n v="0"/>
    <n v="0"/>
  </r>
  <r>
    <d v="2016-11-01T00:00:00"/>
    <m/>
    <n v="1"/>
    <x v="6"/>
    <s v="IDOUX"/>
    <x v="2"/>
    <n v="99206667"/>
    <n v="1007632022"/>
    <n v="163764"/>
    <m/>
    <n v="4402842549"/>
    <m/>
    <s v="U021"/>
    <n v="100"/>
    <x v="0"/>
    <m/>
    <m/>
    <s v="RF106-25/11/2016"/>
    <n v="100"/>
    <m/>
    <m/>
    <m/>
    <n v="100"/>
    <n v="0"/>
    <m/>
    <m/>
    <m/>
    <m/>
    <m/>
    <m/>
    <m/>
    <x v="0"/>
    <n v="100"/>
    <n v="0"/>
    <n v="0"/>
  </r>
  <r>
    <d v="2016-11-01T00:00:00"/>
    <m/>
    <n v="1"/>
    <x v="5"/>
    <m/>
    <x v="4"/>
    <m/>
    <n v="1007622496"/>
    <n v="163772"/>
    <m/>
    <n v="4402836356"/>
    <m/>
    <s v="U27/U025"/>
    <n v="814.8"/>
    <x v="0"/>
    <m/>
    <m/>
    <s v="RF105-22/11/2016"/>
    <n v="814.8"/>
    <m/>
    <m/>
    <m/>
    <n v="814.8"/>
    <n v="0"/>
    <m/>
    <m/>
    <m/>
    <m/>
    <m/>
    <m/>
    <m/>
    <x v="0"/>
    <n v="814.8"/>
    <n v="0"/>
    <n v="0"/>
  </r>
  <r>
    <d v="2016-11-01T00:00:00"/>
    <m/>
    <n v="1"/>
    <x v="6"/>
    <s v="IDOUX"/>
    <x v="2"/>
    <n v="99185605"/>
    <n v="1007645171"/>
    <n v="260000"/>
    <m/>
    <n v="4402748747"/>
    <m/>
    <s v="U021-0"/>
    <n v="690.5"/>
    <x v="0"/>
    <m/>
    <m/>
    <s v="RF107-29/11/2016"/>
    <n v="690.5"/>
    <m/>
    <m/>
    <m/>
    <n v="690.5"/>
    <n v="0"/>
    <m/>
    <m/>
    <m/>
    <m/>
    <m/>
    <m/>
    <m/>
    <x v="0"/>
    <n v="690.5"/>
    <n v="0"/>
    <n v="0"/>
  </r>
  <r>
    <d v="2016-11-01T00:00:00"/>
    <m/>
    <n v="1"/>
    <x v="3"/>
    <s v="ALLAIN"/>
    <x v="1"/>
    <n v="90488430"/>
    <s v="RC657658"/>
    <n v="260001"/>
    <n v="38397"/>
    <s v="A1503321"/>
    <m/>
    <s v="P2127"/>
    <n v="150"/>
    <x v="0"/>
    <m/>
    <m/>
    <s v="RF113-21/12/2016"/>
    <n v="149.99"/>
    <m/>
    <m/>
    <m/>
    <n v="149.99"/>
    <n v="0"/>
    <m/>
    <m/>
    <m/>
    <m/>
    <m/>
    <m/>
    <m/>
    <x v="0"/>
    <n v="150"/>
    <n v="0"/>
    <n v="0"/>
  </r>
  <r>
    <d v="2016-11-02T00:00:00"/>
    <m/>
    <n v="1"/>
    <x v="7"/>
    <s v="MARTIN"/>
    <x v="2"/>
    <n v="90490624"/>
    <n v="1007599843"/>
    <n v="260002"/>
    <n v="38968"/>
    <n v="4402827017"/>
    <m/>
    <s v="53DE206"/>
    <n v="119.28"/>
    <x v="0"/>
    <m/>
    <m/>
    <s v="RF101-09/11/2016"/>
    <n v="119.28"/>
    <m/>
    <m/>
    <m/>
    <n v="119.28"/>
    <n v="0"/>
    <m/>
    <m/>
    <m/>
    <m/>
    <m/>
    <m/>
    <m/>
    <x v="1"/>
    <n v="119.28"/>
    <n v="0"/>
    <n v="0"/>
  </r>
  <r>
    <d v="2016-11-03T00:00:00"/>
    <m/>
    <n v="1"/>
    <x v="3"/>
    <s v="SANCHE"/>
    <x v="2"/>
    <n v="97065396"/>
    <n v="1007599898"/>
    <n v="260003"/>
    <n v="38918"/>
    <n v="4402823387"/>
    <m/>
    <s v="P2116"/>
    <n v="204.48"/>
    <x v="0"/>
    <m/>
    <m/>
    <s v="RF101-09/11/2016"/>
    <n v="204.48"/>
    <m/>
    <m/>
    <m/>
    <n v="204.48"/>
    <n v="0"/>
    <m/>
    <m/>
    <m/>
    <m/>
    <m/>
    <m/>
    <m/>
    <x v="0"/>
    <n v="204.48"/>
    <n v="0"/>
    <n v="0"/>
  </r>
  <r>
    <d v="2016-11-04T00:00:00"/>
    <m/>
    <n v="1"/>
    <x v="0"/>
    <m/>
    <x v="6"/>
    <n v="960883694"/>
    <m/>
    <n v="260004"/>
    <m/>
    <n v="2510004016"/>
    <m/>
    <s v="M9201-6"/>
    <n v="187.6"/>
    <x v="0"/>
    <m/>
    <m/>
    <s v="RF116-03/01/2017"/>
    <n v="187.6"/>
    <m/>
    <m/>
    <m/>
    <n v="187.6"/>
    <n v="0"/>
    <m/>
    <m/>
    <m/>
    <m/>
    <m/>
    <m/>
    <m/>
    <x v="0"/>
    <n v="187.6"/>
    <n v="0"/>
    <n v="0"/>
  </r>
  <r>
    <d v="2016-11-05T00:00:00"/>
    <m/>
    <n v="1"/>
    <x v="4"/>
    <s v="CONCESSA"/>
    <x v="2"/>
    <n v="960883551"/>
    <n v="1007599970"/>
    <n v="260005"/>
    <m/>
    <n v="4402825816"/>
    <m/>
    <s v="V6208"/>
    <n v="275.76"/>
    <x v="0"/>
    <m/>
    <m/>
    <s v="RF101-09/11/2016"/>
    <n v="275.76"/>
    <m/>
    <m/>
    <m/>
    <n v="275.76"/>
    <n v="0"/>
    <m/>
    <m/>
    <m/>
    <m/>
    <m/>
    <m/>
    <m/>
    <x v="2"/>
    <n v="275.76"/>
    <n v="0"/>
    <n v="0"/>
  </r>
  <r>
    <d v="2016-11-06T00:00:00"/>
    <m/>
    <n v="1"/>
    <x v="0"/>
    <s v="PORTES"/>
    <x v="2"/>
    <n v="90490142"/>
    <s v="1007600027_x000a_1007600284"/>
    <n v="260006"/>
    <m/>
    <n v="4402827512"/>
    <m/>
    <s v="X9410/1"/>
    <n v="1043.48"/>
    <x v="0"/>
    <m/>
    <m/>
    <s v="RF101-09/11/2016"/>
    <n v="285.83999999999997"/>
    <n v="757.64"/>
    <m/>
    <m/>
    <n v="1043.48"/>
    <n v="1.1368683772161603E-13"/>
    <m/>
    <m/>
    <m/>
    <m/>
    <m/>
    <m/>
    <m/>
    <x v="0"/>
    <n v="1043.48"/>
    <n v="0"/>
    <n v="0"/>
  </r>
  <r>
    <d v="2016-11-07T00:00:00"/>
    <m/>
    <n v="1"/>
    <x v="3"/>
    <s v="MALLIE"/>
    <x v="2"/>
    <m/>
    <n v="1007629455"/>
    <n v="260007"/>
    <m/>
    <n v="4402833723"/>
    <m/>
    <s v="PHOTO 4"/>
    <n v="181.9"/>
    <x v="0"/>
    <m/>
    <m/>
    <s v="RF105-22/11/2016"/>
    <n v="181.9"/>
    <m/>
    <m/>
    <m/>
    <n v="181.9"/>
    <n v="0"/>
    <m/>
    <m/>
    <m/>
    <m/>
    <m/>
    <m/>
    <m/>
    <x v="0"/>
    <n v="181.9"/>
    <n v="0"/>
    <n v="0"/>
  </r>
  <r>
    <d v="2016-11-08T00:00:00"/>
    <m/>
    <n v="1"/>
    <x v="3"/>
    <s v="MALLIE"/>
    <x v="2"/>
    <m/>
    <n v="1007629455"/>
    <n v="260008"/>
    <m/>
    <n v="4402833723"/>
    <m/>
    <s v="PHOTO 3"/>
    <n v="363.9"/>
    <x v="0"/>
    <m/>
    <m/>
    <s v="RF105-22/11/2016"/>
    <n v="363.9"/>
    <m/>
    <m/>
    <m/>
    <n v="363.9"/>
    <n v="0"/>
    <m/>
    <m/>
    <m/>
    <m/>
    <m/>
    <m/>
    <m/>
    <x v="0"/>
    <n v="363.9"/>
    <n v="0"/>
    <n v="0"/>
  </r>
  <r>
    <d v="2016-11-09T00:00:00"/>
    <m/>
    <n v="1"/>
    <x v="3"/>
    <s v="MALLIE"/>
    <x v="2"/>
    <m/>
    <n v="1007629455"/>
    <n v="260009"/>
    <m/>
    <n v="4402833723"/>
    <m/>
    <s v="PHOTO 1"/>
    <n v="1193.9000000000001"/>
    <x v="0"/>
    <m/>
    <m/>
    <s v="RF105-22/11/2016"/>
    <n v="1193.9000000000001"/>
    <m/>
    <m/>
    <m/>
    <n v="1193.9000000000001"/>
    <n v="0"/>
    <m/>
    <m/>
    <m/>
    <m/>
    <m/>
    <m/>
    <m/>
    <x v="0"/>
    <n v="1193.9000000000001"/>
    <n v="0"/>
    <n v="0"/>
  </r>
  <r>
    <d v="2016-11-10T00:00:00"/>
    <m/>
    <n v="1"/>
    <x v="3"/>
    <s v="MALLIE"/>
    <x v="2"/>
    <m/>
    <n v="1007629455"/>
    <n v="260010"/>
    <m/>
    <n v="4402833723"/>
    <m/>
    <s v="PHOTO 2"/>
    <n v="1193.9000000000001"/>
    <x v="0"/>
    <m/>
    <m/>
    <s v="RF105-22/11/2016"/>
    <n v="1193.9000000000001"/>
    <m/>
    <m/>
    <m/>
    <n v="1193.9000000000001"/>
    <n v="0"/>
    <m/>
    <m/>
    <m/>
    <m/>
    <m/>
    <m/>
    <m/>
    <x v="0"/>
    <n v="1193.9000000000001"/>
    <n v="0"/>
    <n v="0"/>
  </r>
  <r>
    <d v="2016-11-11T00:00:00"/>
    <m/>
    <n v="1"/>
    <x v="3"/>
    <s v="MALLIE"/>
    <x v="2"/>
    <m/>
    <n v="1007629455"/>
    <n v="260011"/>
    <m/>
    <n v="4402833723"/>
    <m/>
    <s v="PHOTO 5"/>
    <n v="545.79999999999995"/>
    <x v="0"/>
    <m/>
    <m/>
    <s v="RF105-22/11/2016"/>
    <n v="545.79999999999995"/>
    <m/>
    <m/>
    <m/>
    <n v="545.79999999999995"/>
    <n v="0"/>
    <m/>
    <m/>
    <m/>
    <m/>
    <m/>
    <m/>
    <m/>
    <x v="0"/>
    <n v="545.79999999999995"/>
    <n v="0"/>
    <n v="0"/>
  </r>
  <r>
    <d v="2016-11-11T00:00:00"/>
    <m/>
    <n v="1"/>
    <x v="4"/>
    <s v="PAILLAS"/>
    <x v="2"/>
    <m/>
    <n v="1007881943"/>
    <n v="260012"/>
    <m/>
    <n v="4402913121"/>
    <m/>
    <s v="LOCAL HUILE            6025C"/>
    <n v="341.1"/>
    <x v="0"/>
    <m/>
    <m/>
    <s v="RF133-14/02/2017"/>
    <n v="341.1"/>
    <m/>
    <m/>
    <m/>
    <n v="341.1"/>
    <n v="0"/>
    <m/>
    <m/>
    <m/>
    <m/>
    <m/>
    <m/>
    <m/>
    <x v="2"/>
    <n v="341.1"/>
    <n v="0"/>
    <n v="0"/>
  </r>
  <r>
    <d v="2016-11-11T00:00:00"/>
    <m/>
    <n v="1"/>
    <x v="4"/>
    <s v="PAILLAS"/>
    <x v="2"/>
    <m/>
    <n v="1007881943"/>
    <n v="260013"/>
    <m/>
    <n v="4402913121"/>
    <m/>
    <s v="V6151-3 A/B/C        AL8-3"/>
    <n v="1884.6"/>
    <x v="0"/>
    <m/>
    <m/>
    <s v="RF133-14/02/2017"/>
    <n v="1884.6"/>
    <m/>
    <m/>
    <m/>
    <n v="1884.6"/>
    <n v="0"/>
    <m/>
    <m/>
    <m/>
    <m/>
    <m/>
    <m/>
    <m/>
    <x v="2"/>
    <n v="1884.6"/>
    <n v="0"/>
    <n v="0"/>
  </r>
  <r>
    <d v="2016-11-11T00:00:00"/>
    <m/>
    <n v="1"/>
    <x v="4"/>
    <s v="PAILLAS"/>
    <x v="2"/>
    <m/>
    <n v="1007881943"/>
    <n v="260014"/>
    <m/>
    <n v="4402913121"/>
    <m/>
    <s v="R6201-1/2      AL8-104/105"/>
    <n v="686.2"/>
    <x v="0"/>
    <m/>
    <m/>
    <s v="RF133-14/02/2017"/>
    <n v="686.2"/>
    <m/>
    <m/>
    <m/>
    <n v="686.2"/>
    <n v="0"/>
    <m/>
    <m/>
    <m/>
    <m/>
    <m/>
    <m/>
    <m/>
    <x v="2"/>
    <n v="686.2"/>
    <n v="0"/>
    <n v="0"/>
  </r>
  <r>
    <d v="2016-11-11T00:00:00"/>
    <m/>
    <n v="1"/>
    <x v="4"/>
    <s v="PAILLAS"/>
    <x v="2"/>
    <m/>
    <n v="1007881943"/>
    <n v="260015"/>
    <m/>
    <n v="4402913121"/>
    <m/>
    <s v="R6202/1/2        AL8-106/107"/>
    <n v="529.29999999999995"/>
    <x v="0"/>
    <m/>
    <m/>
    <s v="RF133-14/02/2017"/>
    <n v="529.29999999999995"/>
    <m/>
    <m/>
    <m/>
    <n v="529.29999999999995"/>
    <n v="0"/>
    <m/>
    <m/>
    <m/>
    <m/>
    <m/>
    <m/>
    <m/>
    <x v="2"/>
    <n v="529.29999999999995"/>
    <n v="0"/>
    <n v="0"/>
  </r>
  <r>
    <d v="2016-11-11T00:00:00"/>
    <m/>
    <n v="1"/>
    <x v="4"/>
    <s v="PAILLAS"/>
    <x v="2"/>
    <m/>
    <n v="1007881943"/>
    <n v="260016"/>
    <m/>
    <n v="4402913121"/>
    <m/>
    <s v="V6303-1/2          AL8-108/109"/>
    <n v="886.5"/>
    <x v="0"/>
    <m/>
    <m/>
    <s v="RF133-14/02/2017"/>
    <n v="886.5"/>
    <m/>
    <m/>
    <m/>
    <n v="886.5"/>
    <n v="0"/>
    <m/>
    <m/>
    <m/>
    <m/>
    <m/>
    <m/>
    <m/>
    <x v="2"/>
    <n v="886.5"/>
    <n v="0"/>
    <n v="0"/>
  </r>
  <r>
    <d v="2016-11-11T00:00:00"/>
    <m/>
    <n v="1"/>
    <x v="4"/>
    <s v="PAILLAS"/>
    <x v="2"/>
    <m/>
    <n v="1007881943"/>
    <n v="260017"/>
    <m/>
    <n v="4402913121"/>
    <m/>
    <s v="S6552-3        AL8-11"/>
    <n v="1303"/>
    <x v="0"/>
    <m/>
    <m/>
    <s v="RF133-14/02/2017"/>
    <n v="1303"/>
    <m/>
    <m/>
    <m/>
    <n v="1303"/>
    <n v="0"/>
    <m/>
    <m/>
    <m/>
    <m/>
    <m/>
    <m/>
    <m/>
    <x v="2"/>
    <n v="1303"/>
    <n v="0"/>
    <n v="0"/>
  </r>
  <r>
    <d v="2016-11-11T00:00:00"/>
    <m/>
    <n v="1"/>
    <x v="4"/>
    <s v="PAILLAS"/>
    <x v="2"/>
    <m/>
    <n v="1007881943"/>
    <n v="260018"/>
    <m/>
    <n v="4402913121"/>
    <m/>
    <s v="V6302-1/2        AL8-110/111"/>
    <n v="709.3"/>
    <x v="0"/>
    <m/>
    <m/>
    <s v="RF133-14/02/2017"/>
    <n v="709.3"/>
    <m/>
    <m/>
    <m/>
    <n v="709.3"/>
    <n v="0"/>
    <m/>
    <m/>
    <m/>
    <m/>
    <m/>
    <m/>
    <m/>
    <x v="2"/>
    <n v="709.3"/>
    <n v="0"/>
    <n v="0"/>
  </r>
  <r>
    <d v="2016-11-11T00:00:00"/>
    <m/>
    <n v="1"/>
    <x v="4"/>
    <s v="PAILLAS"/>
    <x v="2"/>
    <m/>
    <n v="1007881943"/>
    <n v="260019"/>
    <m/>
    <n v="4402913121"/>
    <m/>
    <s v="V6301-1/2           AL8-112/113"/>
    <n v="638.79999999999995"/>
    <x v="0"/>
    <m/>
    <m/>
    <s v="RF133-14/02/2017"/>
    <n v="638.79999999999995"/>
    <m/>
    <m/>
    <m/>
    <n v="638.79999999999995"/>
    <n v="0"/>
    <m/>
    <m/>
    <m/>
    <m/>
    <m/>
    <m/>
    <m/>
    <x v="2"/>
    <n v="638.79999999999995"/>
    <n v="0"/>
    <n v="0"/>
  </r>
  <r>
    <d v="2016-11-11T00:00:00"/>
    <m/>
    <n v="1"/>
    <x v="4"/>
    <s v="PAILLAS"/>
    <x v="2"/>
    <m/>
    <n v="1007881943"/>
    <n v="260023"/>
    <m/>
    <n v="4402913121"/>
    <m/>
    <s v="SECHEUR 1-2      AL8-134"/>
    <n v="1699.8"/>
    <x v="0"/>
    <m/>
    <m/>
    <s v="RF133-14/02/2017"/>
    <n v="1699.8"/>
    <m/>
    <m/>
    <m/>
    <n v="1699.8"/>
    <n v="0"/>
    <m/>
    <m/>
    <m/>
    <m/>
    <m/>
    <m/>
    <m/>
    <x v="2"/>
    <n v="1699.8"/>
    <n v="0"/>
    <n v="0"/>
  </r>
  <r>
    <d v="2016-11-11T00:00:00"/>
    <m/>
    <n v="1"/>
    <x v="4"/>
    <s v="PAILLAS"/>
    <x v="2"/>
    <m/>
    <n v="1007881946"/>
    <n v="260025"/>
    <m/>
    <n v="4402913121"/>
    <m/>
    <s v="TR 1/2 (AL-136)"/>
    <n v="1655.5"/>
    <x v="0"/>
    <m/>
    <m/>
    <s v="RF133-14/02/2017"/>
    <n v="1655.5"/>
    <m/>
    <m/>
    <m/>
    <n v="1655.5"/>
    <n v="0"/>
    <m/>
    <m/>
    <m/>
    <m/>
    <m/>
    <m/>
    <m/>
    <x v="2"/>
    <n v="1655.5"/>
    <n v="0"/>
    <n v="0"/>
  </r>
  <r>
    <d v="2016-11-11T00:00:00"/>
    <m/>
    <n v="1"/>
    <x v="4"/>
    <s v="PAILLAS"/>
    <x v="2"/>
    <m/>
    <n v="1007881943"/>
    <n v="260026"/>
    <m/>
    <n v="4402913121"/>
    <m/>
    <s v="X6558-3          AL8-14"/>
    <n v="573"/>
    <x v="0"/>
    <m/>
    <m/>
    <s v="RF133-14/02/2017"/>
    <n v="573"/>
    <m/>
    <m/>
    <m/>
    <n v="573"/>
    <n v="0"/>
    <m/>
    <m/>
    <m/>
    <m/>
    <m/>
    <m/>
    <m/>
    <x v="2"/>
    <n v="573"/>
    <n v="0"/>
    <n v="0"/>
  </r>
  <r>
    <d v="2016-11-11T00:00:00"/>
    <m/>
    <n v="1"/>
    <x v="4"/>
    <s v="PAILLAS"/>
    <x v="2"/>
    <m/>
    <n v="1007881943"/>
    <n v="260027"/>
    <m/>
    <n v="4402913121"/>
    <m/>
    <s v="X6501-1/2       AL8-140"/>
    <n v="1400.8"/>
    <x v="0"/>
    <m/>
    <m/>
    <s v="RF133-14/02/2017"/>
    <n v="1400.8"/>
    <m/>
    <m/>
    <m/>
    <n v="1400.8"/>
    <n v="0"/>
    <m/>
    <m/>
    <m/>
    <m/>
    <m/>
    <m/>
    <m/>
    <x v="2"/>
    <n v="1400.8"/>
    <n v="0"/>
    <n v="0"/>
  </r>
  <r>
    <d v="2016-11-11T00:00:00"/>
    <m/>
    <n v="1"/>
    <x v="4"/>
    <s v="PAILLAS"/>
    <x v="2"/>
    <m/>
    <n v="1007881943"/>
    <n v="260028"/>
    <m/>
    <n v="4402913121"/>
    <m/>
    <s v="WELDING         AL8-141-repB"/>
    <n v="791.4"/>
    <x v="0"/>
    <m/>
    <m/>
    <s v="RF133-14/02/2017"/>
    <n v="791.4"/>
    <m/>
    <m/>
    <m/>
    <n v="791.4"/>
    <n v="0"/>
    <m/>
    <m/>
    <m/>
    <m/>
    <m/>
    <m/>
    <m/>
    <x v="2"/>
    <n v="791.4"/>
    <n v="0"/>
    <n v="0"/>
  </r>
  <r>
    <d v="2016-11-11T00:00:00"/>
    <m/>
    <n v="1"/>
    <x v="4"/>
    <s v="PAILLAS"/>
    <x v="2"/>
    <m/>
    <n v="1007881943"/>
    <n v="260029"/>
    <m/>
    <n v="4402913121"/>
    <m/>
    <s v="X6552-3A            AL8-14N"/>
    <n v="436.6"/>
    <x v="0"/>
    <m/>
    <m/>
    <s v="RF133-14/02/2017"/>
    <n v="436.6"/>
    <m/>
    <m/>
    <m/>
    <n v="436.6"/>
    <n v="0"/>
    <m/>
    <m/>
    <m/>
    <m/>
    <m/>
    <m/>
    <m/>
    <x v="2"/>
    <n v="436.6"/>
    <n v="0"/>
    <n v="0"/>
  </r>
  <r>
    <d v="2016-11-11T00:00:00"/>
    <m/>
    <n v="1"/>
    <x v="4"/>
    <s v="PAILLAS"/>
    <x v="2"/>
    <m/>
    <n v="1007881943"/>
    <n v="260030"/>
    <m/>
    <n v="4402913121"/>
    <m/>
    <s v="TR3-5 6551-63      AL8-19"/>
    <n v="460.5"/>
    <x v="0"/>
    <m/>
    <m/>
    <s v="RF133-14/02/2017"/>
    <n v="460.5"/>
    <m/>
    <m/>
    <m/>
    <n v="460.5"/>
    <n v="0"/>
    <m/>
    <m/>
    <m/>
    <m/>
    <m/>
    <m/>
    <m/>
    <x v="2"/>
    <n v="460.5"/>
    <n v="0"/>
    <n v="0"/>
  </r>
  <r>
    <d v="2016-11-11T00:00:00"/>
    <m/>
    <n v="1"/>
    <x v="4"/>
    <s v="PAILLAS"/>
    <x v="2"/>
    <m/>
    <n v="1007881943"/>
    <n v="260031"/>
    <m/>
    <n v="4402913121"/>
    <m/>
    <s v="S6575-3      AL8-21"/>
    <n v="1050.5999999999999"/>
    <x v="0"/>
    <m/>
    <m/>
    <s v="RF133-14/02/2017"/>
    <n v="1050.5999999999999"/>
    <m/>
    <m/>
    <m/>
    <n v="1050.5999999999999"/>
    <n v="0"/>
    <m/>
    <m/>
    <m/>
    <m/>
    <m/>
    <m/>
    <m/>
    <x v="2"/>
    <n v="1050.5999999999999"/>
    <n v="0"/>
    <n v="0"/>
  </r>
  <r>
    <d v="2016-11-11T00:00:00"/>
    <m/>
    <n v="1"/>
    <x v="4"/>
    <s v="PAILLAS"/>
    <x v="2"/>
    <m/>
    <n v="1007881943"/>
    <n v="260032"/>
    <m/>
    <n v="4402913121"/>
    <m/>
    <s v="S6155-3      AL8-23"/>
    <n v="925.5"/>
    <x v="0"/>
    <m/>
    <m/>
    <s v="RF133-14/02/2017"/>
    <n v="925.5"/>
    <m/>
    <m/>
    <m/>
    <n v="925.5"/>
    <n v="0"/>
    <m/>
    <m/>
    <m/>
    <m/>
    <m/>
    <m/>
    <m/>
    <x v="2"/>
    <n v="925.5"/>
    <n v="0"/>
    <n v="0"/>
  </r>
  <r>
    <d v="2016-11-11T00:00:00"/>
    <m/>
    <n v="1"/>
    <x v="4"/>
    <s v="PAILLAS"/>
    <x v="2"/>
    <m/>
    <n v="1007881943"/>
    <n v="260033"/>
    <m/>
    <n v="4402913121"/>
    <m/>
    <s v="S6155-3 / A6151-3          AL8-27"/>
    <n v="925.5"/>
    <x v="0"/>
    <m/>
    <m/>
    <s v="RF133-14/02/2017"/>
    <n v="925.5"/>
    <m/>
    <m/>
    <m/>
    <n v="925.5"/>
    <n v="0"/>
    <m/>
    <m/>
    <m/>
    <m/>
    <m/>
    <m/>
    <m/>
    <x v="2"/>
    <n v="925.5"/>
    <n v="0"/>
    <n v="0"/>
  </r>
  <r>
    <d v="2016-11-11T00:00:00"/>
    <m/>
    <n v="1"/>
    <x v="4"/>
    <s v="PAILLAS"/>
    <x v="2"/>
    <m/>
    <n v="1007881943"/>
    <n v="260034"/>
    <m/>
    <n v="4402913121"/>
    <m/>
    <s v="A6153-3 / A6151-3 / A6154-3         AL8-28"/>
    <n v="925.5"/>
    <x v="0"/>
    <m/>
    <m/>
    <s v="RF133-14/02/2017"/>
    <n v="925.5"/>
    <m/>
    <m/>
    <m/>
    <n v="925.5"/>
    <n v="0"/>
    <m/>
    <m/>
    <m/>
    <m/>
    <m/>
    <m/>
    <m/>
    <x v="2"/>
    <n v="925.5"/>
    <n v="0"/>
    <n v="0"/>
  </r>
  <r>
    <d v="2016-11-11T00:00:00"/>
    <m/>
    <n v="1"/>
    <x v="4"/>
    <s v="PAILLAS"/>
    <x v="2"/>
    <m/>
    <n v="1007881943"/>
    <n v="260035"/>
    <m/>
    <n v="4402913121"/>
    <m/>
    <s v="V6003-4         AL8-402"/>
    <n v="849.9"/>
    <x v="0"/>
    <m/>
    <m/>
    <s v="RF133-14/02/2017"/>
    <n v="849.9"/>
    <m/>
    <m/>
    <m/>
    <n v="849.9"/>
    <n v="0"/>
    <m/>
    <m/>
    <m/>
    <m/>
    <m/>
    <m/>
    <m/>
    <x v="2"/>
    <n v="849.9"/>
    <n v="0"/>
    <n v="0"/>
  </r>
  <r>
    <d v="2016-11-11T00:00:00"/>
    <m/>
    <n v="1"/>
    <x v="4"/>
    <s v="PAILLAS"/>
    <x v="2"/>
    <m/>
    <n v="1007881943"/>
    <n v="260036"/>
    <m/>
    <n v="4402913121"/>
    <m/>
    <s v="K6660-4          AL8-438"/>
    <n v="668.6"/>
    <x v="0"/>
    <m/>
    <m/>
    <s v="RF133-14/02/2017"/>
    <n v="668.6"/>
    <m/>
    <m/>
    <m/>
    <n v="668.6"/>
    <n v="0"/>
    <m/>
    <m/>
    <m/>
    <m/>
    <m/>
    <m/>
    <m/>
    <x v="2"/>
    <n v="668.6"/>
    <n v="0"/>
    <n v="0"/>
  </r>
  <r>
    <d v="2016-11-11T00:00:00"/>
    <m/>
    <n v="1"/>
    <x v="4"/>
    <s v="PAILLAS"/>
    <x v="2"/>
    <m/>
    <n v="1007881946"/>
    <n v="260037"/>
    <m/>
    <n v="4402913121"/>
    <m/>
    <s v="AL-118"/>
    <n v="974.1"/>
    <x v="0"/>
    <m/>
    <m/>
    <s v="RF133-14/02/2017"/>
    <n v="974.1"/>
    <m/>
    <m/>
    <m/>
    <n v="974.1"/>
    <n v="0"/>
    <m/>
    <m/>
    <m/>
    <m/>
    <m/>
    <m/>
    <m/>
    <x v="2"/>
    <n v="974.1"/>
    <n v="0"/>
    <n v="0"/>
  </r>
  <r>
    <d v="2016-11-11T00:00:00"/>
    <m/>
    <n v="1"/>
    <x v="5"/>
    <m/>
    <x v="2"/>
    <n v="90491958"/>
    <n v="1007606190"/>
    <n v="260038"/>
    <m/>
    <n v="4402826202"/>
    <m/>
    <s v="P24327"/>
    <n v="3081.4"/>
    <x v="0"/>
    <m/>
    <m/>
    <s v="RF101-09/11/2016"/>
    <n v="3081.4"/>
    <m/>
    <m/>
    <m/>
    <n v="3081.4"/>
    <n v="0"/>
    <m/>
    <m/>
    <m/>
    <m/>
    <m/>
    <m/>
    <m/>
    <x v="0"/>
    <n v="3081.4"/>
    <n v="0"/>
    <n v="0"/>
  </r>
  <r>
    <d v="2016-11-11T00:00:00"/>
    <m/>
    <n v="1"/>
    <x v="5"/>
    <s v="VEYSSIER"/>
    <x v="2"/>
    <n v="90486133"/>
    <n v="1007606202"/>
    <n v="260040"/>
    <m/>
    <n v="4402830532"/>
    <m/>
    <s v="P27817"/>
    <n v="99.6"/>
    <x v="0"/>
    <m/>
    <m/>
    <s v="RF101-09/11/2016"/>
    <n v="99.6"/>
    <m/>
    <m/>
    <m/>
    <n v="99.6"/>
    <n v="0"/>
    <m/>
    <m/>
    <m/>
    <m/>
    <m/>
    <m/>
    <m/>
    <x v="0"/>
    <n v="99.6"/>
    <n v="0"/>
    <n v="0"/>
  </r>
  <r>
    <d v="2016-11-11T00:00:00"/>
    <m/>
    <n v="1"/>
    <x v="5"/>
    <s v="MALET"/>
    <x v="2"/>
    <n v="960585522"/>
    <n v="1007606207"/>
    <n v="260041"/>
    <m/>
    <n v="4402830547"/>
    <m/>
    <s v="269RV033"/>
    <n v="170.4"/>
    <x v="0"/>
    <m/>
    <m/>
    <s v="RF101-09/11/2016"/>
    <n v="170.4"/>
    <m/>
    <m/>
    <m/>
    <n v="170.4"/>
    <n v="0"/>
    <m/>
    <m/>
    <m/>
    <m/>
    <m/>
    <m/>
    <m/>
    <x v="0"/>
    <n v="170.4"/>
    <n v="0"/>
    <n v="0"/>
  </r>
  <r>
    <d v="2016-11-11T00:00:00"/>
    <m/>
    <n v="1"/>
    <x v="5"/>
    <s v="BARTHELEMY"/>
    <x v="2"/>
    <n v="99204775"/>
    <n v="1007606276"/>
    <n v="260042"/>
    <m/>
    <n v="4402830629"/>
    <m/>
    <s v="E24401"/>
    <n v="1318.12"/>
    <x v="0"/>
    <m/>
    <m/>
    <s v="RF101-09/11/2016"/>
    <n v="1318.12"/>
    <m/>
    <m/>
    <m/>
    <n v="1318.12"/>
    <n v="0"/>
    <m/>
    <m/>
    <m/>
    <m/>
    <m/>
    <m/>
    <m/>
    <x v="0"/>
    <n v="1318.12"/>
    <n v="0"/>
    <n v="0"/>
  </r>
  <r>
    <d v="2016-11-11T00:00:00"/>
    <m/>
    <n v="1"/>
    <x v="5"/>
    <s v="MALET"/>
    <x v="2"/>
    <n v="960886077"/>
    <n v="1007606283"/>
    <n v="260043"/>
    <m/>
    <n v="4402830533"/>
    <m/>
    <s v="TPU249"/>
    <n v="306.72000000000003"/>
    <x v="0"/>
    <m/>
    <m/>
    <s v="RF101-09/11/2016"/>
    <n v="306.72000000000003"/>
    <m/>
    <m/>
    <m/>
    <n v="306.72000000000003"/>
    <n v="0"/>
    <m/>
    <m/>
    <m/>
    <m/>
    <m/>
    <m/>
    <m/>
    <x v="0"/>
    <n v="306.72000000000003"/>
    <n v="0"/>
    <n v="0"/>
  </r>
  <r>
    <d v="2016-11-11T00:00:00"/>
    <m/>
    <n v="1"/>
    <x v="7"/>
    <s v="MARTIN"/>
    <x v="2"/>
    <n v="90427110"/>
    <n v="1007606298"/>
    <n v="260044"/>
    <n v="38690"/>
    <n v="4402827508"/>
    <m/>
    <s v="P1201"/>
    <n v="319.68"/>
    <x v="0"/>
    <m/>
    <m/>
    <s v="RF102-14/11/2016"/>
    <n v="319.68"/>
    <m/>
    <m/>
    <m/>
    <n v="319.68"/>
    <n v="0"/>
    <m/>
    <m/>
    <m/>
    <m/>
    <m/>
    <m/>
    <m/>
    <x v="1"/>
    <n v="319.68"/>
    <n v="0"/>
    <n v="0"/>
  </r>
  <r>
    <d v="2016-11-11T00:00:00"/>
    <m/>
    <n v="1"/>
    <x v="2"/>
    <s v="CABEZUELA"/>
    <x v="2"/>
    <n v="960764464"/>
    <s v="1007606326_x000a_1007606327"/>
    <n v="260045"/>
    <s v="38886/38885"/>
    <n v="4402823150"/>
    <m/>
    <s v="V14050"/>
    <n v="1631.99"/>
    <x v="0"/>
    <m/>
    <m/>
    <s v="RF102-14/11/2016"/>
    <n v="1531.99"/>
    <n v="100"/>
    <m/>
    <m/>
    <n v="1631.99"/>
    <n v="0"/>
    <m/>
    <m/>
    <m/>
    <m/>
    <m/>
    <m/>
    <m/>
    <x v="1"/>
    <n v="1631.99"/>
    <n v="0"/>
    <n v="0"/>
  </r>
  <r>
    <d v="2016-11-11T00:00:00"/>
    <m/>
    <n v="1"/>
    <x v="7"/>
    <s v="MARTIN"/>
    <x v="2"/>
    <n v="90479177"/>
    <n v="1007606352"/>
    <n v="260046"/>
    <s v="38740/38938/38696"/>
    <n v="4402712741"/>
    <m/>
    <s v="P1201A"/>
    <n v="517.48"/>
    <x v="0"/>
    <m/>
    <m/>
    <s v="RF102-14/11/2016"/>
    <n v="517.48"/>
    <m/>
    <m/>
    <m/>
    <n v="517.48"/>
    <n v="0"/>
    <m/>
    <m/>
    <m/>
    <m/>
    <m/>
    <m/>
    <m/>
    <x v="1"/>
    <n v="517.48"/>
    <n v="0"/>
    <n v="0"/>
  </r>
  <r>
    <d v="2016-11-11T00:00:00"/>
    <m/>
    <n v="1"/>
    <x v="2"/>
    <s v="CABEZUELA"/>
    <x v="2"/>
    <n v="90491985"/>
    <n v="1007606526"/>
    <n v="260047"/>
    <n v="38952"/>
    <n v="4402825976"/>
    <m/>
    <s v="VAHP002"/>
    <n v="505.28"/>
    <x v="0"/>
    <m/>
    <m/>
    <s v="RF102-14/11/2016"/>
    <n v="505.28"/>
    <m/>
    <m/>
    <m/>
    <n v="505.28"/>
    <n v="0"/>
    <m/>
    <m/>
    <m/>
    <m/>
    <m/>
    <m/>
    <m/>
    <x v="1"/>
    <n v="505.28"/>
    <n v="0"/>
    <n v="0"/>
  </r>
  <r>
    <d v="2016-11-11T00:00:00"/>
    <m/>
    <n v="1"/>
    <x v="2"/>
    <s v="LOUIS"/>
    <x v="2"/>
    <n v="90490215"/>
    <n v="1007606540"/>
    <n v="260048"/>
    <n v="38383"/>
    <n v="4402810846"/>
    <m/>
    <s v="T5915"/>
    <n v="2009.82"/>
    <x v="0"/>
    <m/>
    <m/>
    <s v="RF102-14/11/2016"/>
    <n v="2009.82"/>
    <m/>
    <m/>
    <m/>
    <n v="2009.82"/>
    <n v="0"/>
    <m/>
    <m/>
    <m/>
    <m/>
    <m/>
    <m/>
    <m/>
    <x v="1"/>
    <n v="2009.82"/>
    <n v="0"/>
    <n v="0"/>
  </r>
  <r>
    <d v="2016-11-11T00:00:00"/>
    <m/>
    <n v="1"/>
    <x v="4"/>
    <s v="CONCESSA"/>
    <x v="2"/>
    <n v="90490925"/>
    <n v="1007606567"/>
    <n v="260049"/>
    <m/>
    <n v="4402826203"/>
    <m/>
    <s v="E6104"/>
    <n v="1313.37"/>
    <x v="0"/>
    <m/>
    <m/>
    <s v="RF102-14/11/2016"/>
    <n v="1313.37"/>
    <m/>
    <m/>
    <m/>
    <n v="1313.37"/>
    <n v="0"/>
    <m/>
    <m/>
    <m/>
    <m/>
    <m/>
    <m/>
    <m/>
    <x v="2"/>
    <n v="1313.37"/>
    <n v="0"/>
    <n v="0"/>
  </r>
  <r>
    <d v="2016-11-11T00:00:00"/>
    <m/>
    <n v="1"/>
    <x v="4"/>
    <m/>
    <x v="6"/>
    <n v="90492442"/>
    <m/>
    <n v="260050"/>
    <m/>
    <n v="2510004015"/>
    <m/>
    <s v="AEROTHERME"/>
    <n v="409.32"/>
    <x v="0"/>
    <m/>
    <m/>
    <s v="RF116-03/01/2017"/>
    <n v="409.32"/>
    <m/>
    <m/>
    <m/>
    <n v="409.32"/>
    <n v="0"/>
    <m/>
    <m/>
    <m/>
    <m/>
    <m/>
    <m/>
    <m/>
    <x v="2"/>
    <n v="409.32"/>
    <n v="0"/>
    <n v="0"/>
  </r>
  <r>
    <d v="2016-11-12T00:00:00"/>
    <m/>
    <n v="1"/>
    <x v="4"/>
    <m/>
    <x v="6"/>
    <n v="99206819"/>
    <m/>
    <n v="260051"/>
    <m/>
    <n v="2510004015"/>
    <m/>
    <s v="V6151-3A  FOS28"/>
    <n v="1586"/>
    <x v="0"/>
    <m/>
    <m/>
    <s v="RF116-03/01/2017"/>
    <n v="1586"/>
    <m/>
    <m/>
    <m/>
    <n v="1586"/>
    <n v="0"/>
    <m/>
    <m/>
    <m/>
    <m/>
    <m/>
    <m/>
    <m/>
    <x v="2"/>
    <n v="1586"/>
    <n v="0"/>
    <n v="0"/>
  </r>
  <r>
    <d v="2016-11-13T00:00:00"/>
    <m/>
    <n v="1"/>
    <x v="5"/>
    <m/>
    <x v="6"/>
    <n v="960765293"/>
    <m/>
    <n v="260052"/>
    <m/>
    <n v="2510003975"/>
    <m/>
    <s v="295RV007"/>
    <n v="204.66"/>
    <x v="0"/>
    <m/>
    <m/>
    <s v="RF108-06/12/2016"/>
    <n v="204.66"/>
    <m/>
    <m/>
    <m/>
    <n v="204.66"/>
    <n v="0"/>
    <m/>
    <m/>
    <m/>
    <m/>
    <m/>
    <m/>
    <m/>
    <x v="0"/>
    <n v="204.66"/>
    <n v="0"/>
    <n v="0"/>
  </r>
  <r>
    <d v="2016-11-14T00:00:00"/>
    <m/>
    <n v="1"/>
    <x v="4"/>
    <m/>
    <x v="6"/>
    <n v="960876627"/>
    <m/>
    <n v="260053"/>
    <m/>
    <n v="2510004015"/>
    <m/>
    <s v="M6201-1"/>
    <n v="245.61"/>
    <x v="0"/>
    <m/>
    <m/>
    <s v="RF116-03/01/2017"/>
    <n v="245.61"/>
    <m/>
    <m/>
    <m/>
    <n v="245.61"/>
    <n v="0"/>
    <m/>
    <m/>
    <m/>
    <m/>
    <m/>
    <m/>
    <m/>
    <x v="2"/>
    <n v="245.61"/>
    <n v="0"/>
    <n v="0"/>
  </r>
  <r>
    <d v="2016-11-15T00:00:00"/>
    <m/>
    <n v="1"/>
    <x v="4"/>
    <m/>
    <x v="6"/>
    <n v="90491952"/>
    <m/>
    <n v="260054"/>
    <m/>
    <n v="2510004015"/>
    <m/>
    <s v="X6501-1/2"/>
    <n v="180"/>
    <x v="0"/>
    <m/>
    <m/>
    <s v="RF116-03/01/2017"/>
    <n v="180"/>
    <m/>
    <m/>
    <m/>
    <n v="180"/>
    <n v="0"/>
    <m/>
    <m/>
    <m/>
    <m/>
    <m/>
    <m/>
    <m/>
    <x v="2"/>
    <n v="180"/>
    <n v="0"/>
    <n v="0"/>
  </r>
  <r>
    <d v="2016-11-15T00:00:00"/>
    <m/>
    <n v="1"/>
    <x v="5"/>
    <m/>
    <x v="9"/>
    <m/>
    <n v="1007622519"/>
    <n v="260055"/>
    <m/>
    <n v="4402838660"/>
    <m/>
    <s v="ADD15004"/>
    <n v="102.3"/>
    <x v="0"/>
    <m/>
    <m/>
    <s v="RF105-22/11/2016"/>
    <n v="102.3"/>
    <m/>
    <m/>
    <m/>
    <n v="102.3"/>
    <n v="0"/>
    <m/>
    <m/>
    <m/>
    <m/>
    <m/>
    <m/>
    <m/>
    <x v="0"/>
    <n v="102.3"/>
    <n v="0"/>
    <n v="0"/>
  </r>
  <r>
    <d v="2016-11-15T00:00:00"/>
    <m/>
    <n v="1"/>
    <x v="5"/>
    <m/>
    <x v="9"/>
    <n v="200082761"/>
    <n v="1007622524"/>
    <n v="260056"/>
    <m/>
    <n v="4402838660"/>
    <m/>
    <s v="262FC06"/>
    <n v="102.3"/>
    <x v="0"/>
    <m/>
    <m/>
    <s v="RF105-22/11/2016"/>
    <n v="102.3"/>
    <m/>
    <m/>
    <m/>
    <n v="102.3"/>
    <n v="0"/>
    <m/>
    <m/>
    <m/>
    <m/>
    <m/>
    <m/>
    <m/>
    <x v="0"/>
    <n v="102.3"/>
    <n v="0"/>
    <n v="0"/>
  </r>
  <r>
    <d v="2016-11-16T00:00:00"/>
    <m/>
    <n v="1"/>
    <x v="5"/>
    <m/>
    <x v="6"/>
    <n v="90492421"/>
    <m/>
    <n v="260057"/>
    <m/>
    <n v="2510003975"/>
    <m/>
    <s v="P29911"/>
    <n v="145.56"/>
    <x v="0"/>
    <m/>
    <m/>
    <s v="RF108-06/12/2016"/>
    <n v="145.56"/>
    <m/>
    <m/>
    <m/>
    <n v="145.56"/>
    <n v="0"/>
    <m/>
    <m/>
    <m/>
    <m/>
    <m/>
    <m/>
    <m/>
    <x v="0"/>
    <n v="145.56"/>
    <n v="0"/>
    <n v="0"/>
  </r>
  <r>
    <d v="2016-11-17T00:00:00"/>
    <m/>
    <n v="1"/>
    <x v="4"/>
    <m/>
    <x v="6"/>
    <n v="99205930"/>
    <m/>
    <n v="260058"/>
    <m/>
    <n v="2510004015"/>
    <m/>
    <s v="V6102-A FOS 32"/>
    <n v="520"/>
    <x v="0"/>
    <m/>
    <m/>
    <s v="RF116-03/01/2017"/>
    <n v="520"/>
    <m/>
    <m/>
    <m/>
    <n v="520"/>
    <n v="0"/>
    <m/>
    <m/>
    <m/>
    <m/>
    <m/>
    <m/>
    <m/>
    <x v="2"/>
    <n v="520"/>
    <n v="0"/>
    <n v="0"/>
  </r>
  <r>
    <d v="2016-11-18T00:00:00"/>
    <m/>
    <n v="1"/>
    <x v="4"/>
    <m/>
    <x v="6"/>
    <n v="960764820"/>
    <m/>
    <n v="260059"/>
    <m/>
    <n v="2510003981"/>
    <m/>
    <s v="62RV218"/>
    <n v="140"/>
    <x v="0"/>
    <m/>
    <m/>
    <s v="RF108-06/12/2016"/>
    <n v="140"/>
    <m/>
    <m/>
    <m/>
    <n v="140"/>
    <n v="0"/>
    <m/>
    <m/>
    <m/>
    <m/>
    <m/>
    <m/>
    <m/>
    <x v="2"/>
    <n v="140"/>
    <n v="0"/>
    <n v="0"/>
  </r>
  <r>
    <d v="2016-11-19T00:00:00"/>
    <m/>
    <n v="1"/>
    <x v="5"/>
    <m/>
    <x v="6"/>
    <n v="90492984"/>
    <m/>
    <n v="260060"/>
    <m/>
    <n v="2510003975"/>
    <m/>
    <s v="R26530-C"/>
    <n v="122.8"/>
    <x v="0"/>
    <m/>
    <m/>
    <s v="RF108-06/12/2016"/>
    <n v="122.8"/>
    <m/>
    <m/>
    <m/>
    <n v="122.8"/>
    <n v="0"/>
    <m/>
    <m/>
    <m/>
    <m/>
    <m/>
    <m/>
    <m/>
    <x v="0"/>
    <n v="122.8"/>
    <n v="0"/>
    <n v="0"/>
  </r>
  <r>
    <d v="2016-11-20T00:00:00"/>
    <m/>
    <n v="1"/>
    <x v="4"/>
    <m/>
    <x v="6"/>
    <n v="99205931"/>
    <m/>
    <n v="260061"/>
    <m/>
    <n v="2510004015"/>
    <m/>
    <s v="V6102-B FOS 32"/>
    <n v="520"/>
    <x v="0"/>
    <m/>
    <m/>
    <s v="RF116-03/01/2017"/>
    <n v="520"/>
    <m/>
    <m/>
    <m/>
    <n v="520"/>
    <n v="0"/>
    <m/>
    <m/>
    <m/>
    <m/>
    <m/>
    <m/>
    <m/>
    <x v="2"/>
    <n v="520"/>
    <n v="0"/>
    <n v="0"/>
  </r>
  <r>
    <d v="2016-11-21T00:00:00"/>
    <m/>
    <n v="1"/>
    <x v="4"/>
    <m/>
    <x v="6"/>
    <n v="99205932"/>
    <m/>
    <n v="260062"/>
    <m/>
    <n v="2510004015"/>
    <m/>
    <s v="V6102-C"/>
    <n v="520"/>
    <x v="0"/>
    <m/>
    <m/>
    <s v="RF116-03/01/2017"/>
    <n v="520"/>
    <m/>
    <m/>
    <m/>
    <n v="520"/>
    <n v="0"/>
    <m/>
    <m/>
    <m/>
    <m/>
    <m/>
    <m/>
    <m/>
    <x v="2"/>
    <n v="520"/>
    <n v="0"/>
    <n v="0"/>
  </r>
  <r>
    <d v="2016-11-22T00:00:00"/>
    <m/>
    <n v="1"/>
    <x v="4"/>
    <m/>
    <x v="6"/>
    <n v="90492812"/>
    <m/>
    <n v="260063"/>
    <m/>
    <n v="2510003981"/>
    <m/>
    <s v="P6805"/>
    <n v="140"/>
    <x v="0"/>
    <m/>
    <m/>
    <s v="RF108-06/12/2016"/>
    <n v="140"/>
    <m/>
    <m/>
    <m/>
    <n v="140"/>
    <n v="0"/>
    <m/>
    <m/>
    <m/>
    <m/>
    <m/>
    <m/>
    <m/>
    <x v="2"/>
    <n v="140"/>
    <n v="0"/>
    <n v="0"/>
  </r>
  <r>
    <d v="2016-11-22T00:00:00"/>
    <m/>
    <n v="1"/>
    <x v="5"/>
    <m/>
    <x v="0"/>
    <n v="90492984"/>
    <m/>
    <n v="260064"/>
    <m/>
    <s v="9AL0709"/>
    <m/>
    <s v="R29530-C"/>
    <n v="272.8"/>
    <x v="0"/>
    <m/>
    <m/>
    <s v="RF122-16/01/2017"/>
    <n v="272.8"/>
    <m/>
    <m/>
    <m/>
    <n v="272.8"/>
    <n v="0"/>
    <m/>
    <m/>
    <m/>
    <m/>
    <m/>
    <m/>
    <m/>
    <x v="0"/>
    <n v="272.8"/>
    <n v="0"/>
    <n v="0"/>
  </r>
  <r>
    <d v="2016-11-22T00:00:00"/>
    <m/>
    <n v="1"/>
    <x v="4"/>
    <s v="CONCESSA"/>
    <x v="2"/>
    <n v="99206661"/>
    <n v="1007616390"/>
    <n v="260065"/>
    <m/>
    <n v="4402831913"/>
    <m/>
    <s v="A6503-2"/>
    <n v="452.76"/>
    <x v="0"/>
    <m/>
    <m/>
    <s v="RF104-16/11/2016"/>
    <n v="452.76"/>
    <m/>
    <m/>
    <m/>
    <n v="452.76"/>
    <n v="0"/>
    <m/>
    <m/>
    <m/>
    <m/>
    <m/>
    <m/>
    <m/>
    <x v="2"/>
    <n v="452.76"/>
    <n v="0"/>
    <n v="0"/>
  </r>
  <r>
    <d v="2016-11-22T00:00:00"/>
    <m/>
    <n v="1"/>
    <x v="4"/>
    <s v="CONCESSA"/>
    <x v="2"/>
    <n v="99206660"/>
    <n v="1007616449"/>
    <n v="260066"/>
    <m/>
    <n v="4402827096"/>
    <m/>
    <s v="A6503-1"/>
    <n v="452.76"/>
    <x v="0"/>
    <m/>
    <m/>
    <s v="RF104-16/11/2016"/>
    <n v="452.76"/>
    <m/>
    <m/>
    <m/>
    <n v="452.76"/>
    <n v="0"/>
    <m/>
    <m/>
    <m/>
    <m/>
    <m/>
    <m/>
    <m/>
    <x v="2"/>
    <n v="452.76"/>
    <n v="0"/>
    <n v="0"/>
  </r>
  <r>
    <d v="2016-11-23T00:00:00"/>
    <m/>
    <n v="1"/>
    <x v="4"/>
    <s v="CONCESSA"/>
    <x v="2"/>
    <n v="960883550"/>
    <n v="1007618831"/>
    <n v="260067"/>
    <m/>
    <n v="4402822446"/>
    <m/>
    <s v="U067 "/>
    <n v="772.44"/>
    <x v="0"/>
    <m/>
    <m/>
    <s v="RF104-16/11/2016"/>
    <n v="772.44"/>
    <m/>
    <m/>
    <m/>
    <n v="772.44"/>
    <n v="0"/>
    <m/>
    <m/>
    <m/>
    <m/>
    <m/>
    <m/>
    <m/>
    <x v="2"/>
    <n v="772.44"/>
    <n v="0"/>
    <n v="0"/>
  </r>
  <r>
    <d v="2016-11-24T00:00:00"/>
    <m/>
    <n v="1"/>
    <x v="5"/>
    <s v="MALET"/>
    <x v="2"/>
    <n v="960893581"/>
    <n v="1007618847"/>
    <n v="260068"/>
    <m/>
    <n v="4402829658"/>
    <m/>
    <s v="T299R19"/>
    <n v="1408"/>
    <x v="0"/>
    <m/>
    <m/>
    <s v="RF104-16/11/2016"/>
    <n v="1408"/>
    <m/>
    <m/>
    <m/>
    <n v="1408"/>
    <n v="0"/>
    <m/>
    <m/>
    <m/>
    <m/>
    <m/>
    <m/>
    <m/>
    <x v="0"/>
    <n v="1408"/>
    <n v="0"/>
    <n v="0"/>
  </r>
  <r>
    <d v="2016-11-25T00:00:00"/>
    <m/>
    <n v="1"/>
    <x v="5"/>
    <s v="MALET"/>
    <x v="2"/>
    <n v="99207584"/>
    <n v="1007618859"/>
    <n v="260069"/>
    <m/>
    <n v="4402829659"/>
    <m/>
    <s v="T2501"/>
    <n v="880"/>
    <x v="0"/>
    <m/>
    <m/>
    <s v="RF104-16/11/2016"/>
    <n v="880"/>
    <m/>
    <m/>
    <m/>
    <n v="880"/>
    <n v="0"/>
    <m/>
    <m/>
    <m/>
    <m/>
    <m/>
    <m/>
    <m/>
    <x v="0"/>
    <n v="880"/>
    <n v="0"/>
    <n v="0"/>
  </r>
  <r>
    <d v="2016-11-26T00:00:00"/>
    <m/>
    <n v="1"/>
    <x v="5"/>
    <s v="MALET"/>
    <x v="2"/>
    <n v="99207743"/>
    <n v="1007618877"/>
    <n v="260070"/>
    <m/>
    <n v="4402831712"/>
    <m/>
    <s v="T25X01"/>
    <n v="1100"/>
    <x v="0"/>
    <m/>
    <m/>
    <s v="RF104-16/11/2016"/>
    <n v="1100"/>
    <m/>
    <m/>
    <m/>
    <n v="1100"/>
    <n v="0"/>
    <m/>
    <m/>
    <m/>
    <m/>
    <m/>
    <m/>
    <m/>
    <x v="0"/>
    <n v="1100"/>
    <n v="0"/>
    <n v="0"/>
  </r>
  <r>
    <d v="2016-11-27T00:00:00"/>
    <m/>
    <n v="1"/>
    <x v="4"/>
    <s v="BOISLORET"/>
    <x v="2"/>
    <n v="99207503"/>
    <n v="1007618950"/>
    <n v="260071"/>
    <m/>
    <n v="4402836152"/>
    <m/>
    <s v="P6002-4"/>
    <n v="1189.1199999999999"/>
    <x v="0"/>
    <m/>
    <m/>
    <s v="RF105-22/11/2016"/>
    <n v="1189.1199999999999"/>
    <m/>
    <m/>
    <m/>
    <n v="1189.1199999999999"/>
    <n v="0"/>
    <m/>
    <m/>
    <m/>
    <m/>
    <m/>
    <m/>
    <m/>
    <x v="2"/>
    <n v="1189.1199999999999"/>
    <n v="0"/>
    <n v="0"/>
  </r>
  <r>
    <d v="2016-11-27T00:00:00"/>
    <m/>
    <n v="1"/>
    <x v="3"/>
    <s v="SZULE"/>
    <x v="2"/>
    <n v="97065140"/>
    <n v="1007619084"/>
    <n v="260072"/>
    <n v="38710"/>
    <n v="4402819342"/>
    <m/>
    <s v="U22 / U52"/>
    <n v="749.76"/>
    <x v="0"/>
    <m/>
    <m/>
    <s v="RF104-16/11/2016"/>
    <n v="749.76"/>
    <m/>
    <m/>
    <m/>
    <n v="749.76"/>
    <n v="0"/>
    <m/>
    <m/>
    <m/>
    <m/>
    <m/>
    <m/>
    <m/>
    <x v="0"/>
    <n v="749.76"/>
    <n v="0"/>
    <n v="0"/>
  </r>
  <r>
    <d v="2016-11-27T00:00:00"/>
    <m/>
    <n v="1"/>
    <x v="3"/>
    <s v="SZULE"/>
    <x v="2"/>
    <n v="90491754"/>
    <s v="1007619350_x000a_1007619351"/>
    <n v="260073"/>
    <s v="38916/38911/38913"/>
    <n v="4402823386"/>
    <m/>
    <s v="LIGNE VAPEUR C2111-A"/>
    <n v="1292.32"/>
    <x v="0"/>
    <m/>
    <m/>
    <s v="RF104-16/11/2016"/>
    <n v="1079.2"/>
    <n v="213.12"/>
    <m/>
    <m/>
    <n v="1292.3200000000002"/>
    <n v="-1.1368683772161603E-13"/>
    <m/>
    <m/>
    <m/>
    <m/>
    <m/>
    <m/>
    <m/>
    <x v="0"/>
    <n v="1292.32"/>
    <n v="0"/>
    <n v="0"/>
  </r>
  <r>
    <d v="2016-11-27T00:00:00"/>
    <m/>
    <n v="1"/>
    <x v="4"/>
    <m/>
    <x v="6"/>
    <n v="90490882"/>
    <m/>
    <n v="260074"/>
    <m/>
    <n v="2510003981"/>
    <m/>
    <s v="M6303-2"/>
    <n v="113.72999999999999"/>
    <x v="0"/>
    <m/>
    <m/>
    <s v="RF108-06/12/2016"/>
    <n v="113.73"/>
    <m/>
    <m/>
    <m/>
    <n v="113.73"/>
    <n v="-1.4210854715202004E-14"/>
    <m/>
    <m/>
    <m/>
    <m/>
    <m/>
    <m/>
    <m/>
    <x v="2"/>
    <n v="113.72999999999999"/>
    <n v="0"/>
    <n v="0"/>
  </r>
  <r>
    <d v="2016-11-27T00:00:00"/>
    <m/>
    <n v="1"/>
    <x v="3"/>
    <s v="ALLAIN"/>
    <x v="1"/>
    <n v="90492429"/>
    <m/>
    <n v="260075"/>
    <n v="39124"/>
    <m/>
    <m/>
    <s v="K2107-B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6-11-28T00:00:00"/>
    <m/>
    <n v="1"/>
    <x v="4"/>
    <s v="BOISLORET"/>
    <x v="2"/>
    <n v="90492813"/>
    <n v="1007619413"/>
    <n v="260076"/>
    <m/>
    <n v="4402830762"/>
    <m/>
    <s v="E6205-3"/>
    <n v="666.96"/>
    <x v="0"/>
    <m/>
    <m/>
    <s v="RF105-22/11/2016"/>
    <n v="666.96"/>
    <m/>
    <m/>
    <m/>
    <n v="666.96"/>
    <n v="0"/>
    <m/>
    <m/>
    <m/>
    <m/>
    <m/>
    <m/>
    <m/>
    <x v="2"/>
    <n v="666.96"/>
    <n v="0"/>
    <n v="0"/>
  </r>
  <r>
    <d v="2016-11-29T00:00:00"/>
    <m/>
    <n v="1"/>
    <x v="4"/>
    <s v="DANZIN"/>
    <x v="2"/>
    <n v="90483279"/>
    <n v="1007619433"/>
    <n v="260077"/>
    <m/>
    <n v="4402827016"/>
    <m/>
    <s v="66F320"/>
    <n v="518.29999999999995"/>
    <x v="0"/>
    <m/>
    <m/>
    <s v="RF105-22/11/2016"/>
    <n v="518.29999999999995"/>
    <m/>
    <m/>
    <m/>
    <n v="518.29999999999995"/>
    <n v="0"/>
    <m/>
    <m/>
    <m/>
    <m/>
    <m/>
    <m/>
    <m/>
    <x v="2"/>
    <n v="518.29999999999995"/>
    <n v="0"/>
    <n v="0"/>
  </r>
  <r>
    <d v="2016-11-30T00:00:00"/>
    <m/>
    <n v="1"/>
    <x v="4"/>
    <s v="BOISLORET"/>
    <x v="2"/>
    <n v="90491800"/>
    <n v="1007619466"/>
    <n v="260078"/>
    <m/>
    <n v="4402828416"/>
    <m/>
    <s v="62CV-SV380"/>
    <n v="654.62"/>
    <x v="0"/>
    <m/>
    <m/>
    <s v="RF105-22/11/2016"/>
    <n v="654.62"/>
    <m/>
    <m/>
    <m/>
    <n v="654.62"/>
    <n v="0"/>
    <m/>
    <m/>
    <m/>
    <m/>
    <m/>
    <m/>
    <m/>
    <x v="2"/>
    <n v="654.62"/>
    <n v="0"/>
    <n v="0"/>
  </r>
  <r>
    <d v="2016-11-30T00:00:00"/>
    <m/>
    <n v="1"/>
    <x v="4"/>
    <s v="BOISLORET"/>
    <x v="2"/>
    <n v="90491802"/>
    <n v="1007619470"/>
    <n v="260079"/>
    <m/>
    <n v="4402828417"/>
    <m/>
    <s v="E6201-3"/>
    <n v="373.58"/>
    <x v="0"/>
    <m/>
    <m/>
    <s v="RF105-22/11/2016"/>
    <n v="373.58"/>
    <m/>
    <m/>
    <m/>
    <n v="373.58"/>
    <n v="0"/>
    <m/>
    <m/>
    <m/>
    <m/>
    <m/>
    <m/>
    <m/>
    <x v="2"/>
    <n v="373.58"/>
    <n v="0"/>
    <n v="0"/>
  </r>
  <r>
    <d v="2016-11-30T00:00:00"/>
    <m/>
    <n v="1"/>
    <x v="5"/>
    <s v="MALET"/>
    <x v="2"/>
    <n v="90490371"/>
    <s v="1007619482_x000a_1007619480"/>
    <n v="260080"/>
    <m/>
    <s v="4402813230 / 4402830001"/>
    <m/>
    <s v="T299H03"/>
    <n v="576.84"/>
    <x v="0"/>
    <m/>
    <m/>
    <s v="RF105-22/11/2016"/>
    <n v="102.24"/>
    <n v="474.6"/>
    <m/>
    <m/>
    <n v="576.84"/>
    <n v="0"/>
    <m/>
    <m/>
    <m/>
    <m/>
    <m/>
    <m/>
    <m/>
    <x v="0"/>
    <n v="576.84"/>
    <n v="0"/>
    <n v="0"/>
  </r>
  <r>
    <d v="2016-11-30T00:00:00"/>
    <m/>
    <n v="1"/>
    <x v="3"/>
    <s v="SZULE"/>
    <x v="2"/>
    <n v="90492315"/>
    <n v="1007619487"/>
    <n v="260081"/>
    <s v="39011/39012"/>
    <n v="4402828414"/>
    <m/>
    <s v="LIGNE EDT"/>
    <n v="340.8"/>
    <x v="0"/>
    <m/>
    <m/>
    <s v="RF105-22/11/2016"/>
    <n v="340.8"/>
    <m/>
    <m/>
    <m/>
    <n v="340.8"/>
    <n v="0"/>
    <m/>
    <m/>
    <m/>
    <m/>
    <m/>
    <m/>
    <m/>
    <x v="0"/>
    <n v="340.8"/>
    <n v="0"/>
    <n v="0"/>
  </r>
  <r>
    <d v="2016-11-30T00:00:00"/>
    <m/>
    <n v="1"/>
    <x v="4"/>
    <s v="BOISLORET"/>
    <x v="2"/>
    <n v="90489111"/>
    <n v="1007619493"/>
    <n v="260082"/>
    <m/>
    <n v="4402836205"/>
    <m/>
    <s v="V6661-4"/>
    <n v="272.64"/>
    <x v="0"/>
    <m/>
    <m/>
    <s v="RF105-22/11/2016"/>
    <n v="272.64"/>
    <m/>
    <m/>
    <m/>
    <n v="272.64"/>
    <n v="0"/>
    <m/>
    <m/>
    <m/>
    <m/>
    <m/>
    <m/>
    <m/>
    <x v="2"/>
    <n v="272.64"/>
    <n v="0"/>
    <n v="0"/>
  </r>
  <r>
    <d v="2016-11-30T00:00:00"/>
    <m/>
    <n v="1"/>
    <x v="4"/>
    <s v="BOISLORET"/>
    <x v="2"/>
    <n v="90491801"/>
    <n v="1007619510"/>
    <n v="260083"/>
    <m/>
    <n v="4402828415"/>
    <m/>
    <s v="V6152-3"/>
    <n v="201.36"/>
    <x v="0"/>
    <m/>
    <m/>
    <s v="RF105-22/11/2016"/>
    <n v="201.36"/>
    <m/>
    <m/>
    <m/>
    <n v="201.36"/>
    <n v="0"/>
    <m/>
    <m/>
    <m/>
    <m/>
    <m/>
    <m/>
    <m/>
    <x v="2"/>
    <n v="201.36"/>
    <n v="0"/>
    <n v="0"/>
  </r>
  <r>
    <d v="2016-11-30T00:00:00"/>
    <m/>
    <n v="1"/>
    <x v="4"/>
    <s v="BOISLORET"/>
    <x v="2"/>
    <n v="90491803"/>
    <n v="1007619518"/>
    <n v="260084"/>
    <m/>
    <n v="4402828418"/>
    <m/>
    <s v="V6912-4"/>
    <n v="191.76"/>
    <x v="0"/>
    <m/>
    <m/>
    <s v="RF105-22/11/2016"/>
    <n v="191.76"/>
    <m/>
    <m/>
    <m/>
    <n v="191.76"/>
    <n v="0"/>
    <m/>
    <m/>
    <m/>
    <m/>
    <m/>
    <m/>
    <m/>
    <x v="2"/>
    <n v="191.76"/>
    <n v="0"/>
    <n v="0"/>
  </r>
  <r>
    <d v="2016-11-30T00:00:00"/>
    <m/>
    <n v="1"/>
    <x v="5"/>
    <s v="MALET"/>
    <x v="2"/>
    <n v="960881559"/>
    <n v="1007619527"/>
    <n v="260085"/>
    <m/>
    <n v="4402833834"/>
    <m/>
    <s v="R295-30C"/>
    <n v="100"/>
    <x v="0"/>
    <m/>
    <m/>
    <s v="RF105-22/11/2016"/>
    <n v="100"/>
    <m/>
    <m/>
    <m/>
    <n v="100"/>
    <n v="0"/>
    <m/>
    <m/>
    <m/>
    <m/>
    <m/>
    <m/>
    <m/>
    <x v="0"/>
    <n v="100"/>
    <n v="0"/>
    <n v="0"/>
  </r>
  <r>
    <d v="2016-11-30T00:00:00"/>
    <m/>
    <n v="1"/>
    <x v="5"/>
    <s v="MALET"/>
    <x v="2"/>
    <n v="90493400"/>
    <s v="1007619557_x000a_1007619558"/>
    <n v="260086"/>
    <m/>
    <n v="4402835204"/>
    <m/>
    <s v="M7103"/>
    <n v="199.6"/>
    <x v="0"/>
    <m/>
    <m/>
    <s v="RF105-22/11/2016"/>
    <n v="99.6"/>
    <n v="100"/>
    <m/>
    <m/>
    <n v="199.6"/>
    <n v="0"/>
    <m/>
    <m/>
    <m/>
    <m/>
    <m/>
    <m/>
    <m/>
    <x v="0"/>
    <n v="199.6"/>
    <n v="0"/>
    <n v="0"/>
  </r>
  <r>
    <d v="2016-11-30T00:00:00"/>
    <m/>
    <n v="1"/>
    <x v="5"/>
    <s v="MALET"/>
    <x v="2"/>
    <n v="99207728"/>
    <n v="1007619565"/>
    <n v="260087"/>
    <m/>
    <n v="4402835036"/>
    <m/>
    <s v="S26201"/>
    <n v="204.48"/>
    <x v="0"/>
    <m/>
    <m/>
    <s v="RF129-06/02/2017"/>
    <n v="204.48"/>
    <m/>
    <m/>
    <m/>
    <n v="204.48"/>
    <n v="0"/>
    <m/>
    <m/>
    <m/>
    <m/>
    <m/>
    <m/>
    <m/>
    <x v="0"/>
    <n v="204.48"/>
    <n v="0"/>
    <n v="0"/>
  </r>
  <r>
    <d v="2016-11-30T00:00:00"/>
    <m/>
    <n v="1"/>
    <x v="0"/>
    <s v="PORTES"/>
    <x v="2"/>
    <n v="90492611"/>
    <n v="1007619608"/>
    <n v="260088"/>
    <m/>
    <n v="4402831005"/>
    <m/>
    <s v="A9703-1"/>
    <n v="102.24"/>
    <x v="0"/>
    <m/>
    <m/>
    <s v="RF105-22/11/2016"/>
    <n v="102.24"/>
    <m/>
    <m/>
    <m/>
    <n v="102.24"/>
    <n v="0"/>
    <m/>
    <m/>
    <m/>
    <m/>
    <m/>
    <m/>
    <m/>
    <x v="0"/>
    <n v="102.24"/>
    <n v="0"/>
    <n v="0"/>
  </r>
  <r>
    <d v="2016-11-30T00:00:00"/>
    <m/>
    <n v="1"/>
    <x v="3"/>
    <s v="SZULE"/>
    <x v="2"/>
    <n v="90491556"/>
    <n v="1007619615"/>
    <n v="260089"/>
    <n v="38899"/>
    <n v="4402823240"/>
    <m/>
    <s v="E2121ABCD"/>
    <n v="163.68"/>
    <x v="0"/>
    <m/>
    <m/>
    <s v="RF104-16/11/2016"/>
    <n v="163.68"/>
    <m/>
    <m/>
    <m/>
    <n v="163.68"/>
    <n v="0"/>
    <m/>
    <m/>
    <m/>
    <m/>
    <m/>
    <m/>
    <m/>
    <x v="0"/>
    <n v="163.68"/>
    <n v="0"/>
    <n v="0"/>
  </r>
  <r>
    <d v="2016-11-30T00:00:00"/>
    <m/>
    <n v="1"/>
    <x v="3"/>
    <s v="SZULE"/>
    <x v="2"/>
    <n v="90490788"/>
    <n v="1007619619"/>
    <n v="260090"/>
    <n v="38953"/>
    <n v="4402825977"/>
    <m/>
    <s v="E09/10-G11"/>
    <n v="100"/>
    <x v="0"/>
    <m/>
    <m/>
    <s v="RF104-16/11/2016"/>
    <n v="100"/>
    <m/>
    <m/>
    <m/>
    <n v="100"/>
    <n v="0"/>
    <m/>
    <m/>
    <m/>
    <m/>
    <m/>
    <m/>
    <m/>
    <x v="0"/>
    <n v="100"/>
    <n v="0"/>
    <n v="0"/>
  </r>
  <r>
    <d v="2016-11-30T00:00:00"/>
    <m/>
    <n v="1"/>
    <x v="0"/>
    <s v="PORTES"/>
    <x v="2"/>
    <n v="960890924"/>
    <n v="1007619628"/>
    <n v="260091"/>
    <m/>
    <n v="4402827206"/>
    <m/>
    <s v="K9602"/>
    <n v="170.4"/>
    <x v="0"/>
    <m/>
    <m/>
    <s v="RF105-22/11/2016"/>
    <n v="170.4"/>
    <m/>
    <m/>
    <m/>
    <n v="170.4"/>
    <n v="0"/>
    <m/>
    <m/>
    <m/>
    <m/>
    <m/>
    <m/>
    <m/>
    <x v="0"/>
    <n v="170.4"/>
    <n v="0"/>
    <n v="0"/>
  </r>
  <r>
    <d v="2016-11-30T00:00:00"/>
    <m/>
    <n v="1"/>
    <x v="5"/>
    <s v="MALET"/>
    <x v="2"/>
    <n v="960880912"/>
    <n v="1007619642"/>
    <n v="260092"/>
    <m/>
    <n v="4402827305"/>
    <m/>
    <s v="T25U01"/>
    <n v="158.80000000000001"/>
    <x v="0"/>
    <m/>
    <m/>
    <s v="RF104-16/11/2016"/>
    <n v="158.80000000000001"/>
    <m/>
    <m/>
    <m/>
    <n v="158.80000000000001"/>
    <n v="0"/>
    <m/>
    <m/>
    <m/>
    <m/>
    <m/>
    <m/>
    <m/>
    <x v="0"/>
    <n v="158.80000000000001"/>
    <n v="0"/>
    <n v="0"/>
  </r>
  <r>
    <d v="2016-11-30T00:00:00"/>
    <m/>
    <n v="1"/>
    <x v="4"/>
    <s v="BOISLORET"/>
    <x v="2"/>
    <n v="960885839"/>
    <n v="1007619658"/>
    <n v="260093"/>
    <m/>
    <n v="4402828421"/>
    <m/>
    <s v="V6653-3"/>
    <n v="88"/>
    <x v="0"/>
    <m/>
    <m/>
    <s v="RF105-22/11/2016"/>
    <n v="88"/>
    <m/>
    <m/>
    <m/>
    <n v="88"/>
    <n v="0"/>
    <m/>
    <m/>
    <m/>
    <m/>
    <m/>
    <m/>
    <m/>
    <x v="2"/>
    <n v="88"/>
    <n v="0"/>
    <n v="0"/>
  </r>
  <r>
    <d v="2016-11-30T00:00:00"/>
    <m/>
    <n v="1"/>
    <x v="4"/>
    <s v="BOISLORET"/>
    <x v="2"/>
    <n v="960885837"/>
    <n v="1007619667"/>
    <n v="260094"/>
    <m/>
    <n v="4402828419"/>
    <m/>
    <s v="V6651-3"/>
    <n v="88"/>
    <x v="0"/>
    <m/>
    <m/>
    <s v="RF105-22/11/2016"/>
    <n v="88"/>
    <m/>
    <m/>
    <m/>
    <n v="88"/>
    <n v="0"/>
    <m/>
    <m/>
    <m/>
    <m/>
    <m/>
    <m/>
    <m/>
    <x v="2"/>
    <n v="88"/>
    <n v="0"/>
    <n v="0"/>
  </r>
  <r>
    <d v="2016-11-30T00:00:00"/>
    <m/>
    <n v="1"/>
    <x v="4"/>
    <s v="BOISLORET"/>
    <x v="2"/>
    <n v="960885838"/>
    <n v="1007619678"/>
    <n v="260095"/>
    <m/>
    <n v="4402828420"/>
    <m/>
    <s v="V6652-3"/>
    <n v="88"/>
    <x v="0"/>
    <m/>
    <m/>
    <s v="RF105-22/11/2016"/>
    <n v="88"/>
    <m/>
    <m/>
    <m/>
    <n v="88"/>
    <n v="0"/>
    <m/>
    <m/>
    <m/>
    <m/>
    <m/>
    <m/>
    <m/>
    <x v="2"/>
    <n v="88"/>
    <n v="0"/>
    <n v="0"/>
  </r>
  <r>
    <s v="nov.-16"/>
    <m/>
    <n v="1"/>
    <x v="3"/>
    <s v="MALLIE"/>
    <x v="2"/>
    <n v="99208468"/>
    <n v="1007762042"/>
    <n v="260096"/>
    <m/>
    <n v="4402840920"/>
    <m/>
    <s v="C3510"/>
    <n v="11780"/>
    <x v="0"/>
    <m/>
    <m/>
    <s v="RF118-05/01/2017 - RF123-19/01/2017"/>
    <n v="8780"/>
    <n v="3000"/>
    <m/>
    <m/>
    <n v="11780"/>
    <n v="0"/>
    <m/>
    <m/>
    <m/>
    <m/>
    <m/>
    <m/>
    <m/>
    <x v="0"/>
    <n v="11780"/>
    <n v="0"/>
    <n v="0"/>
  </r>
  <r>
    <s v="nov.-16"/>
    <m/>
    <n v="1"/>
    <x v="0"/>
    <m/>
    <x v="6"/>
    <n v="90493317"/>
    <m/>
    <n v="260097"/>
    <m/>
    <n v="2510003981"/>
    <m/>
    <s v="A9504-7"/>
    <n v="565.41"/>
    <x v="0"/>
    <m/>
    <m/>
    <s v="RF108-06/12/2016"/>
    <n v="565.41"/>
    <m/>
    <m/>
    <m/>
    <n v="565.41"/>
    <n v="0"/>
    <m/>
    <m/>
    <m/>
    <m/>
    <m/>
    <m/>
    <m/>
    <x v="0"/>
    <n v="565.41"/>
    <n v="0"/>
    <n v="0"/>
  </r>
  <r>
    <s v="nov.-16"/>
    <m/>
    <n v="1"/>
    <x v="0"/>
    <m/>
    <x v="6"/>
    <n v="90492881"/>
    <m/>
    <n v="260098"/>
    <m/>
    <n v="2510003981"/>
    <m/>
    <s v="A9504-1"/>
    <n v="565.41"/>
    <x v="0"/>
    <m/>
    <m/>
    <s v="RF108-06/12/2016"/>
    <n v="565.41"/>
    <m/>
    <m/>
    <m/>
    <n v="565.41"/>
    <n v="0"/>
    <m/>
    <m/>
    <m/>
    <m/>
    <m/>
    <m/>
    <m/>
    <x v="0"/>
    <n v="565.41"/>
    <n v="0"/>
    <n v="0"/>
  </r>
  <r>
    <s v="nov.-16"/>
    <m/>
    <n v="1"/>
    <x v="2"/>
    <s v="LOUIS"/>
    <x v="2"/>
    <n v="960764446"/>
    <n v="1007622024"/>
    <n v="260099"/>
    <n v="39116"/>
    <n v="4402827366"/>
    <s v="E"/>
    <s v="V5955"/>
    <n v="204.48"/>
    <x v="0"/>
    <m/>
    <m/>
    <s v="RF106-25/11/2016"/>
    <n v="204.48"/>
    <m/>
    <m/>
    <m/>
    <n v="204.48"/>
    <n v="0"/>
    <m/>
    <m/>
    <m/>
    <m/>
    <m/>
    <m/>
    <m/>
    <x v="1"/>
    <n v="204.48"/>
    <n v="0"/>
    <n v="0"/>
  </r>
  <r>
    <s v="nov.-16"/>
    <m/>
    <n v="1"/>
    <x v="7"/>
    <s v="MARTIN"/>
    <x v="2"/>
    <n v="960857812"/>
    <n v="1007621836"/>
    <n v="260100"/>
    <m/>
    <n v="4402762006"/>
    <m/>
    <s v="K1204"/>
    <n v="2673.44"/>
    <x v="0"/>
    <m/>
    <m/>
    <s v="RF105-22/11/2016"/>
    <n v="2673.44"/>
    <m/>
    <m/>
    <m/>
    <n v="2673.44"/>
    <n v="0"/>
    <m/>
    <m/>
    <m/>
    <m/>
    <m/>
    <m/>
    <m/>
    <x v="1"/>
    <n v="2673.44"/>
    <n v="0"/>
    <n v="0"/>
  </r>
  <r>
    <s v="nov.-16"/>
    <m/>
    <n v="1"/>
    <x v="3"/>
    <s v="MALLIE"/>
    <x v="2"/>
    <m/>
    <n v="1007799945"/>
    <n v="260101"/>
    <m/>
    <n v="4402890126"/>
    <m/>
    <s v="U35"/>
    <n v="852.8"/>
    <x v="0"/>
    <m/>
    <m/>
    <s v="RF124-23/01/2017"/>
    <n v="852.8"/>
    <m/>
    <m/>
    <m/>
    <n v="852.8"/>
    <n v="0"/>
    <m/>
    <m/>
    <m/>
    <m/>
    <m/>
    <m/>
    <m/>
    <x v="0"/>
    <n v="852.8"/>
    <n v="0"/>
    <n v="0"/>
  </r>
  <r>
    <s v="nov.-16"/>
    <m/>
    <n v="1"/>
    <x v="3"/>
    <s v="MALLIE"/>
    <x v="2"/>
    <n v="97056461"/>
    <m/>
    <n v="260102"/>
    <m/>
    <n v="4402840124"/>
    <m/>
    <s v="P842A/B"/>
    <n v="1381.05"/>
    <x v="0"/>
    <m/>
    <s v="X"/>
    <m/>
    <m/>
    <m/>
    <m/>
    <m/>
    <n v="0"/>
    <n v="1381.05"/>
    <m/>
    <m/>
    <m/>
    <m/>
    <m/>
    <m/>
    <m/>
    <x v="0"/>
    <n v="1381.05"/>
    <n v="0"/>
    <n v="1381.05"/>
  </r>
  <r>
    <s v="nov.-16"/>
    <m/>
    <n v="1"/>
    <x v="7"/>
    <s v="MARTIN"/>
    <x v="2"/>
    <n v="90482167"/>
    <n v="1007622379"/>
    <n v="260103"/>
    <n v="39233"/>
    <n v="4402740231"/>
    <m/>
    <s v="BV29"/>
    <n v="706.5"/>
    <x v="0"/>
    <m/>
    <m/>
    <s v="RF105-22/11/2016"/>
    <n v="706.5"/>
    <m/>
    <m/>
    <m/>
    <n v="706.5"/>
    <n v="0"/>
    <m/>
    <m/>
    <m/>
    <m/>
    <m/>
    <m/>
    <m/>
    <x v="1"/>
    <n v="706.5"/>
    <n v="0"/>
    <n v="0"/>
  </r>
  <r>
    <s v="nov.-16"/>
    <m/>
    <n v="1"/>
    <x v="7"/>
    <s v="MARTIN"/>
    <x v="2"/>
    <n v="90482167"/>
    <n v="1007622408"/>
    <n v="260104"/>
    <s v="39232/39169"/>
    <n v="4402831910"/>
    <m/>
    <s v="BV29"/>
    <n v="511.2"/>
    <x v="0"/>
    <m/>
    <m/>
    <s v="RF105-22/11/2016"/>
    <n v="511.2"/>
    <m/>
    <m/>
    <m/>
    <n v="511.2"/>
    <n v="0"/>
    <m/>
    <m/>
    <m/>
    <m/>
    <m/>
    <m/>
    <m/>
    <x v="1"/>
    <n v="511.2"/>
    <n v="0"/>
    <n v="0"/>
  </r>
  <r>
    <s v="nov.-16"/>
    <m/>
    <n v="1"/>
    <x v="2"/>
    <s v="DUMONT"/>
    <x v="2"/>
    <n v="960844768"/>
    <n v="1007622472"/>
    <n v="260105"/>
    <n v="38979"/>
    <n v="4402827204"/>
    <m/>
    <s v="B614 TRANSFO"/>
    <n v="908.8"/>
    <x v="0"/>
    <m/>
    <m/>
    <s v="RF105-22/11/2016"/>
    <n v="908.8"/>
    <m/>
    <m/>
    <m/>
    <n v="908.8"/>
    <n v="0"/>
    <m/>
    <m/>
    <m/>
    <m/>
    <m/>
    <m/>
    <m/>
    <x v="1"/>
    <n v="908.8"/>
    <n v="0"/>
    <n v="0"/>
  </r>
  <r>
    <s v="nov.-16"/>
    <m/>
    <n v="1"/>
    <x v="2"/>
    <s v="CABEZUELA"/>
    <x v="2"/>
    <n v="90484820"/>
    <n v="1007622481"/>
    <n v="260106"/>
    <n v="39313"/>
    <n v="4402765064"/>
    <m/>
    <s v="V14016"/>
    <n v="136.32"/>
    <x v="0"/>
    <m/>
    <m/>
    <s v="RF105-22/11/2016"/>
    <n v="163.32"/>
    <m/>
    <m/>
    <m/>
    <n v="163.32"/>
    <n v="0"/>
    <m/>
    <m/>
    <m/>
    <m/>
    <m/>
    <m/>
    <m/>
    <x v="1"/>
    <n v="136.32"/>
    <n v="0"/>
    <n v="0"/>
  </r>
  <r>
    <s v="nov.-16"/>
    <m/>
    <n v="1"/>
    <x v="3"/>
    <s v="SZULE"/>
    <x v="2"/>
    <n v="90490788"/>
    <n v="1007622494"/>
    <n v="260107"/>
    <n v="38953"/>
    <n v="4402825977"/>
    <m/>
    <s v="E09/10"/>
    <n v="100"/>
    <x v="0"/>
    <m/>
    <m/>
    <s v="RF105-22/11/2016"/>
    <n v="100"/>
    <m/>
    <m/>
    <m/>
    <n v="100"/>
    <n v="0"/>
    <m/>
    <m/>
    <m/>
    <m/>
    <m/>
    <m/>
    <m/>
    <x v="0"/>
    <n v="100"/>
    <n v="0"/>
    <n v="0"/>
  </r>
  <r>
    <d v="2016-11-18T00:00:00"/>
    <m/>
    <n v="1"/>
    <x v="2"/>
    <s v="PAUCHET"/>
    <x v="1"/>
    <n v="960869506"/>
    <s v="RC653174"/>
    <n v="260108"/>
    <s v="39050/39049"/>
    <s v="A1502879"/>
    <m/>
    <s v="U121 / K12103"/>
    <n v="809.99"/>
    <x v="0"/>
    <m/>
    <m/>
    <s v="RF107-29/11/2016"/>
    <n v="196.56"/>
    <n v="613.42999999999995"/>
    <m/>
    <m/>
    <n v="809.99"/>
    <n v="1.1368683772161603E-13"/>
    <m/>
    <m/>
    <m/>
    <m/>
    <m/>
    <m/>
    <m/>
    <x v="1"/>
    <n v="809.99"/>
    <n v="0"/>
    <n v="0"/>
  </r>
  <r>
    <d v="2016-11-18T00:00:00"/>
    <m/>
    <n v="1"/>
    <x v="2"/>
    <s v="PAUCHET"/>
    <x v="1"/>
    <n v="960867654"/>
    <s v="RC653174"/>
    <n v="260109"/>
    <s v="39031/39033"/>
    <s v="A1502879"/>
    <m/>
    <s v="U122 / K12201"/>
    <n v="809.99"/>
    <x v="0"/>
    <m/>
    <m/>
    <s v="RF107-29/11/2016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6-11-18T00:00:00"/>
    <m/>
    <n v="1"/>
    <x v="2"/>
    <s v="PAUCHET"/>
    <x v="1"/>
    <n v="960869504"/>
    <s v="RC653174"/>
    <n v="260110"/>
    <s v="39027/39030"/>
    <s v="A1502879"/>
    <m/>
    <s v="U124 / K12407-A"/>
    <n v="425.88"/>
    <x v="0"/>
    <m/>
    <m/>
    <s v="RF107-29/11/2016"/>
    <n v="229.32"/>
    <n v="196.56"/>
    <m/>
    <m/>
    <n v="425.88"/>
    <n v="0"/>
    <m/>
    <m/>
    <m/>
    <m/>
    <m/>
    <m/>
    <m/>
    <x v="1"/>
    <n v="425.88"/>
    <n v="0"/>
    <n v="0"/>
  </r>
  <r>
    <d v="2016-11-18T00:00:00"/>
    <m/>
    <n v="1"/>
    <x v="2"/>
    <s v="PAUCHET"/>
    <x v="1"/>
    <n v="960869505"/>
    <s v="RC653174"/>
    <n v="260111"/>
    <s v="39026/39025"/>
    <s v="A1502879"/>
    <m/>
    <s v="U124 / K12407-B"/>
    <n v="425.88"/>
    <x v="0"/>
    <m/>
    <m/>
    <s v="RF107-29/11/2016"/>
    <n v="229.32"/>
    <n v="196.56"/>
    <m/>
    <m/>
    <n v="425.88"/>
    <n v="0"/>
    <m/>
    <m/>
    <m/>
    <m/>
    <m/>
    <m/>
    <m/>
    <x v="1"/>
    <n v="425.88"/>
    <n v="0"/>
    <n v="0"/>
  </r>
  <r>
    <d v="2016-11-18T00:00:00"/>
    <m/>
    <n v="1"/>
    <x v="7"/>
    <s v="MARTIN"/>
    <x v="2"/>
    <n v="90491011"/>
    <n v="1007623984"/>
    <n v="260112"/>
    <n v="39010"/>
    <n v="4402828410"/>
    <m/>
    <s v="52HV0659"/>
    <n v="136.32"/>
    <x v="0"/>
    <m/>
    <m/>
    <s v="RF105-22/11/2016"/>
    <n v="136.32"/>
    <m/>
    <m/>
    <m/>
    <n v="136.32"/>
    <n v="0"/>
    <m/>
    <m/>
    <m/>
    <m/>
    <m/>
    <m/>
    <m/>
    <x v="1"/>
    <n v="136.32"/>
    <n v="0"/>
    <n v="0"/>
  </r>
  <r>
    <d v="2016-11-18T00:00:00"/>
    <m/>
    <n v="1"/>
    <x v="2"/>
    <s v="CABEZUELA"/>
    <x v="2"/>
    <n v="960869674"/>
    <n v="1007624029"/>
    <n v="260113"/>
    <n v="39032"/>
    <n v="4402828742"/>
    <m/>
    <s v="V140,06"/>
    <n v="136.32"/>
    <x v="0"/>
    <m/>
    <m/>
    <s v="RF105-22/11/2016"/>
    <n v="136.32"/>
    <m/>
    <m/>
    <m/>
    <n v="136.32"/>
    <n v="0"/>
    <m/>
    <m/>
    <m/>
    <m/>
    <m/>
    <m/>
    <m/>
    <x v="1"/>
    <n v="136.32"/>
    <n v="0"/>
    <n v="0"/>
  </r>
  <r>
    <d v="2016-11-18T00:00:00"/>
    <m/>
    <n v="1"/>
    <x v="2"/>
    <s v="CABEZUELA"/>
    <x v="2"/>
    <n v="960869674"/>
    <n v="1007624045"/>
    <n v="260114"/>
    <n v="39035"/>
    <n v="4402823187"/>
    <m/>
    <s v="V140,06"/>
    <n v="2479.34"/>
    <x v="0"/>
    <m/>
    <m/>
    <s v="RF105-22/11/2016"/>
    <n v="2479.34"/>
    <m/>
    <m/>
    <m/>
    <n v="2479.34"/>
    <n v="0"/>
    <m/>
    <m/>
    <m/>
    <m/>
    <m/>
    <m/>
    <m/>
    <x v="1"/>
    <n v="2479.34"/>
    <n v="0"/>
    <n v="0"/>
  </r>
  <r>
    <d v="2016-11-18T00:00:00"/>
    <m/>
    <n v="1"/>
    <x v="2"/>
    <s v="LOUIS"/>
    <x v="2"/>
    <n v="90491962"/>
    <n v="1007624053"/>
    <n v="260115"/>
    <n v="39041"/>
    <n v="4402828744"/>
    <m/>
    <s v="122 CV M0V04B"/>
    <n v="170.4"/>
    <x v="0"/>
    <m/>
    <m/>
    <s v="RF106-25/11/2016"/>
    <n v="170.4"/>
    <m/>
    <m/>
    <m/>
    <n v="170.4"/>
    <n v="0"/>
    <m/>
    <m/>
    <m/>
    <m/>
    <m/>
    <m/>
    <m/>
    <x v="1"/>
    <n v="170.4"/>
    <n v="0"/>
    <n v="0"/>
  </r>
  <r>
    <d v="2016-11-18T00:00:00"/>
    <m/>
    <n v="1"/>
    <x v="7"/>
    <s v="MARTIN"/>
    <x v="2"/>
    <n v="90492252"/>
    <n v="1007624100"/>
    <n v="260116"/>
    <s v="39006/38989"/>
    <n v="4402827510"/>
    <m/>
    <s v="P3112 A/B"/>
    <n v="767.1"/>
    <x v="0"/>
    <m/>
    <m/>
    <s v="RF105-22/11/2016"/>
    <n v="767.1"/>
    <m/>
    <m/>
    <m/>
    <n v="767.1"/>
    <n v="0"/>
    <m/>
    <m/>
    <m/>
    <m/>
    <m/>
    <m/>
    <m/>
    <x v="1"/>
    <n v="767.1"/>
    <n v="0"/>
    <n v="0"/>
  </r>
  <r>
    <d v="2016-11-18T00:00:00"/>
    <m/>
    <n v="1"/>
    <x v="7"/>
    <s v="MARTIN"/>
    <x v="2"/>
    <n v="90487066"/>
    <n v="1007624139"/>
    <n v="260117"/>
    <n v="39234"/>
    <n v="4402780654"/>
    <m/>
    <s v="T1501A"/>
    <n v="898.41"/>
    <x v="0"/>
    <m/>
    <m/>
    <s v="RF105-22/11/2016"/>
    <n v="898.41"/>
    <m/>
    <m/>
    <m/>
    <n v="898.41"/>
    <n v="0"/>
    <m/>
    <m/>
    <m/>
    <m/>
    <m/>
    <m/>
    <m/>
    <x v="1"/>
    <n v="898.41"/>
    <n v="0"/>
    <n v="0"/>
  </r>
  <r>
    <d v="2016-11-18T00:00:00"/>
    <m/>
    <n v="1"/>
    <x v="2"/>
    <s v="CABEZUELA"/>
    <x v="2"/>
    <n v="90488189"/>
    <s v="1007627280"/>
    <n v="260118"/>
    <m/>
    <n v="4402841243"/>
    <m/>
    <s v="GTA2 / MATELAS"/>
    <n v="2475"/>
    <x v="0"/>
    <m/>
    <m/>
    <s v="RF105-22/11/2016"/>
    <n v="2475"/>
    <m/>
    <m/>
    <m/>
    <n v="2475"/>
    <n v="0"/>
    <m/>
    <m/>
    <m/>
    <m/>
    <m/>
    <m/>
    <m/>
    <x v="1"/>
    <n v="2475"/>
    <n v="0"/>
    <n v="0"/>
  </r>
  <r>
    <d v="2016-11-18T00:00:00"/>
    <m/>
    <n v="1"/>
    <x v="5"/>
    <s v="BARTHELEMY"/>
    <x v="2"/>
    <n v="90491190"/>
    <s v="1007624734_x000a_1007624735"/>
    <n v="260119"/>
    <m/>
    <n v="4402818154"/>
    <m/>
    <s v="U241"/>
    <n v="2868"/>
    <x v="0"/>
    <m/>
    <m/>
    <s v="RF105-22/11/2016"/>
    <n v="1192.8"/>
    <n v="1675.2"/>
    <m/>
    <m/>
    <n v="2868"/>
    <n v="0"/>
    <m/>
    <m/>
    <m/>
    <m/>
    <m/>
    <m/>
    <m/>
    <x v="0"/>
    <n v="2868"/>
    <n v="0"/>
    <n v="0"/>
  </r>
  <r>
    <d v="2016-11-18T00:00:00"/>
    <m/>
    <n v="1"/>
    <x v="3"/>
    <s v="SANCHE"/>
    <x v="2"/>
    <n v="99207734"/>
    <s v="1007624790"/>
    <n v="260120"/>
    <n v="39260"/>
    <n v="4402833571"/>
    <m/>
    <s v="U035"/>
    <n v="227.2"/>
    <x v="0"/>
    <m/>
    <m/>
    <s v="RF105-22/11/2016"/>
    <n v="227.2"/>
    <m/>
    <m/>
    <m/>
    <n v="227.2"/>
    <n v="0"/>
    <m/>
    <m/>
    <m/>
    <m/>
    <m/>
    <m/>
    <m/>
    <x v="0"/>
    <n v="227.2"/>
    <n v="0"/>
    <n v="0"/>
  </r>
  <r>
    <d v="2016-11-18T00:00:00"/>
    <m/>
    <n v="1"/>
    <x v="0"/>
    <s v="PORTES"/>
    <x v="2"/>
    <n v="960891140"/>
    <s v="1007624846_x000a_1007624847"/>
    <n v="260121"/>
    <m/>
    <n v="4402829900"/>
    <m/>
    <s v="E9351"/>
    <n v="656.12"/>
    <x v="0"/>
    <m/>
    <m/>
    <s v="RF105-22/11/2016"/>
    <n v="124.96"/>
    <n v="531.16"/>
    <m/>
    <m/>
    <n v="656.12"/>
    <n v="0"/>
    <m/>
    <m/>
    <m/>
    <m/>
    <m/>
    <m/>
    <m/>
    <x v="0"/>
    <n v="656.12"/>
    <n v="0"/>
    <n v="0"/>
  </r>
  <r>
    <d v="2016-11-18T00:00:00"/>
    <m/>
    <n v="1"/>
    <x v="5"/>
    <m/>
    <x v="10"/>
    <m/>
    <m/>
    <n v="260122"/>
    <m/>
    <s v="GE4175780"/>
    <m/>
    <s v="ADD4002"/>
    <n v="53600"/>
    <x v="0"/>
    <m/>
    <m/>
    <s v="RF107-29/11/2016, RF121-10/01/2017"/>
    <n v="20000"/>
    <n v="20000"/>
    <n v="13600"/>
    <m/>
    <n v="53600"/>
    <n v="0"/>
    <m/>
    <m/>
    <m/>
    <m/>
    <m/>
    <m/>
    <m/>
    <x v="0"/>
    <n v="53600"/>
    <n v="0"/>
    <n v="0"/>
  </r>
  <r>
    <d v="2016-11-18T00:00:00"/>
    <m/>
    <n v="1"/>
    <x v="3"/>
    <s v="ALLAIN"/>
    <x v="1"/>
    <n v="90493622"/>
    <m/>
    <n v="260123"/>
    <n v="39346"/>
    <m/>
    <s v="E"/>
    <s v="E2106-C"/>
    <n v="120"/>
    <x v="0"/>
    <s v="X"/>
    <m/>
    <m/>
    <m/>
    <m/>
    <m/>
    <m/>
    <n v="0"/>
    <n v="120"/>
    <m/>
    <m/>
    <m/>
    <m/>
    <m/>
    <m/>
    <m/>
    <x v="0"/>
    <n v="120"/>
    <n v="0"/>
    <n v="120"/>
  </r>
  <r>
    <d v="2016-11-18T00:00:00"/>
    <m/>
    <n v="1"/>
    <x v="5"/>
    <m/>
    <x v="6"/>
    <n v="960765165"/>
    <m/>
    <n v="260124"/>
    <m/>
    <n v="2510003975"/>
    <s v="E"/>
    <s v="V24001A"/>
    <n v="100"/>
    <x v="0"/>
    <m/>
    <m/>
    <s v="RF108-06/12/2016"/>
    <n v="100"/>
    <m/>
    <m/>
    <m/>
    <n v="100"/>
    <n v="0"/>
    <m/>
    <m/>
    <m/>
    <m/>
    <m/>
    <m/>
    <m/>
    <x v="0"/>
    <n v="100"/>
    <n v="0"/>
    <n v="0"/>
  </r>
  <r>
    <d v="2016-11-18T00:00:00"/>
    <m/>
    <n v="1"/>
    <x v="5"/>
    <m/>
    <x v="6"/>
    <n v="960885134"/>
    <m/>
    <n v="260125"/>
    <m/>
    <n v="2510003975"/>
    <s v="E"/>
    <s v="A295501"/>
    <n v="140"/>
    <x v="0"/>
    <m/>
    <m/>
    <s v="RF108-06/12/2016"/>
    <n v="140"/>
    <m/>
    <m/>
    <m/>
    <n v="140"/>
    <n v="0"/>
    <m/>
    <m/>
    <m/>
    <m/>
    <m/>
    <m/>
    <m/>
    <x v="0"/>
    <n v="140"/>
    <n v="0"/>
    <n v="0"/>
  </r>
  <r>
    <d v="2016-11-18T00:00:00"/>
    <m/>
    <n v="1"/>
    <x v="0"/>
    <s v="PORTES"/>
    <x v="2"/>
    <n v="960891149"/>
    <s v="1007640827"/>
    <n v="260126"/>
    <m/>
    <n v="4402846006"/>
    <s v="E"/>
    <s v="K9301-1"/>
    <n v="389.68"/>
    <x v="0"/>
    <m/>
    <m/>
    <s v="RF107-29/11/2016"/>
    <n v="389.68"/>
    <m/>
    <m/>
    <m/>
    <n v="389.68"/>
    <n v="0"/>
    <m/>
    <m/>
    <m/>
    <m/>
    <m/>
    <m/>
    <m/>
    <x v="0"/>
    <n v="389.68"/>
    <n v="0"/>
    <n v="0"/>
  </r>
  <r>
    <d v="2016-11-18T00:00:00"/>
    <m/>
    <n v="1"/>
    <x v="0"/>
    <s v="PORTES"/>
    <x v="2"/>
    <n v="960891144"/>
    <s v="1007640833"/>
    <n v="260127"/>
    <m/>
    <n v="4402846005"/>
    <s v="E"/>
    <s v="K9301-3"/>
    <n v="378.92"/>
    <x v="0"/>
    <m/>
    <m/>
    <s v="RF107-29/11/2016"/>
    <n v="378.92"/>
    <m/>
    <m/>
    <m/>
    <n v="378.92"/>
    <n v="0"/>
    <m/>
    <m/>
    <m/>
    <m/>
    <m/>
    <m/>
    <m/>
    <x v="0"/>
    <n v="378.92"/>
    <n v="0"/>
    <n v="0"/>
  </r>
  <r>
    <d v="2016-11-18T00:00:00"/>
    <m/>
    <n v="1"/>
    <x v="0"/>
    <s v="PORTES"/>
    <x v="2"/>
    <n v="960891145"/>
    <s v="1007640839"/>
    <n v="260128"/>
    <m/>
    <n v="4402846004"/>
    <s v="E"/>
    <s v="K9301-1"/>
    <n v="304.48"/>
    <x v="0"/>
    <m/>
    <m/>
    <s v="RF107-29/11/2016"/>
    <n v="304.48"/>
    <m/>
    <m/>
    <m/>
    <n v="304.48"/>
    <n v="0"/>
    <m/>
    <m/>
    <m/>
    <m/>
    <m/>
    <m/>
    <m/>
    <x v="0"/>
    <n v="304.48"/>
    <n v="0"/>
    <n v="0"/>
  </r>
  <r>
    <d v="2016-11-18T00:00:00"/>
    <m/>
    <n v="1"/>
    <x v="5"/>
    <m/>
    <x v="6"/>
    <n v="960765294"/>
    <m/>
    <n v="260129"/>
    <m/>
    <n v="2510004016"/>
    <s v="E"/>
    <s v="A29562"/>
    <n v="143.30000000000001"/>
    <x v="0"/>
    <m/>
    <m/>
    <s v="RF116-03/01/2017"/>
    <n v="143.30000000000001"/>
    <m/>
    <m/>
    <m/>
    <n v="143.30000000000001"/>
    <n v="0"/>
    <m/>
    <m/>
    <m/>
    <m/>
    <m/>
    <m/>
    <m/>
    <x v="0"/>
    <n v="143.30000000000001"/>
    <n v="0"/>
    <n v="0"/>
  </r>
  <r>
    <d v="2016-11-21T00:00:00"/>
    <m/>
    <n v="1"/>
    <x v="2"/>
    <s v="PAUCHET"/>
    <x v="1"/>
    <n v="90490970"/>
    <s v="RC661464"/>
    <n v="260130"/>
    <n v="39039"/>
    <s v="A1503832"/>
    <s v="C"/>
    <s v="V14031"/>
    <n v="509.29"/>
    <x v="0"/>
    <m/>
    <m/>
    <s v="RF122-16/01/2017"/>
    <n v="505.05"/>
    <m/>
    <m/>
    <m/>
    <n v="505.05"/>
    <n v="0"/>
    <m/>
    <m/>
    <m/>
    <m/>
    <m/>
    <m/>
    <m/>
    <x v="1"/>
    <n v="509.29"/>
    <n v="0"/>
    <n v="0"/>
  </r>
  <r>
    <d v="2016-11-21T00:00:00"/>
    <m/>
    <n v="1"/>
    <x v="2"/>
    <s v="BUSELI"/>
    <x v="2"/>
    <n v="90459133"/>
    <s v="1007669340"/>
    <n v="260131"/>
    <m/>
    <n v="4402852484"/>
    <s v="E/C"/>
    <s v="VIS X3111"/>
    <n v="4297.55"/>
    <x v="0"/>
    <m/>
    <m/>
    <s v="RF108-06/12/2016"/>
    <n v="3000"/>
    <n v="1297.5"/>
    <m/>
    <m/>
    <n v="4297.5"/>
    <n v="0"/>
    <m/>
    <m/>
    <m/>
    <m/>
    <m/>
    <m/>
    <m/>
    <x v="1"/>
    <n v="4297.55"/>
    <n v="0"/>
    <n v="0"/>
  </r>
  <r>
    <d v="2016-11-21T00:00:00"/>
    <m/>
    <n v="1"/>
    <x v="5"/>
    <s v="MALET"/>
    <x v="2"/>
    <n v="904992440"/>
    <n v="1007640847"/>
    <n v="260132"/>
    <m/>
    <n v="4402846001"/>
    <s v="C"/>
    <s v="E27401"/>
    <n v="141.36000000000001"/>
    <x v="0"/>
    <m/>
    <m/>
    <s v="RF107-29/11/2016"/>
    <n v="141.36000000000001"/>
    <m/>
    <m/>
    <m/>
    <n v="141.36000000000001"/>
    <n v="0"/>
    <m/>
    <m/>
    <m/>
    <m/>
    <m/>
    <m/>
    <m/>
    <x v="0"/>
    <n v="141.36000000000001"/>
    <n v="0"/>
    <n v="0"/>
  </r>
  <r>
    <d v="2016-11-21T00:00:00"/>
    <m/>
    <n v="1"/>
    <x v="5"/>
    <s v="MALET"/>
    <x v="2"/>
    <n v="90492984"/>
    <n v="1007640849"/>
    <n v="260133"/>
    <m/>
    <n v="4402845999"/>
    <s v="E"/>
    <s v="R29530C"/>
    <n v="473.18"/>
    <x v="0"/>
    <m/>
    <m/>
    <s v="RF107-29/11/2016"/>
    <n v="473.18"/>
    <m/>
    <m/>
    <m/>
    <n v="473.18"/>
    <n v="0"/>
    <m/>
    <m/>
    <m/>
    <m/>
    <m/>
    <m/>
    <m/>
    <x v="0"/>
    <n v="473.18"/>
    <n v="0"/>
    <n v="0"/>
  </r>
  <r>
    <d v="2016-11-21T00:00:00"/>
    <m/>
    <n v="1"/>
    <x v="2"/>
    <s v="CABEZUELA"/>
    <x v="2"/>
    <n v="960764456"/>
    <s v="1007626423_x000a_1007626443"/>
    <n v="260134"/>
    <s v="38887/39037/39111/39113"/>
    <s v="4402828741/4402823151"/>
    <s v="E/C"/>
    <s v="V14004"/>
    <n v="2306.36"/>
    <x v="0"/>
    <m/>
    <m/>
    <s v="RF105-22/11/2016"/>
    <n v="1301"/>
    <n v="1005.36"/>
    <m/>
    <m/>
    <n v="2306.36"/>
    <n v="1.1368683772161603E-13"/>
    <m/>
    <m/>
    <m/>
    <m/>
    <m/>
    <m/>
    <m/>
    <x v="1"/>
    <n v="2306.36"/>
    <n v="0"/>
    <n v="0"/>
  </r>
  <r>
    <d v="2016-11-21T00:00:00"/>
    <m/>
    <n v="1"/>
    <x v="7"/>
    <s v="MARTIN"/>
    <x v="2"/>
    <n v="90479177"/>
    <n v="1007685620"/>
    <n v="260135"/>
    <n v="38695"/>
    <n v="4402857022"/>
    <s v="C"/>
    <s v="P1201A"/>
    <n v="1000"/>
    <x v="0"/>
    <m/>
    <m/>
    <s v="RF111-14/12/2016"/>
    <n v="1000"/>
    <m/>
    <m/>
    <m/>
    <n v="1000"/>
    <n v="0"/>
    <m/>
    <m/>
    <m/>
    <m/>
    <m/>
    <m/>
    <m/>
    <x v="1"/>
    <n v="1000"/>
    <n v="0"/>
    <n v="0"/>
  </r>
  <r>
    <d v="2016-11-21T00:00:00"/>
    <m/>
    <n v="1"/>
    <x v="7"/>
    <s v="MARTIN"/>
    <x v="2"/>
    <n v="99201250"/>
    <m/>
    <n v="260136"/>
    <s v="38739/38738/38627"/>
    <m/>
    <s v="E"/>
    <s v="T1602A"/>
    <n v="332"/>
    <x v="0"/>
    <s v="X"/>
    <m/>
    <m/>
    <m/>
    <m/>
    <m/>
    <m/>
    <n v="0"/>
    <n v="332"/>
    <m/>
    <m/>
    <m/>
    <m/>
    <m/>
    <m/>
    <m/>
    <x v="1"/>
    <n v="332"/>
    <n v="0"/>
    <n v="332"/>
  </r>
  <r>
    <d v="2016-11-21T00:00:00"/>
    <m/>
    <n v="1"/>
    <x v="2"/>
    <s v="CABEZUELA"/>
    <x v="2"/>
    <n v="90486669"/>
    <n v="1007626461"/>
    <n v="260137"/>
    <n v="38354"/>
    <n v="4402838885"/>
    <s v="E"/>
    <s v="121CV-MV05"/>
    <n v="227.2"/>
    <x v="0"/>
    <m/>
    <m/>
    <s v="RF105-22/11/2016"/>
    <n v="227.2"/>
    <m/>
    <m/>
    <m/>
    <n v="227.2"/>
    <n v="0"/>
    <m/>
    <m/>
    <m/>
    <m/>
    <m/>
    <m/>
    <m/>
    <x v="1"/>
    <n v="227.2"/>
    <n v="0"/>
    <n v="0"/>
  </r>
  <r>
    <d v="2016-11-21T00:00:00"/>
    <m/>
    <n v="1"/>
    <x v="2"/>
    <s v="DUMONT"/>
    <x v="2"/>
    <n v="960839600"/>
    <n v="1007626490"/>
    <n v="260138"/>
    <m/>
    <n v="4402838883"/>
    <s v="E"/>
    <s v="UB612 TRANSFO T2"/>
    <n v="1308.48"/>
    <x v="0"/>
    <m/>
    <m/>
    <s v="RF105-22/11/2016"/>
    <n v="1308.48"/>
    <m/>
    <m/>
    <m/>
    <n v="1308.48"/>
    <n v="0"/>
    <m/>
    <m/>
    <m/>
    <m/>
    <m/>
    <m/>
    <m/>
    <x v="1"/>
    <n v="1308.48"/>
    <n v="0"/>
    <n v="0"/>
  </r>
  <r>
    <d v="2016-11-21T00:00:00"/>
    <m/>
    <n v="1"/>
    <x v="2"/>
    <s v="CABEZUELA"/>
    <x v="2"/>
    <n v="90490995"/>
    <n v="1007670991"/>
    <n v="260139"/>
    <n v="38884"/>
    <n v="4402853858"/>
    <s v="C"/>
    <s v="BC52"/>
    <n v="1022.44"/>
    <x v="0"/>
    <m/>
    <m/>
    <s v="RF108-06/12/2016"/>
    <n v="1022.44"/>
    <m/>
    <m/>
    <m/>
    <n v="1022.44"/>
    <n v="0"/>
    <m/>
    <m/>
    <m/>
    <m/>
    <m/>
    <m/>
    <m/>
    <x v="1"/>
    <n v="1022.44"/>
    <n v="0"/>
    <n v="0"/>
  </r>
  <r>
    <d v="2016-11-21T00:00:00"/>
    <m/>
    <n v="1"/>
    <x v="2"/>
    <s v="CABEZUELA"/>
    <x v="2"/>
    <n v="90491547"/>
    <n v="1007626502"/>
    <n v="260140"/>
    <n v="38949"/>
    <n v="4402838884"/>
    <s v="C"/>
    <s v="PRESTO CASVA HP002"/>
    <n v="578.66"/>
    <x v="0"/>
    <m/>
    <m/>
    <s v="RF105-22/11/2016"/>
    <n v="578.66"/>
    <m/>
    <m/>
    <m/>
    <n v="578.66"/>
    <n v="0"/>
    <m/>
    <m/>
    <m/>
    <m/>
    <m/>
    <m/>
    <m/>
    <x v="1"/>
    <n v="578.66"/>
    <n v="0"/>
    <n v="0"/>
  </r>
  <r>
    <d v="2016-11-21T00:00:00"/>
    <m/>
    <n v="1"/>
    <x v="1"/>
    <s v="POUCHAIN"/>
    <x v="2"/>
    <n v="200077321"/>
    <n v="1007634206"/>
    <n v="260141"/>
    <n v="34046"/>
    <n v="4402842286"/>
    <s v="E"/>
    <s v="T403-05"/>
    <n v="3908.4"/>
    <x v="0"/>
    <m/>
    <m/>
    <s v="RF106-25/11/2016"/>
    <n v="3908.4"/>
    <m/>
    <m/>
    <m/>
    <n v="3908.4"/>
    <n v="0"/>
    <m/>
    <m/>
    <m/>
    <m/>
    <m/>
    <m/>
    <m/>
    <x v="0"/>
    <n v="3908.4"/>
    <n v="0"/>
    <n v="0"/>
  </r>
  <r>
    <d v="2016-11-21T00:00:00"/>
    <m/>
    <n v="1"/>
    <x v="3"/>
    <s v="SZULE"/>
    <x v="2"/>
    <n v="90492202"/>
    <n v="1007640853"/>
    <n v="260142"/>
    <n v="38950"/>
    <n v="4402845891"/>
    <s v="E"/>
    <s v="E701"/>
    <n v="170.4"/>
    <x v="0"/>
    <m/>
    <m/>
    <s v="RF108-06/12/2016"/>
    <n v="170.4"/>
    <m/>
    <m/>
    <m/>
    <n v="170.4"/>
    <n v="0"/>
    <m/>
    <m/>
    <m/>
    <m/>
    <m/>
    <m/>
    <m/>
    <x v="0"/>
    <n v="170.4"/>
    <n v="0"/>
    <n v="0"/>
  </r>
  <r>
    <d v="2016-11-21T00:00:00"/>
    <m/>
    <n v="1"/>
    <x v="8"/>
    <s v="CORREIA"/>
    <x v="11"/>
    <n v="98067628"/>
    <m/>
    <n v="260143"/>
    <m/>
    <m/>
    <s v="C"/>
    <s v="PEK 5 ASSISTENCE"/>
    <n v="465"/>
    <x v="0"/>
    <s v="X"/>
    <m/>
    <m/>
    <m/>
    <m/>
    <m/>
    <m/>
    <n v="0"/>
    <n v="465"/>
    <m/>
    <m/>
    <m/>
    <m/>
    <m/>
    <m/>
    <m/>
    <x v="0"/>
    <n v="465"/>
    <n v="0"/>
    <n v="465"/>
  </r>
  <r>
    <d v="2016-11-21T00:00:00"/>
    <m/>
    <n v="1"/>
    <x v="4"/>
    <s v="BOISLORET"/>
    <x v="2"/>
    <n v="99208141"/>
    <n v="1007627164"/>
    <n v="260144"/>
    <m/>
    <n v="4402835492"/>
    <s v="E"/>
    <s v="E60014-B"/>
    <n v="530.64"/>
    <x v="0"/>
    <m/>
    <m/>
    <s v="RF105-22/11/2016"/>
    <n v="530.64"/>
    <m/>
    <m/>
    <m/>
    <n v="530.64"/>
    <n v="0"/>
    <m/>
    <m/>
    <m/>
    <m/>
    <m/>
    <m/>
    <m/>
    <x v="2"/>
    <n v="530.64"/>
    <n v="0"/>
    <n v="0"/>
  </r>
  <r>
    <d v="2016-11-21T00:00:00"/>
    <m/>
    <n v="1"/>
    <x v="4"/>
    <s v="BOISLORET"/>
    <x v="2"/>
    <n v="99208140"/>
    <n v="1007627187"/>
    <n v="260145"/>
    <m/>
    <n v="4402835491"/>
    <s v="E"/>
    <s v="E6001-4"/>
    <n v="582.62"/>
    <x v="0"/>
    <m/>
    <m/>
    <s v="RF105-22/11/2016"/>
    <n v="582.62"/>
    <m/>
    <m/>
    <m/>
    <n v="582.62"/>
    <n v="0"/>
    <m/>
    <m/>
    <m/>
    <m/>
    <m/>
    <m/>
    <m/>
    <x v="2"/>
    <n v="582.62"/>
    <n v="0"/>
    <n v="0"/>
  </r>
  <r>
    <d v="2016-11-21T00:00:00"/>
    <m/>
    <n v="1"/>
    <x v="4"/>
    <s v="CONCESSA"/>
    <x v="2"/>
    <n v="99195078"/>
    <n v="1007640854"/>
    <n v="260146"/>
    <m/>
    <n v="4402846011"/>
    <s v="C"/>
    <s v="U065"/>
    <n v="671.2"/>
    <x v="0"/>
    <m/>
    <m/>
    <s v="RF107-29/11/2016"/>
    <n v="671.2"/>
    <m/>
    <m/>
    <m/>
    <n v="671.2"/>
    <n v="0"/>
    <m/>
    <m/>
    <m/>
    <m/>
    <m/>
    <m/>
    <m/>
    <x v="2"/>
    <n v="671.2"/>
    <n v="0"/>
    <n v="0"/>
  </r>
  <r>
    <d v="2016-11-21T00:00:00"/>
    <m/>
    <n v="1"/>
    <x v="4"/>
    <m/>
    <x v="6"/>
    <n v="960895953"/>
    <m/>
    <n v="260147"/>
    <m/>
    <n v="2510003981"/>
    <s v="E"/>
    <s v="X6501-1"/>
    <n v="180.01"/>
    <x v="0"/>
    <m/>
    <m/>
    <s v="RF108-06/12/2016"/>
    <n v="180.01"/>
    <m/>
    <m/>
    <m/>
    <n v="180.01"/>
    <n v="0"/>
    <m/>
    <m/>
    <m/>
    <m/>
    <m/>
    <m/>
    <m/>
    <x v="2"/>
    <n v="180.01"/>
    <n v="0"/>
    <n v="0"/>
  </r>
  <r>
    <d v="2016-11-21T00:00:00"/>
    <m/>
    <n v="1"/>
    <x v="4"/>
    <m/>
    <x v="6"/>
    <n v="99207732"/>
    <m/>
    <n v="260148"/>
    <m/>
    <n v="2510003981"/>
    <s v="E"/>
    <s v="D6551-3"/>
    <n v="343.7"/>
    <x v="0"/>
    <m/>
    <m/>
    <s v="RF108-06/12/2016"/>
    <n v="343.7"/>
    <m/>
    <m/>
    <m/>
    <n v="343.7"/>
    <n v="0"/>
    <m/>
    <m/>
    <m/>
    <m/>
    <m/>
    <m/>
    <m/>
    <x v="2"/>
    <n v="343.7"/>
    <n v="0"/>
    <n v="0"/>
  </r>
  <r>
    <d v="2016-11-21T00:00:00"/>
    <m/>
    <n v="1"/>
    <x v="4"/>
    <m/>
    <x v="6"/>
    <n v="90492620"/>
    <m/>
    <n v="260149"/>
    <m/>
    <n v="2510003981"/>
    <s v="E"/>
    <s v="X6532-3"/>
    <n v="120.01"/>
    <x v="0"/>
    <m/>
    <m/>
    <s v="RF108-06/12/2016"/>
    <n v="120.01"/>
    <m/>
    <m/>
    <m/>
    <n v="120.01"/>
    <n v="0"/>
    <m/>
    <m/>
    <m/>
    <m/>
    <m/>
    <m/>
    <m/>
    <x v="2"/>
    <n v="120.01"/>
    <n v="0"/>
    <n v="0"/>
  </r>
  <r>
    <d v="2016-11-22T00:00:00"/>
    <m/>
    <n v="1"/>
    <x v="5"/>
    <m/>
    <x v="6"/>
    <n v="960765303"/>
    <m/>
    <n v="260150"/>
    <m/>
    <n v="2510003975"/>
    <s v="E"/>
    <s v="T25L02"/>
    <n v="140.01"/>
    <x v="0"/>
    <m/>
    <m/>
    <s v="RF108-06/12/2016"/>
    <n v="140.01"/>
    <m/>
    <m/>
    <m/>
    <n v="140.01"/>
    <n v="0"/>
    <m/>
    <m/>
    <m/>
    <m/>
    <m/>
    <m/>
    <m/>
    <x v="0"/>
    <n v="140.01"/>
    <n v="0"/>
    <n v="0"/>
  </r>
  <r>
    <d v="2016-11-22T00:00:00"/>
    <m/>
    <n v="1"/>
    <x v="5"/>
    <m/>
    <x v="6"/>
    <n v="960888390"/>
    <m/>
    <n v="260151"/>
    <m/>
    <n v="2510003975"/>
    <s v="C"/>
    <s v="T269H23"/>
    <n v="440.51"/>
    <x v="0"/>
    <m/>
    <m/>
    <s v="RF108-06/12/2016"/>
    <n v="440.51"/>
    <m/>
    <m/>
    <m/>
    <n v="440.51"/>
    <n v="0"/>
    <m/>
    <m/>
    <m/>
    <m/>
    <m/>
    <m/>
    <m/>
    <x v="0"/>
    <n v="440.51"/>
    <n v="0"/>
    <n v="0"/>
  </r>
  <r>
    <d v="2016-11-22T00:00:00"/>
    <m/>
    <n v="1"/>
    <x v="5"/>
    <m/>
    <x v="6"/>
    <n v="960888390"/>
    <m/>
    <n v="260152"/>
    <m/>
    <n v="2510003975"/>
    <s v="C"/>
    <s v="T269H13"/>
    <n v="440.51"/>
    <x v="0"/>
    <m/>
    <m/>
    <s v="RF108-06/12/2016"/>
    <n v="440.51"/>
    <m/>
    <m/>
    <m/>
    <n v="440.51"/>
    <n v="0"/>
    <m/>
    <m/>
    <m/>
    <m/>
    <m/>
    <m/>
    <m/>
    <x v="0"/>
    <n v="440.51"/>
    <n v="0"/>
    <n v="0"/>
  </r>
  <r>
    <d v="2016-11-22T00:00:00"/>
    <m/>
    <n v="1"/>
    <x v="1"/>
    <s v="REYNEAUD"/>
    <x v="1"/>
    <n v="90441280"/>
    <m/>
    <n v="260153"/>
    <m/>
    <m/>
    <s v="E"/>
    <s v="K2103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11-22T00:00:00"/>
    <m/>
    <n v="1"/>
    <x v="3"/>
    <s v="ALLAIN"/>
    <x v="1"/>
    <n v="90493621"/>
    <m/>
    <n v="260154"/>
    <n v="39345"/>
    <m/>
    <s v="E"/>
    <s v="C842"/>
    <n v="259.2"/>
    <x v="0"/>
    <s v="X"/>
    <m/>
    <m/>
    <m/>
    <m/>
    <m/>
    <m/>
    <n v="0"/>
    <n v="259.2"/>
    <m/>
    <m/>
    <m/>
    <m/>
    <m/>
    <m/>
    <m/>
    <x v="0"/>
    <n v="259.2"/>
    <n v="0"/>
    <n v="259.2"/>
  </r>
  <r>
    <d v="2016-11-22T00:00:00"/>
    <m/>
    <n v="1"/>
    <x v="4"/>
    <s v="CONCESSA"/>
    <x v="2"/>
    <n v="99208336"/>
    <n v="1007708305"/>
    <n v="260155"/>
    <m/>
    <n v="4402839344"/>
    <s v="C"/>
    <s v="V6301-2"/>
    <n v="230.36"/>
    <x v="0"/>
    <m/>
    <m/>
    <s v="RF113-21/12/2016"/>
    <n v="230.36"/>
    <m/>
    <m/>
    <m/>
    <n v="230.36"/>
    <n v="0"/>
    <m/>
    <m/>
    <m/>
    <m/>
    <m/>
    <m/>
    <m/>
    <x v="2"/>
    <n v="230.36"/>
    <n v="0"/>
    <n v="0"/>
  </r>
  <r>
    <d v="2016-11-22T00:00:00"/>
    <m/>
    <n v="1"/>
    <x v="4"/>
    <s v="BOISLORET"/>
    <x v="2"/>
    <n v="90493926"/>
    <n v="1007641475"/>
    <n v="260156"/>
    <m/>
    <n v="4402846002"/>
    <s v="E/C"/>
    <s v="E6302-2"/>
    <n v="2828.85"/>
    <x v="0"/>
    <m/>
    <m/>
    <s v="RF107-29/11/2016"/>
    <n v="285.83999999999997"/>
    <n v="2543.0100000000002"/>
    <m/>
    <m/>
    <n v="2828.8500000000004"/>
    <n v="-4.5474735088646412E-13"/>
    <m/>
    <m/>
    <m/>
    <m/>
    <m/>
    <m/>
    <m/>
    <x v="2"/>
    <n v="2828.85"/>
    <n v="0"/>
    <n v="0"/>
  </r>
  <r>
    <d v="2016-11-22T00:00:00"/>
    <m/>
    <n v="1"/>
    <x v="4"/>
    <s v="CONCESSA"/>
    <x v="2"/>
    <n v="99208335"/>
    <n v="1007708193"/>
    <n v="260157"/>
    <m/>
    <n v="4402839253"/>
    <s v="C"/>
    <s v="V6301-1"/>
    <n v="921.76"/>
    <x v="0"/>
    <m/>
    <m/>
    <s v="RF113-21/12/2016"/>
    <n v="921.76"/>
    <m/>
    <m/>
    <m/>
    <n v="921.76"/>
    <n v="0"/>
    <m/>
    <m/>
    <m/>
    <m/>
    <m/>
    <m/>
    <m/>
    <x v="2"/>
    <n v="921.76"/>
    <n v="0"/>
    <n v="0"/>
  </r>
  <r>
    <d v="2016-11-22T00:00:00"/>
    <m/>
    <n v="1"/>
    <x v="3"/>
    <s v="SANCHE"/>
    <x v="2"/>
    <n v="90492315"/>
    <n v="1007629521"/>
    <n v="260158"/>
    <n v="39513"/>
    <n v="4402828414"/>
    <s v="E"/>
    <s v="U008 / LIGNE EDT NORD U8"/>
    <n v="204.48"/>
    <x v="0"/>
    <m/>
    <m/>
    <s v="RF108-06/12/2016"/>
    <n v="204.48"/>
    <m/>
    <m/>
    <m/>
    <n v="204.48"/>
    <n v="0"/>
    <m/>
    <m/>
    <m/>
    <m/>
    <m/>
    <m/>
    <m/>
    <x v="0"/>
    <n v="204.48"/>
    <n v="0"/>
    <n v="0"/>
  </r>
  <r>
    <d v="2016-11-22T00:00:00"/>
    <m/>
    <n v="1"/>
    <x v="0"/>
    <s v="PORTES"/>
    <x v="2"/>
    <n v="90483984"/>
    <n v="1007629528"/>
    <n v="260159"/>
    <m/>
    <n v="4402833006"/>
    <s v="E"/>
    <s v="E9408-1"/>
    <n v="100"/>
    <x v="0"/>
    <m/>
    <m/>
    <s v="RF105-22/11/2016"/>
    <n v="100"/>
    <m/>
    <m/>
    <m/>
    <n v="100"/>
    <n v="0"/>
    <m/>
    <m/>
    <m/>
    <m/>
    <m/>
    <m/>
    <m/>
    <x v="0"/>
    <n v="100"/>
    <n v="0"/>
    <n v="0"/>
  </r>
  <r>
    <d v="2016-11-22T00:00:00"/>
    <m/>
    <n v="1"/>
    <x v="5"/>
    <s v="BARTHELEMY"/>
    <x v="2"/>
    <n v="99207585"/>
    <n v="1007629600"/>
    <n v="260160"/>
    <m/>
    <n v="4402831147"/>
    <s v="E"/>
    <s v="V24355"/>
    <n v="1156.72"/>
    <x v="0"/>
    <m/>
    <m/>
    <s v="RF105-22/11/2016"/>
    <n v="1156.72"/>
    <m/>
    <m/>
    <m/>
    <n v="1156.72"/>
    <n v="0"/>
    <m/>
    <m/>
    <m/>
    <m/>
    <m/>
    <m/>
    <m/>
    <x v="0"/>
    <n v="1156.72"/>
    <n v="0"/>
    <n v="0"/>
  </r>
  <r>
    <d v="2016-11-22T00:00:00"/>
    <m/>
    <n v="1"/>
    <x v="5"/>
    <s v="MALET"/>
    <x v="2"/>
    <n v="99191316"/>
    <n v="1007629696"/>
    <n v="260161"/>
    <m/>
    <n v="4402840301"/>
    <s v="C"/>
    <s v="U18"/>
    <n v="873.28"/>
    <x v="0"/>
    <m/>
    <m/>
    <s v="RF105-22/11/2016"/>
    <n v="873.28"/>
    <m/>
    <m/>
    <m/>
    <n v="873.28"/>
    <n v="0"/>
    <m/>
    <m/>
    <m/>
    <m/>
    <m/>
    <m/>
    <m/>
    <x v="0"/>
    <n v="873.28"/>
    <n v="0"/>
    <n v="0"/>
  </r>
  <r>
    <d v="2016-11-23T00:00:00"/>
    <m/>
    <n v="1"/>
    <x v="4"/>
    <s v="PAILLAS"/>
    <x v="2"/>
    <n v="960839755"/>
    <n v="1007641969"/>
    <n v="260162"/>
    <m/>
    <n v="4402844666"/>
    <s v="E/C"/>
    <s v="CUI"/>
    <n v="4989.8"/>
    <x v="0"/>
    <m/>
    <m/>
    <s v="RF107-29/11/2016"/>
    <n v="4989.79"/>
    <m/>
    <m/>
    <m/>
    <n v="4989.79"/>
    <n v="0"/>
    <m/>
    <m/>
    <m/>
    <m/>
    <m/>
    <m/>
    <m/>
    <x v="2"/>
    <n v="4989.8"/>
    <n v="0"/>
    <n v="0"/>
  </r>
  <r>
    <d v="2016-11-23T00:00:00"/>
    <m/>
    <n v="1"/>
    <x v="2"/>
    <s v="PAUCHET"/>
    <x v="1"/>
    <n v="90494221"/>
    <s v="RC661464"/>
    <n v="260163"/>
    <n v="39540"/>
    <s v="A1503832"/>
    <s v="C"/>
    <s v="140PCV175"/>
    <n v="315.79000000000002"/>
    <x v="0"/>
    <m/>
    <m/>
    <s v="RF122-16/01/2017"/>
    <n v="313.16000000000003"/>
    <m/>
    <m/>
    <m/>
    <n v="313.16000000000003"/>
    <n v="0"/>
    <m/>
    <m/>
    <m/>
    <m/>
    <m/>
    <m/>
    <m/>
    <x v="1"/>
    <n v="315.79000000000002"/>
    <n v="0"/>
    <n v="0"/>
  </r>
  <r>
    <d v="2016-11-23T00:00:00"/>
    <m/>
    <n v="1"/>
    <x v="2"/>
    <s v="PAUCHET"/>
    <x v="1"/>
    <n v="960867655"/>
    <s v="RC653174"/>
    <n v="260164"/>
    <s v="39044/39034"/>
    <s v="A1502879"/>
    <s v="E"/>
    <s v="AERO K12203"/>
    <n v="809.99"/>
    <x v="0"/>
    <m/>
    <m/>
    <s v="RF107-29/11/2016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6-11-23T00:00:00"/>
    <m/>
    <n v="1"/>
    <x v="2"/>
    <s v="PAUCHET"/>
    <x v="1"/>
    <n v="96089507"/>
    <s v="RC653174"/>
    <n v="260165"/>
    <s v="39051/39052"/>
    <s v="A1502879"/>
    <s v="E"/>
    <s v="AERO K12104"/>
    <n v="809.99"/>
    <x v="0"/>
    <m/>
    <m/>
    <s v="RF107-29/11/2016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6-11-23T00:00:00"/>
    <m/>
    <n v="1"/>
    <x v="4"/>
    <m/>
    <x v="6"/>
    <n v="90493634"/>
    <m/>
    <n v="260166"/>
    <m/>
    <n v="2510003981"/>
    <s v="E"/>
    <s v="M6301-1"/>
    <n v="240"/>
    <x v="0"/>
    <m/>
    <m/>
    <s v="RF108-06/12/2016"/>
    <n v="240"/>
    <m/>
    <m/>
    <m/>
    <n v="240"/>
    <n v="0"/>
    <m/>
    <m/>
    <m/>
    <m/>
    <m/>
    <m/>
    <m/>
    <x v="2"/>
    <n v="240"/>
    <n v="0"/>
    <n v="0"/>
  </r>
  <r>
    <d v="2016-11-23T00:00:00"/>
    <m/>
    <n v="1"/>
    <x v="4"/>
    <m/>
    <x v="0"/>
    <n v="90494119"/>
    <m/>
    <n v="260167"/>
    <m/>
    <s v="9AL0709"/>
    <s v="E"/>
    <s v="66PT484"/>
    <n v="140"/>
    <x v="0"/>
    <m/>
    <m/>
    <s v="RF122-16/01/2017"/>
    <n v="140"/>
    <m/>
    <m/>
    <m/>
    <n v="140"/>
    <n v="0"/>
    <m/>
    <m/>
    <m/>
    <m/>
    <m/>
    <m/>
    <m/>
    <x v="2"/>
    <n v="140"/>
    <n v="0"/>
    <n v="0"/>
  </r>
  <r>
    <d v="2016-11-23T00:00:00"/>
    <m/>
    <n v="1"/>
    <x v="4"/>
    <m/>
    <x v="0"/>
    <n v="90493634"/>
    <m/>
    <n v="260168"/>
    <m/>
    <s v="RF122-16/01/2017"/>
    <s v="E"/>
    <s v="V6301-1"/>
    <n v="122.81"/>
    <x v="0"/>
    <m/>
    <m/>
    <s v="RF122-16/01/2017"/>
    <n v="122.8"/>
    <m/>
    <m/>
    <m/>
    <n v="122.8"/>
    <n v="0"/>
    <m/>
    <m/>
    <m/>
    <m/>
    <m/>
    <m/>
    <m/>
    <x v="2"/>
    <n v="122.81"/>
    <n v="0"/>
    <n v="0"/>
  </r>
  <r>
    <d v="2016-11-23T00:00:00"/>
    <m/>
    <n v="1"/>
    <x v="5"/>
    <s v="MORRET"/>
    <x v="0"/>
    <m/>
    <m/>
    <n v="260169"/>
    <m/>
    <s v="9AL0709"/>
    <s v="E"/>
    <s v="SALLE DE CONTRÔLE"/>
    <n v="140"/>
    <x v="0"/>
    <m/>
    <m/>
    <s v="RF122-16/01/2017"/>
    <n v="140"/>
    <m/>
    <m/>
    <m/>
    <n v="140"/>
    <n v="0"/>
    <m/>
    <m/>
    <m/>
    <m/>
    <m/>
    <m/>
    <m/>
    <x v="0"/>
    <n v="140"/>
    <n v="0"/>
    <n v="0"/>
  </r>
  <r>
    <d v="2016-11-23T00:00:00"/>
    <m/>
    <n v="0"/>
    <x v="4"/>
    <s v="BOISLORET/PAILLAS"/>
    <x v="2"/>
    <n v="90459316"/>
    <m/>
    <n v="260170"/>
    <m/>
    <m/>
    <s v="C"/>
    <s v="LIGNE EAU DECARBONATE"/>
    <n v="11401.49"/>
    <x v="0"/>
    <s v="X"/>
    <m/>
    <m/>
    <m/>
    <m/>
    <m/>
    <m/>
    <n v="0"/>
    <n v="11401.49"/>
    <m/>
    <m/>
    <m/>
    <m/>
    <m/>
    <m/>
    <m/>
    <x v="2"/>
    <n v="0"/>
    <n v="11401.49"/>
    <n v="0"/>
  </r>
  <r>
    <d v="2016-11-24T00:00:00"/>
    <m/>
    <n v="1"/>
    <x v="7"/>
    <s v="MARTIN"/>
    <x v="2"/>
    <n v="90493525"/>
    <n v="1007634320"/>
    <n v="260171"/>
    <s v="39423/39424"/>
    <n v="4402837947"/>
    <s v="E/C"/>
    <s v="RAMONEUR 9"/>
    <n v="3088.96"/>
    <x v="0"/>
    <m/>
    <m/>
    <s v="RF106-25/11/2016"/>
    <n v="2273.2399999999998"/>
    <n v="815.72"/>
    <m/>
    <m/>
    <n v="3088.96"/>
    <n v="2.2737367544323206E-13"/>
    <m/>
    <m/>
    <m/>
    <m/>
    <m/>
    <m/>
    <m/>
    <x v="1"/>
    <n v="3088.96"/>
    <n v="0"/>
    <n v="0"/>
  </r>
  <r>
    <d v="2016-11-24T00:00:00"/>
    <m/>
    <n v="1"/>
    <x v="2"/>
    <s v="CABEZUELA"/>
    <x v="2"/>
    <n v="90447400"/>
    <n v="1007634395"/>
    <n v="260172"/>
    <n v="39616"/>
    <n v="4402842302"/>
    <s v="E"/>
    <s v="140PRC175"/>
    <n v="318.08"/>
    <x v="0"/>
    <m/>
    <m/>
    <s v="RF106-25/11/2016"/>
    <n v="318.08"/>
    <m/>
    <m/>
    <m/>
    <n v="318.08"/>
    <n v="0"/>
    <m/>
    <m/>
    <m/>
    <m/>
    <m/>
    <m/>
    <m/>
    <x v="1"/>
    <n v="318.08"/>
    <n v="0"/>
    <n v="0"/>
  </r>
  <r>
    <d v="2016-11-24T00:00:00"/>
    <m/>
    <n v="1"/>
    <x v="2"/>
    <s v="CABEZUELA"/>
    <x v="2"/>
    <n v="90481239"/>
    <n v="1007634399"/>
    <n v="260173"/>
    <n v="39516"/>
    <n v="4402747824"/>
    <s v="E"/>
    <s v="FUITE U140"/>
    <n v="100"/>
    <x v="0"/>
    <m/>
    <m/>
    <s v="RF106-25/11/2016"/>
    <n v="100"/>
    <m/>
    <m/>
    <m/>
    <n v="100"/>
    <n v="0"/>
    <m/>
    <m/>
    <m/>
    <m/>
    <m/>
    <m/>
    <m/>
    <x v="1"/>
    <n v="100"/>
    <n v="0"/>
    <n v="0"/>
  </r>
  <r>
    <d v="2016-11-24T00:00:00"/>
    <m/>
    <n v="1"/>
    <x v="7"/>
    <s v="MARTIN"/>
    <x v="2"/>
    <n v="90489496"/>
    <n v="1007634405"/>
    <n v="260174"/>
    <n v="39328"/>
    <n v="4402836351"/>
    <s v="E"/>
    <s v="VANNE MP"/>
    <n v="545.28"/>
    <x v="0"/>
    <m/>
    <m/>
    <s v="RF106-25/11/2016"/>
    <n v="545.28"/>
    <m/>
    <m/>
    <m/>
    <n v="545.28"/>
    <n v="0"/>
    <m/>
    <m/>
    <m/>
    <m/>
    <m/>
    <m/>
    <m/>
    <x v="1"/>
    <n v="545.28"/>
    <n v="0"/>
    <n v="0"/>
  </r>
  <r>
    <d v="2016-11-24T00:00:00"/>
    <m/>
    <n v="1"/>
    <x v="2"/>
    <s v="CABEZUELA"/>
    <x v="2"/>
    <n v="90484820"/>
    <n v="1007634408"/>
    <n v="260175"/>
    <n v="39515"/>
    <n v="4402765064"/>
    <s v="E"/>
    <s v="V14016"/>
    <n v="100"/>
    <x v="0"/>
    <m/>
    <m/>
    <s v="RF106-25/11/2016"/>
    <n v="100"/>
    <m/>
    <m/>
    <m/>
    <n v="100"/>
    <n v="0"/>
    <m/>
    <m/>
    <m/>
    <m/>
    <m/>
    <m/>
    <m/>
    <x v="1"/>
    <n v="100"/>
    <n v="0"/>
    <n v="0"/>
  </r>
  <r>
    <d v="2016-11-24T00:00:00"/>
    <m/>
    <n v="1"/>
    <x v="5"/>
    <s v="MALET"/>
    <x v="2"/>
    <n v="99206843"/>
    <n v="1007634443"/>
    <n v="260176"/>
    <m/>
    <n v="4402822940"/>
    <s v="E/C"/>
    <s v="E26103A"/>
    <n v="1517.28"/>
    <x v="0"/>
    <m/>
    <m/>
    <s v="RF106-25/11/2016"/>
    <n v="571.67999999999995"/>
    <n v="945.6"/>
    <m/>
    <m/>
    <n v="1517.28"/>
    <n v="0"/>
    <m/>
    <m/>
    <m/>
    <m/>
    <m/>
    <m/>
    <m/>
    <x v="0"/>
    <n v="1517.28"/>
    <n v="0"/>
    <n v="0"/>
  </r>
  <r>
    <d v="2016-11-24T00:00:00"/>
    <m/>
    <n v="1"/>
    <x v="5"/>
    <s v="MALET"/>
    <x v="2"/>
    <n v="99207783"/>
    <n v="1007634478"/>
    <n v="260177"/>
    <m/>
    <n v="4402831911"/>
    <s v="E/C"/>
    <s v="P262015"/>
    <n v="1347.93"/>
    <x v="0"/>
    <m/>
    <m/>
    <s v="RF106-25/11/2016"/>
    <n v="1247.93"/>
    <n v="100"/>
    <m/>
    <m/>
    <n v="1347.93"/>
    <n v="0"/>
    <m/>
    <m/>
    <m/>
    <m/>
    <m/>
    <m/>
    <m/>
    <x v="0"/>
    <n v="1347.93"/>
    <n v="0"/>
    <n v="0"/>
  </r>
  <r>
    <d v="2016-11-24T00:00:00"/>
    <m/>
    <n v="1"/>
    <x v="5"/>
    <s v="MALET"/>
    <x v="2"/>
    <n v="99206845"/>
    <n v="1007634492"/>
    <n v="260178"/>
    <m/>
    <n v="4402822945"/>
    <s v="E/C"/>
    <s v="V26104"/>
    <n v="1095.82"/>
    <x v="0"/>
    <m/>
    <m/>
    <s v="RF106-25/11/2016"/>
    <n v="100"/>
    <n v="995.82"/>
    <m/>
    <m/>
    <n v="1095.8200000000002"/>
    <n v="-1.1368683772161603E-13"/>
    <m/>
    <m/>
    <m/>
    <m/>
    <m/>
    <m/>
    <m/>
    <x v="0"/>
    <n v="1095.82"/>
    <n v="0"/>
    <n v="0"/>
  </r>
  <r>
    <d v="2016-11-24T00:00:00"/>
    <m/>
    <n v="1"/>
    <x v="5"/>
    <s v="MALET"/>
    <x v="2"/>
    <n v="90492809"/>
    <n v="1007634499"/>
    <n v="260179"/>
    <m/>
    <n v="4402831325"/>
    <s v="C"/>
    <s v="SB2 78001"/>
    <n v="244.64"/>
    <x v="0"/>
    <m/>
    <m/>
    <s v="RF106-25/11/2016"/>
    <n v="244.64"/>
    <m/>
    <m/>
    <m/>
    <n v="244.64"/>
    <n v="0"/>
    <m/>
    <m/>
    <m/>
    <m/>
    <m/>
    <m/>
    <m/>
    <x v="0"/>
    <n v="244.64"/>
    <n v="0"/>
    <n v="0"/>
  </r>
  <r>
    <d v="2016-11-24T00:00:00"/>
    <m/>
    <n v="1"/>
    <x v="5"/>
    <s v="BARTHELEMY"/>
    <x v="2"/>
    <n v="960896156"/>
    <n v="1007634569"/>
    <n v="260180"/>
    <m/>
    <n v="4402837350"/>
    <s v="C"/>
    <s v="T249 D24/D25"/>
    <n v="909.6"/>
    <x v="0"/>
    <m/>
    <m/>
    <s v="RF106-25/11/2016"/>
    <n v="591.24"/>
    <n v="318.36"/>
    <m/>
    <m/>
    <n v="909.6"/>
    <n v="0"/>
    <m/>
    <m/>
    <m/>
    <m/>
    <m/>
    <m/>
    <m/>
    <x v="0"/>
    <n v="909.6"/>
    <n v="0"/>
    <n v="0"/>
  </r>
  <r>
    <d v="2016-11-24T00:00:00"/>
    <m/>
    <n v="1"/>
    <x v="5"/>
    <s v="BARTHELEMY"/>
    <x v="2"/>
    <n v="90492810"/>
    <n v="1007635548"/>
    <n v="260181"/>
    <m/>
    <n v="4402831326"/>
    <s v="C"/>
    <s v="T279G04"/>
    <n v="1406.75"/>
    <x v="0"/>
    <m/>
    <m/>
    <s v="RF106-25/11/2016"/>
    <n v="1406.75"/>
    <m/>
    <m/>
    <m/>
    <n v="1406.75"/>
    <n v="0"/>
    <m/>
    <m/>
    <m/>
    <m/>
    <m/>
    <m/>
    <m/>
    <x v="0"/>
    <n v="1406.75"/>
    <n v="0"/>
    <n v="0"/>
  </r>
  <r>
    <d v="2016-11-24T00:00:00"/>
    <m/>
    <n v="1"/>
    <x v="5"/>
    <s v="BARTHELEMY"/>
    <x v="2"/>
    <n v="960891141"/>
    <n v="1007635573"/>
    <n v="260182"/>
    <m/>
    <n v="4402830002"/>
    <s v="C"/>
    <s v="E9351"/>
    <n v="1403.02"/>
    <x v="0"/>
    <m/>
    <m/>
    <s v="RF106-25/11/2016"/>
    <n v="1403.02"/>
    <m/>
    <m/>
    <m/>
    <n v="1403.02"/>
    <n v="0"/>
    <m/>
    <m/>
    <m/>
    <m/>
    <m/>
    <m/>
    <m/>
    <x v="0"/>
    <n v="1403.02"/>
    <n v="0"/>
    <n v="0"/>
  </r>
  <r>
    <d v="2016-11-24T00:00:00"/>
    <m/>
    <n v="1"/>
    <x v="5"/>
    <s v="MALET"/>
    <x v="2"/>
    <n v="90483517"/>
    <n v="1007634678"/>
    <n v="260183"/>
    <m/>
    <n v="4402833164"/>
    <s v="E"/>
    <s v="BORNE 214"/>
    <n v="113.6"/>
    <x v="0"/>
    <m/>
    <m/>
    <s v="RF106-25/11/2016"/>
    <n v="113.6"/>
    <m/>
    <m/>
    <m/>
    <n v="113.6"/>
    <n v="0"/>
    <m/>
    <m/>
    <m/>
    <m/>
    <m/>
    <m/>
    <m/>
    <x v="0"/>
    <n v="113.6"/>
    <n v="0"/>
    <n v="0"/>
  </r>
  <r>
    <d v="2016-11-25T00:00:00"/>
    <m/>
    <n v="1"/>
    <x v="5"/>
    <s v="MALET"/>
    <x v="2"/>
    <n v="960891811"/>
    <n v="1007635603"/>
    <n v="260184"/>
    <m/>
    <n v="4402845145"/>
    <s v="E"/>
    <s v="E26101"/>
    <n v="392.1"/>
    <x v="0"/>
    <m/>
    <m/>
    <s v="RF106-25/11/2016"/>
    <n v="392.1"/>
    <m/>
    <m/>
    <m/>
    <n v="392.1"/>
    <n v="0"/>
    <m/>
    <m/>
    <m/>
    <m/>
    <m/>
    <m/>
    <m/>
    <x v="0"/>
    <n v="392.1"/>
    <n v="0"/>
    <n v="0"/>
  </r>
  <r>
    <d v="2016-11-25T00:00:00"/>
    <m/>
    <n v="1"/>
    <x v="5"/>
    <m/>
    <x v="6"/>
    <n v="90478985"/>
    <m/>
    <n v="260185"/>
    <m/>
    <n v="2510004016"/>
    <s v="E/C"/>
    <s v="P26301"/>
    <n v="831.11"/>
    <x v="0"/>
    <m/>
    <m/>
    <s v="RF116-03/01/2017"/>
    <n v="831.11"/>
    <m/>
    <m/>
    <m/>
    <n v="831.11"/>
    <n v="0"/>
    <m/>
    <m/>
    <m/>
    <m/>
    <m/>
    <m/>
    <m/>
    <x v="0"/>
    <n v="831.11"/>
    <n v="0"/>
    <n v="0"/>
  </r>
  <r>
    <d v="2016-11-25T00:00:00"/>
    <m/>
    <n v="1"/>
    <x v="4"/>
    <s v="CONCESSA"/>
    <x v="2"/>
    <n v="90493993"/>
    <n v="1007635845"/>
    <n v="260186"/>
    <m/>
    <n v="4402844894"/>
    <s v="E/C"/>
    <s v="E6302-1"/>
    <n v="1946.1599999999999"/>
    <x v="0"/>
    <m/>
    <m/>
    <s v="RF106-25/11/2016"/>
    <n v="1156.8"/>
    <n v="789.36"/>
    <m/>
    <m/>
    <n v="1946.1599999999999"/>
    <n v="-1.1368683772161603E-13"/>
    <m/>
    <m/>
    <m/>
    <m/>
    <m/>
    <m/>
    <m/>
    <x v="2"/>
    <n v="1946.1599999999999"/>
    <n v="0"/>
    <n v="0"/>
  </r>
  <r>
    <d v="2016-11-25T00:00:00"/>
    <m/>
    <n v="1"/>
    <x v="4"/>
    <s v="BOISLORET"/>
    <x v="2"/>
    <n v="99206819"/>
    <n v="1007640953"/>
    <n v="260187"/>
    <m/>
    <n v="4402846094"/>
    <s v="E"/>
    <s v="V6151-3A"/>
    <n v="100"/>
    <x v="0"/>
    <m/>
    <m/>
    <s v="RF107-29/11/2016"/>
    <n v="100"/>
    <m/>
    <m/>
    <m/>
    <n v="100"/>
    <n v="0"/>
    <m/>
    <m/>
    <m/>
    <m/>
    <m/>
    <m/>
    <m/>
    <x v="2"/>
    <n v="100"/>
    <n v="0"/>
    <n v="0"/>
  </r>
  <r>
    <d v="2016-11-25T00:00:00"/>
    <m/>
    <n v="1"/>
    <x v="1"/>
    <s v="POUCHAIN"/>
    <x v="2"/>
    <n v="960888433"/>
    <n v="1007792327"/>
    <n v="260188"/>
    <m/>
    <n v="4402885865"/>
    <s v="C"/>
    <s v="PANNEAUX"/>
    <n v="636.72"/>
    <x v="0"/>
    <m/>
    <m/>
    <s v="RF123-19/01/2017"/>
    <n v="636.70000000000005"/>
    <m/>
    <m/>
    <m/>
    <n v="636.70000000000005"/>
    <n v="0"/>
    <m/>
    <m/>
    <m/>
    <m/>
    <m/>
    <m/>
    <m/>
    <x v="0"/>
    <n v="636.72"/>
    <n v="0"/>
    <n v="0"/>
  </r>
  <r>
    <d v="2016-11-25T00:00:00"/>
    <m/>
    <n v="1"/>
    <x v="1"/>
    <s v="POUCHAIN"/>
    <x v="2"/>
    <n v="90493998"/>
    <n v="1007792307"/>
    <n v="260189"/>
    <m/>
    <n v="4402885864"/>
    <s v="E"/>
    <s v="VRU"/>
    <n v="398"/>
    <x v="0"/>
    <m/>
    <m/>
    <s v="RF123-19/01/2017"/>
    <n v="398"/>
    <m/>
    <m/>
    <m/>
    <n v="398"/>
    <n v="0"/>
    <m/>
    <m/>
    <m/>
    <m/>
    <m/>
    <m/>
    <m/>
    <x v="0"/>
    <n v="398"/>
    <n v="0"/>
    <n v="0"/>
  </r>
  <r>
    <d v="2016-11-25T00:00:00"/>
    <m/>
    <n v="1"/>
    <x v="1"/>
    <s v="POUCHAIN"/>
    <x v="2"/>
    <n v="90493415"/>
    <n v="1007792302"/>
    <n v="260190"/>
    <m/>
    <n v="4402885863"/>
    <s v="E"/>
    <s v="BRAS SALIN"/>
    <n v="398"/>
    <x v="0"/>
    <m/>
    <m/>
    <s v="RF123-19/01/2017"/>
    <n v="398"/>
    <m/>
    <m/>
    <m/>
    <n v="398"/>
    <n v="0"/>
    <m/>
    <m/>
    <m/>
    <m/>
    <m/>
    <m/>
    <m/>
    <x v="0"/>
    <n v="398"/>
    <n v="0"/>
    <n v="0"/>
  </r>
  <r>
    <d v="2016-11-28T00:00:00"/>
    <m/>
    <n v="1"/>
    <x v="7"/>
    <s v="MARTIN"/>
    <x v="2"/>
    <n v="90493749"/>
    <n v="1007638491"/>
    <n v="260191"/>
    <n v="39430"/>
    <n v="4402838748"/>
    <s v="C"/>
    <s v="P1601-A"/>
    <n v="689.2"/>
    <x v="0"/>
    <m/>
    <m/>
    <s v="RF107-29/11/2016"/>
    <n v="689.2"/>
    <m/>
    <m/>
    <m/>
    <n v="689.2"/>
    <n v="0"/>
    <m/>
    <m/>
    <m/>
    <m/>
    <m/>
    <m/>
    <m/>
    <x v="1"/>
    <n v="689.2"/>
    <n v="0"/>
    <n v="0"/>
  </r>
  <r>
    <d v="2016-11-28T00:00:00"/>
    <m/>
    <n v="1"/>
    <x v="7"/>
    <s v="MARTIN"/>
    <x v="2"/>
    <n v="90489735"/>
    <n v="1007665824"/>
    <n v="260192"/>
    <n v="39518"/>
    <n v="4402847438"/>
    <s v="E"/>
    <s v="PE U011"/>
    <n v="227.2"/>
    <x v="0"/>
    <m/>
    <m/>
    <s v="RF108-06/12/2016"/>
    <n v="227.2"/>
    <m/>
    <m/>
    <m/>
    <n v="227.2"/>
    <n v="0"/>
    <m/>
    <m/>
    <m/>
    <m/>
    <m/>
    <m/>
    <m/>
    <x v="1"/>
    <n v="227.2"/>
    <n v="0"/>
    <n v="0"/>
  </r>
  <r>
    <d v="2016-11-28T00:00:00"/>
    <m/>
    <n v="1"/>
    <x v="7"/>
    <s v="MARTIN"/>
    <x v="2"/>
    <n v="99204085"/>
    <n v="1007638498"/>
    <n v="260193"/>
    <n v="39611"/>
    <n v="4402833724"/>
    <s v="E"/>
    <s v="V1302A"/>
    <n v="227.2"/>
    <x v="0"/>
    <m/>
    <m/>
    <s v="RF107-29/11/2016"/>
    <n v="227.2"/>
    <m/>
    <m/>
    <m/>
    <n v="227.2"/>
    <n v="0"/>
    <m/>
    <m/>
    <m/>
    <m/>
    <m/>
    <m/>
    <m/>
    <x v="1"/>
    <n v="227.2"/>
    <n v="0"/>
    <n v="0"/>
  </r>
  <r>
    <d v="2016-11-28T00:00:00"/>
    <m/>
    <n v="1"/>
    <x v="0"/>
    <s v="PORTES"/>
    <x v="2"/>
    <n v="90494522"/>
    <n v="1007682303"/>
    <n v="260194"/>
    <m/>
    <n v="4402857148"/>
    <s v="E"/>
    <s v="V9502-2"/>
    <n v="579.91"/>
    <x v="0"/>
    <m/>
    <m/>
    <s v="RF112-19/12/2016"/>
    <n v="579.87"/>
    <m/>
    <m/>
    <m/>
    <n v="579.87"/>
    <n v="0"/>
    <m/>
    <m/>
    <m/>
    <m/>
    <m/>
    <m/>
    <m/>
    <x v="0"/>
    <n v="579.91"/>
    <n v="0"/>
    <n v="0"/>
  </r>
  <r>
    <d v="2016-11-28T00:00:00"/>
    <m/>
    <n v="1"/>
    <x v="5"/>
    <s v="MALET"/>
    <x v="2"/>
    <n v="90492441"/>
    <n v="1007638508"/>
    <n v="260195"/>
    <m/>
    <n v="4402832931"/>
    <s v="C"/>
    <s v="P26201"/>
    <n v="397.12"/>
    <x v="0"/>
    <m/>
    <m/>
    <s v="RF107-29/11/2016"/>
    <n v="397.12"/>
    <m/>
    <m/>
    <m/>
    <n v="397.12"/>
    <n v="0"/>
    <m/>
    <m/>
    <m/>
    <m/>
    <m/>
    <m/>
    <m/>
    <x v="0"/>
    <n v="397.12"/>
    <n v="0"/>
    <n v="0"/>
  </r>
  <r>
    <d v="2016-11-28T00:00:00"/>
    <m/>
    <n v="1"/>
    <x v="2"/>
    <s v="CABEZUELA"/>
    <x v="2"/>
    <n v="90493803"/>
    <s v="1007638657 / 1007638658"/>
    <n v="260196"/>
    <s v="39668/39669"/>
    <n v="4402838566"/>
    <s v="E/C"/>
    <s v="F136"/>
    <n v="1764.96"/>
    <x v="0"/>
    <m/>
    <m/>
    <s v="RF107-29/11/2016"/>
    <n v="397.6"/>
    <n v="1367.36"/>
    <m/>
    <m/>
    <n v="1764.96"/>
    <n v="2.2737367544323206E-13"/>
    <m/>
    <m/>
    <m/>
    <m/>
    <m/>
    <m/>
    <m/>
    <x v="1"/>
    <n v="1764.96"/>
    <n v="0"/>
    <n v="0"/>
  </r>
  <r>
    <d v="2016-11-28T00:00:00"/>
    <m/>
    <n v="1"/>
    <x v="4"/>
    <s v="CONCESSA"/>
    <x v="2"/>
    <n v="90487248"/>
    <n v="1007783389"/>
    <n v="260197"/>
    <m/>
    <n v="4402884360"/>
    <s v="E/C"/>
    <s v="V6304"/>
    <n v="1791.08"/>
    <x v="0"/>
    <m/>
    <m/>
    <s v="RF122-16/01/2017"/>
    <n v="1023.04"/>
    <n v="768.04"/>
    <m/>
    <m/>
    <n v="1791.08"/>
    <n v="0"/>
    <m/>
    <m/>
    <m/>
    <m/>
    <m/>
    <m/>
    <m/>
    <x v="2"/>
    <n v="1791.08"/>
    <n v="0"/>
    <n v="0"/>
  </r>
  <r>
    <d v="2016-11-29T00:00:00"/>
    <m/>
    <n v="1"/>
    <x v="5"/>
    <m/>
    <x v="6"/>
    <n v="960888209"/>
    <m/>
    <n v="260200"/>
    <m/>
    <n v="2510004016"/>
    <s v="E/C"/>
    <s v="V26202"/>
    <n v="385.17"/>
    <x v="0"/>
    <m/>
    <m/>
    <s v="RF116-03/01/2017"/>
    <n v="385.17"/>
    <m/>
    <m/>
    <m/>
    <n v="385.17"/>
    <n v="0"/>
    <m/>
    <m/>
    <m/>
    <m/>
    <m/>
    <m/>
    <m/>
    <x v="0"/>
    <n v="385.17"/>
    <n v="0"/>
    <n v="0"/>
  </r>
  <r>
    <d v="2016-11-29T00:00:00"/>
    <m/>
    <n v="1"/>
    <x v="5"/>
    <m/>
    <x v="6"/>
    <n v="960898115"/>
    <m/>
    <n v="260201"/>
    <m/>
    <n v="2510004016"/>
    <s v="E"/>
    <s v="18RV029"/>
    <n v="200"/>
    <x v="0"/>
    <m/>
    <m/>
    <s v="RF116-03/01/2017"/>
    <n v="200"/>
    <m/>
    <m/>
    <m/>
    <n v="200"/>
    <n v="0"/>
    <m/>
    <m/>
    <m/>
    <m/>
    <m/>
    <m/>
    <m/>
    <x v="0"/>
    <n v="200"/>
    <n v="0"/>
    <n v="0"/>
  </r>
  <r>
    <d v="2016-11-29T00:00:00"/>
    <m/>
    <n v="1"/>
    <x v="5"/>
    <m/>
    <x v="6"/>
    <n v="960585534"/>
    <m/>
    <n v="260202"/>
    <m/>
    <n v="2510004016"/>
    <s v="E/C"/>
    <s v="R26101-B"/>
    <n v="330.38"/>
    <x v="0"/>
    <m/>
    <m/>
    <s v="RF116-03/01/2017"/>
    <n v="330.38"/>
    <m/>
    <m/>
    <m/>
    <n v="330.38"/>
    <n v="0"/>
    <m/>
    <m/>
    <m/>
    <m/>
    <m/>
    <m/>
    <m/>
    <x v="0"/>
    <n v="330.38"/>
    <n v="0"/>
    <n v="0"/>
  </r>
  <r>
    <d v="2016-11-29T00:00:00"/>
    <m/>
    <n v="1"/>
    <x v="5"/>
    <m/>
    <x v="6"/>
    <n v="960888208"/>
    <m/>
    <n v="260203"/>
    <m/>
    <n v="2510004016"/>
    <s v="E/C"/>
    <s v="V26201"/>
    <n v="545.28"/>
    <x v="0"/>
    <m/>
    <m/>
    <s v="RF116-03/01/2017"/>
    <n v="545.28"/>
    <m/>
    <m/>
    <m/>
    <n v="545.28"/>
    <n v="0"/>
    <m/>
    <m/>
    <m/>
    <m/>
    <m/>
    <m/>
    <m/>
    <x v="0"/>
    <n v="545.28"/>
    <n v="0"/>
    <n v="0"/>
  </r>
  <r>
    <d v="2016-11-29T00:00:00"/>
    <m/>
    <n v="1"/>
    <x v="5"/>
    <m/>
    <x v="6"/>
    <n v="960585511"/>
    <m/>
    <n v="260204"/>
    <m/>
    <n v="2510004016"/>
    <s v="C"/>
    <s v="261RV007"/>
    <n v="166.68"/>
    <x v="0"/>
    <m/>
    <m/>
    <s v="RF116-03/01/2017"/>
    <n v="166.68"/>
    <m/>
    <m/>
    <m/>
    <n v="166.68"/>
    <n v="0"/>
    <m/>
    <m/>
    <m/>
    <m/>
    <m/>
    <m/>
    <m/>
    <x v="0"/>
    <n v="166.68"/>
    <n v="0"/>
    <n v="0"/>
  </r>
  <r>
    <d v="2016-11-29T00:00:00"/>
    <m/>
    <n v="1"/>
    <x v="5"/>
    <m/>
    <x v="6"/>
    <n v="960585512"/>
    <m/>
    <n v="260205"/>
    <m/>
    <n v="2510004016"/>
    <s v="E"/>
    <s v="V26104"/>
    <n v="225"/>
    <x v="0"/>
    <m/>
    <m/>
    <s v="RF116-03/01/2017"/>
    <n v="225"/>
    <m/>
    <m/>
    <m/>
    <n v="225"/>
    <n v="0"/>
    <m/>
    <m/>
    <m/>
    <m/>
    <m/>
    <m/>
    <m/>
    <x v="0"/>
    <n v="225"/>
    <n v="0"/>
    <n v="0"/>
  </r>
  <r>
    <d v="2016-11-29T00:00:00"/>
    <m/>
    <n v="1"/>
    <x v="1"/>
    <s v="POUCHAIN"/>
    <x v="2"/>
    <n v="90493999"/>
    <m/>
    <n v="260206"/>
    <m/>
    <m/>
    <s v="C"/>
    <s v="21SV54"/>
    <n v="620"/>
    <x v="0"/>
    <s v="X"/>
    <m/>
    <m/>
    <m/>
    <m/>
    <m/>
    <m/>
    <n v="0"/>
    <n v="620"/>
    <m/>
    <m/>
    <m/>
    <m/>
    <m/>
    <m/>
    <m/>
    <x v="0"/>
    <n v="620"/>
    <n v="0"/>
    <n v="620"/>
  </r>
  <r>
    <d v="2016-11-29T00:00:00"/>
    <m/>
    <m/>
    <x v="5"/>
    <s v="CASTILLON"/>
    <x v="2"/>
    <m/>
    <m/>
    <n v="260207"/>
    <m/>
    <m/>
    <s v="E"/>
    <s v="DEVIS ECHAF SALLE DE CONTRÔLE"/>
    <n v="0"/>
    <x v="1"/>
    <m/>
    <m/>
    <m/>
    <m/>
    <m/>
    <m/>
    <m/>
    <n v="0"/>
    <n v="0"/>
    <m/>
    <m/>
    <m/>
    <m/>
    <m/>
    <m/>
    <m/>
    <x v="0"/>
    <n v="0"/>
    <n v="0"/>
    <n v="0"/>
  </r>
  <r>
    <d v="2016-11-29T00:00:00"/>
    <m/>
    <n v="1"/>
    <x v="5"/>
    <s v="CASTILLON"/>
    <x v="2"/>
    <m/>
    <n v="1007670814"/>
    <n v="260208"/>
    <m/>
    <n v="4402852075"/>
    <s v="E"/>
    <s v="DEVIS ECHAF SALLE DE CONTRÔLE"/>
    <n v="1650"/>
    <x v="0"/>
    <m/>
    <m/>
    <s v="RF108-06/12/2016"/>
    <n v="1650"/>
    <m/>
    <m/>
    <m/>
    <n v="1650"/>
    <n v="0"/>
    <m/>
    <m/>
    <m/>
    <m/>
    <m/>
    <m/>
    <m/>
    <x v="0"/>
    <n v="1650"/>
    <n v="0"/>
    <n v="0"/>
  </r>
  <r>
    <d v="2016-11-29T00:00:00"/>
    <m/>
    <n v="1"/>
    <x v="5"/>
    <s v="MARTINEZ"/>
    <x v="0"/>
    <m/>
    <m/>
    <n v="260209"/>
    <m/>
    <s v="9A7135"/>
    <s v="C"/>
    <s v="ADD4002"/>
    <n v="1329.9"/>
    <x v="0"/>
    <m/>
    <m/>
    <s v="RF118-05/01/2017"/>
    <n v="1329.9"/>
    <m/>
    <m/>
    <m/>
    <n v="1329.9"/>
    <n v="0"/>
    <m/>
    <m/>
    <m/>
    <m/>
    <m/>
    <m/>
    <m/>
    <x v="0"/>
    <n v="1329.9"/>
    <n v="0"/>
    <n v="0"/>
  </r>
  <r>
    <d v="2016-11-30T00:00:00"/>
    <m/>
    <n v="1"/>
    <x v="6"/>
    <s v="IDOUX"/>
    <x v="2"/>
    <m/>
    <n v="1007645173"/>
    <n v="260211"/>
    <m/>
    <n v="4402848747"/>
    <s v="E"/>
    <s v="BAT POMPIER"/>
    <n v="989.2"/>
    <x v="0"/>
    <m/>
    <m/>
    <s v="RF107-29/11/2016"/>
    <n v="989.2"/>
    <m/>
    <m/>
    <m/>
    <n v="989.2"/>
    <n v="0"/>
    <m/>
    <m/>
    <m/>
    <m/>
    <m/>
    <m/>
    <m/>
    <x v="0"/>
    <n v="989.2"/>
    <n v="0"/>
    <n v="0"/>
  </r>
  <r>
    <d v="2016-11-30T00:00:00"/>
    <m/>
    <n v="1"/>
    <x v="3"/>
    <s v="MALLIE"/>
    <x v="2"/>
    <m/>
    <n v="1007644090"/>
    <n v="260212"/>
    <m/>
    <n v="4402848360"/>
    <s v="E/C"/>
    <s v="U1650 FOURNEE HK"/>
    <n v="2631"/>
    <x v="0"/>
    <m/>
    <m/>
    <s v="RF107-29/11/2016"/>
    <n v="2631"/>
    <m/>
    <m/>
    <m/>
    <n v="2631"/>
    <n v="0"/>
    <m/>
    <m/>
    <m/>
    <m/>
    <m/>
    <m/>
    <m/>
    <x v="0"/>
    <n v="2631"/>
    <n v="0"/>
    <n v="0"/>
  </r>
  <r>
    <d v="2016-11-30T00:00:00"/>
    <m/>
    <n v="1"/>
    <x v="3"/>
    <s v="ALLAIN"/>
    <x v="1"/>
    <n v="960762012"/>
    <s v="RC657658"/>
    <n v="260213"/>
    <n v="39457"/>
    <s v="A1503321"/>
    <s v="E"/>
    <s v="T3602"/>
    <n v="779.32"/>
    <x v="0"/>
    <m/>
    <m/>
    <s v="RF113-21/12/2016"/>
    <n v="779.31"/>
    <m/>
    <m/>
    <m/>
    <n v="779.31"/>
    <n v="0"/>
    <m/>
    <m/>
    <m/>
    <m/>
    <m/>
    <m/>
    <m/>
    <x v="0"/>
    <n v="779.32"/>
    <n v="0"/>
    <n v="0"/>
  </r>
  <r>
    <d v="2016-11-30T00:00:00"/>
    <m/>
    <n v="1"/>
    <x v="4"/>
    <m/>
    <x v="6"/>
    <n v="90492360"/>
    <m/>
    <n v="260214"/>
    <m/>
    <n v="2510004015"/>
    <s v="E"/>
    <s v="P6404-B"/>
    <n v="125"/>
    <x v="0"/>
    <m/>
    <m/>
    <s v="RF116-03/01/2017"/>
    <n v="125"/>
    <m/>
    <m/>
    <m/>
    <n v="125"/>
    <n v="0"/>
    <m/>
    <m/>
    <m/>
    <m/>
    <m/>
    <m/>
    <m/>
    <x v="2"/>
    <n v="125"/>
    <n v="0"/>
    <n v="0"/>
  </r>
  <r>
    <d v="2016-11-30T00:00:00"/>
    <m/>
    <n v="1"/>
    <x v="4"/>
    <m/>
    <x v="0"/>
    <n v="90493369"/>
    <m/>
    <n v="260215"/>
    <m/>
    <s v="9AL0709"/>
    <s v="C"/>
    <s v="64FV007"/>
    <n v="140.76"/>
    <x v="0"/>
    <m/>
    <m/>
    <s v="RF122-16/01/2017"/>
    <n v="140.76"/>
    <m/>
    <m/>
    <m/>
    <n v="140.76"/>
    <n v="0"/>
    <m/>
    <m/>
    <m/>
    <m/>
    <m/>
    <m/>
    <m/>
    <x v="2"/>
    <n v="140.76"/>
    <n v="0"/>
    <n v="0"/>
  </r>
  <r>
    <d v="2016-11-30T00:00:00"/>
    <m/>
    <n v="1"/>
    <x v="4"/>
    <m/>
    <x v="0"/>
    <n v="90493366"/>
    <m/>
    <n v="260216"/>
    <m/>
    <s v="9AL0709"/>
    <s v="E"/>
    <s v="64FT005"/>
    <n v="102.3"/>
    <x v="0"/>
    <m/>
    <m/>
    <s v="RF122-16/01/2017"/>
    <n v="102.3"/>
    <m/>
    <m/>
    <m/>
    <n v="102.3"/>
    <n v="0"/>
    <m/>
    <m/>
    <m/>
    <m/>
    <m/>
    <m/>
    <m/>
    <x v="2"/>
    <n v="102.3"/>
    <n v="0"/>
    <n v="0"/>
  </r>
  <r>
    <d v="2016-12-02T00:00:00"/>
    <m/>
    <n v="1"/>
    <x v="4"/>
    <m/>
    <x v="6"/>
    <n v="90485255"/>
    <m/>
    <n v="260218"/>
    <m/>
    <n v="2510004015"/>
    <s v="C"/>
    <s v="VENTILO SECHEUR UHDE C"/>
    <n v="155.47999999999999"/>
    <x v="0"/>
    <m/>
    <m/>
    <s v="RF116-03/01/2017"/>
    <n v="155.47999999999999"/>
    <m/>
    <m/>
    <m/>
    <n v="155.47999999999999"/>
    <n v="0"/>
    <m/>
    <m/>
    <m/>
    <m/>
    <m/>
    <m/>
    <m/>
    <x v="2"/>
    <n v="155.47999999999999"/>
    <n v="0"/>
    <n v="0"/>
  </r>
  <r>
    <d v="2016-12-02T00:00:00"/>
    <m/>
    <n v="1"/>
    <x v="2"/>
    <s v="PAUCHET"/>
    <x v="1"/>
    <n v="90493484"/>
    <s v="RC658229"/>
    <n v="260219"/>
    <n v="39667"/>
    <s v="A1503388"/>
    <s v="C"/>
    <s v="P5918"/>
    <n v="354.18"/>
    <x v="0"/>
    <m/>
    <m/>
    <s v="RF113-21/12/2016"/>
    <n v="351.23"/>
    <m/>
    <m/>
    <m/>
    <n v="351.23"/>
    <n v="0"/>
    <m/>
    <m/>
    <m/>
    <m/>
    <m/>
    <m/>
    <m/>
    <x v="1"/>
    <n v="354.18"/>
    <n v="0"/>
    <n v="0"/>
  </r>
  <r>
    <d v="2016-12-02T00:00:00"/>
    <m/>
    <n v="1"/>
    <x v="7"/>
    <s v="MARTIN"/>
    <x v="2"/>
    <n v="960764567"/>
    <n v="1007662983"/>
    <n v="260220"/>
    <s v="39891/39446"/>
    <s v="4402838749/4402847776"/>
    <s v="E/C"/>
    <s v="SOUPAPE 34RV001"/>
    <n v="554.28"/>
    <x v="0"/>
    <m/>
    <m/>
    <s v="RF108-06/12/2016"/>
    <n v="454.28"/>
    <n v="100"/>
    <m/>
    <m/>
    <n v="554.28"/>
    <n v="0"/>
    <m/>
    <m/>
    <m/>
    <m/>
    <m/>
    <m/>
    <m/>
    <x v="1"/>
    <n v="554.28"/>
    <n v="0"/>
    <n v="0"/>
  </r>
  <r>
    <d v="2016-12-02T00:00:00"/>
    <m/>
    <n v="1"/>
    <x v="4"/>
    <s v="CONCESSA"/>
    <x v="2"/>
    <n v="90493993"/>
    <n v="1007693305"/>
    <n v="260221"/>
    <m/>
    <n v="4402862314"/>
    <s v="E/C"/>
    <s v="LIGNE STIRENE"/>
    <n v="5050.25"/>
    <x v="0"/>
    <m/>
    <m/>
    <s v="RF111-14/12/2016"/>
    <n v="5050.25"/>
    <m/>
    <m/>
    <m/>
    <n v="5050.25"/>
    <n v="0"/>
    <m/>
    <m/>
    <m/>
    <m/>
    <m/>
    <m/>
    <m/>
    <x v="2"/>
    <n v="5050.25"/>
    <n v="0"/>
    <n v="0"/>
  </r>
  <r>
    <d v="2016-12-02T00:00:00"/>
    <m/>
    <n v="1"/>
    <x v="7"/>
    <s v="BUSELI"/>
    <x v="2"/>
    <n v="99204607"/>
    <n v="1007663036"/>
    <n v="260222"/>
    <m/>
    <n v="4402804176"/>
    <s v="E"/>
    <s v="T3113"/>
    <n v="834.96"/>
    <x v="0"/>
    <m/>
    <m/>
    <s v="RF108-06/12/2016"/>
    <n v="834.96"/>
    <m/>
    <m/>
    <m/>
    <n v="834.96"/>
    <n v="0"/>
    <m/>
    <m/>
    <m/>
    <m/>
    <m/>
    <m/>
    <m/>
    <x v="1"/>
    <n v="834.96"/>
    <n v="0"/>
    <n v="0"/>
  </r>
  <r>
    <d v="2016-12-02T00:00:00"/>
    <m/>
    <n v="1"/>
    <x v="7"/>
    <s v="MARTIN"/>
    <x v="2"/>
    <n v="90494484"/>
    <n v="1007663044"/>
    <n v="260223"/>
    <n v="39675"/>
    <n v="4402844396"/>
    <s v="C"/>
    <s v="P1803AETB"/>
    <n v="1677.44"/>
    <x v="0"/>
    <m/>
    <m/>
    <s v="RF108-06/12/2016"/>
    <n v="1677.44"/>
    <m/>
    <m/>
    <m/>
    <n v="1677.44"/>
    <n v="0"/>
    <m/>
    <m/>
    <m/>
    <m/>
    <m/>
    <m/>
    <m/>
    <x v="1"/>
    <n v="1677.44"/>
    <n v="0"/>
    <n v="0"/>
  </r>
  <r>
    <d v="2016-12-02T00:00:00"/>
    <m/>
    <n v="1"/>
    <x v="2"/>
    <s v="LOUIS"/>
    <x v="2"/>
    <n v="90494697"/>
    <n v="1007663056"/>
    <n v="260224"/>
    <s v="39772/39916"/>
    <n v="4402845540"/>
    <s v="E"/>
    <s v="MOTEUR PONT ROULANT"/>
    <n v="613.44000000000005"/>
    <x v="0"/>
    <m/>
    <m/>
    <s v="RF108-06/12/2016"/>
    <n v="613.44000000000005"/>
    <m/>
    <m/>
    <m/>
    <n v="613.44000000000005"/>
    <n v="0"/>
    <m/>
    <m/>
    <m/>
    <m/>
    <m/>
    <m/>
    <m/>
    <x v="1"/>
    <n v="613.44000000000005"/>
    <n v="0"/>
    <n v="0"/>
  </r>
  <r>
    <d v="2016-12-02T00:00:00"/>
    <m/>
    <n v="1"/>
    <x v="2"/>
    <s v="LOUIS"/>
    <x v="2"/>
    <n v="960896028"/>
    <n v="1007663061"/>
    <n v="260225"/>
    <n v="39334"/>
    <n v="4402836504"/>
    <s v="E"/>
    <s v="V131-36"/>
    <n v="306.72000000000003"/>
    <x v="0"/>
    <m/>
    <m/>
    <s v="RF108-06/12/2016"/>
    <n v="306.72000000000003"/>
    <m/>
    <m/>
    <m/>
    <n v="306.72000000000003"/>
    <n v="0"/>
    <m/>
    <m/>
    <m/>
    <m/>
    <m/>
    <m/>
    <m/>
    <x v="1"/>
    <n v="306.72000000000003"/>
    <n v="0"/>
    <n v="0"/>
  </r>
  <r>
    <d v="2016-12-02T00:00:00"/>
    <m/>
    <n v="1"/>
    <x v="2"/>
    <s v="LOUIS"/>
    <x v="2"/>
    <n v="960896029"/>
    <n v="1007663066"/>
    <n v="260226"/>
    <n v="39333"/>
    <n v="4402836503"/>
    <s v="E"/>
    <s v="V13137"/>
    <n v="272.64"/>
    <x v="0"/>
    <m/>
    <m/>
    <s v="RF108-06/12/2016"/>
    <n v="272.64"/>
    <m/>
    <m/>
    <m/>
    <n v="272.64"/>
    <n v="0"/>
    <m/>
    <m/>
    <m/>
    <m/>
    <m/>
    <m/>
    <m/>
    <x v="1"/>
    <n v="272.64"/>
    <n v="0"/>
    <n v="0"/>
  </r>
  <r>
    <d v="2016-12-02T00:00:00"/>
    <m/>
    <n v="1"/>
    <x v="7"/>
    <s v="MARTIN"/>
    <x v="2"/>
    <n v="90491726"/>
    <n v="1007663081"/>
    <n v="260227"/>
    <s v="39693/39691"/>
    <n v="4402847256"/>
    <s v="E/C"/>
    <s v="P1201-A"/>
    <n v="1022.81"/>
    <x v="0"/>
    <m/>
    <m/>
    <s v="RF108-06/12/2016"/>
    <n v="284"/>
    <n v="738.81"/>
    <m/>
    <m/>
    <n v="1022.81"/>
    <n v="0"/>
    <m/>
    <m/>
    <m/>
    <m/>
    <m/>
    <m/>
    <m/>
    <x v="1"/>
    <n v="1022.81"/>
    <n v="0"/>
    <n v="0"/>
  </r>
  <r>
    <d v="2016-12-02T00:00:00"/>
    <m/>
    <n v="1"/>
    <x v="7"/>
    <s v="MARTIN"/>
    <x v="2"/>
    <n v="90482167"/>
    <n v="1007663086"/>
    <n v="260228"/>
    <s v="39330/39329"/>
    <n v="4402831910"/>
    <s v="E"/>
    <s v="LIGNE BV29"/>
    <n v="318.08"/>
    <x v="0"/>
    <m/>
    <m/>
    <s v="RF108-06/12/2016"/>
    <n v="318.08"/>
    <m/>
    <m/>
    <m/>
    <n v="318.08"/>
    <n v="0"/>
    <m/>
    <m/>
    <m/>
    <m/>
    <m/>
    <m/>
    <m/>
    <x v="1"/>
    <n v="318.08"/>
    <n v="0"/>
    <n v="0"/>
  </r>
  <r>
    <d v="2016-12-02T00:00:00"/>
    <m/>
    <n v="1"/>
    <x v="2"/>
    <s v="LOUIS"/>
    <x v="2"/>
    <n v="960764448"/>
    <n v="1007663158"/>
    <n v="260229"/>
    <s v="39775/39323/39913/39323"/>
    <n v="4402836293"/>
    <s v="E"/>
    <s v="T5904 EXT ET INT"/>
    <n v="1934.46"/>
    <x v="0"/>
    <m/>
    <m/>
    <s v="RF108-06/12/2016"/>
    <n v="1934.46"/>
    <m/>
    <m/>
    <m/>
    <n v="1934.46"/>
    <n v="0"/>
    <m/>
    <m/>
    <m/>
    <m/>
    <m/>
    <m/>
    <m/>
    <x v="1"/>
    <n v="1934.46"/>
    <n v="0"/>
    <n v="0"/>
  </r>
  <r>
    <d v="2016-12-02T00:00:00"/>
    <m/>
    <n v="1"/>
    <x v="3"/>
    <s v="SANCHE"/>
    <x v="2"/>
    <n v="960762012"/>
    <n v="1007663162"/>
    <n v="260230"/>
    <n v="39455"/>
    <n v="4402838818"/>
    <s v="E"/>
    <s v="T3602"/>
    <n v="355"/>
    <x v="0"/>
    <m/>
    <m/>
    <s v="RF111-14/12/2016"/>
    <n v="355"/>
    <m/>
    <m/>
    <m/>
    <n v="355"/>
    <n v="0"/>
    <m/>
    <m/>
    <m/>
    <m/>
    <m/>
    <m/>
    <m/>
    <x v="0"/>
    <n v="355"/>
    <n v="0"/>
    <n v="0"/>
  </r>
  <r>
    <d v="2016-12-02T00:00:00"/>
    <m/>
    <n v="1"/>
    <x v="3"/>
    <s v="SANCHE"/>
    <x v="2"/>
    <n v="90489537"/>
    <n v="1007663171"/>
    <n v="260231"/>
    <m/>
    <n v="4402840179"/>
    <s v="E"/>
    <s v="B614"/>
    <n v="100"/>
    <x v="0"/>
    <m/>
    <m/>
    <s v="RF111-14/12/2016"/>
    <n v="100"/>
    <m/>
    <m/>
    <m/>
    <n v="100"/>
    <n v="0"/>
    <m/>
    <m/>
    <m/>
    <m/>
    <m/>
    <m/>
    <m/>
    <x v="0"/>
    <n v="100"/>
    <n v="0"/>
    <n v="0"/>
  </r>
  <r>
    <d v="2016-12-02T00:00:00"/>
    <m/>
    <n v="1"/>
    <x v="4"/>
    <s v="CONCESSA"/>
    <x v="2"/>
    <n v="90475024"/>
    <n v="1007663182"/>
    <n v="260232"/>
    <m/>
    <n v="4402750152"/>
    <s v="C"/>
    <s v="TR1/2"/>
    <n v="68.08"/>
    <x v="0"/>
    <m/>
    <m/>
    <s v="RF108-06/12/2016"/>
    <n v="68.08"/>
    <m/>
    <m/>
    <m/>
    <n v="68.08"/>
    <n v="0"/>
    <m/>
    <m/>
    <m/>
    <m/>
    <m/>
    <m/>
    <m/>
    <x v="2"/>
    <n v="68.08"/>
    <n v="0"/>
    <n v="0"/>
  </r>
  <r>
    <d v="2016-12-05T00:00:00"/>
    <m/>
    <n v="1"/>
    <x v="4"/>
    <s v="DANZIN"/>
    <x v="2"/>
    <n v="90493668"/>
    <n v="1007665830"/>
    <n v="260233"/>
    <m/>
    <n v="4402850988"/>
    <s v="E"/>
    <s v="P6307-A"/>
    <n v="100"/>
    <x v="0"/>
    <m/>
    <m/>
    <s v="RF108-06/12/2016"/>
    <n v="100"/>
    <m/>
    <m/>
    <m/>
    <n v="100"/>
    <n v="0"/>
    <m/>
    <m/>
    <m/>
    <m/>
    <m/>
    <m/>
    <m/>
    <x v="2"/>
    <n v="100"/>
    <n v="0"/>
    <n v="0"/>
  </r>
  <r>
    <d v="2016-12-05T00:00:00"/>
    <m/>
    <n v="1"/>
    <x v="4"/>
    <s v="CONCESSA"/>
    <x v="2"/>
    <n v="960896022"/>
    <n v="1007665836"/>
    <n v="260234"/>
    <m/>
    <n v="4402850986"/>
    <s v="E"/>
    <s v="LOCAL HYDROLIQUE"/>
    <n v="109.12"/>
    <x v="0"/>
    <m/>
    <m/>
    <s v="RF108-06/12/2016"/>
    <n v="109.12"/>
    <m/>
    <m/>
    <m/>
    <n v="109.12"/>
    <n v="0"/>
    <m/>
    <m/>
    <m/>
    <m/>
    <m/>
    <m/>
    <m/>
    <x v="2"/>
    <n v="109.12"/>
    <n v="0"/>
    <n v="0"/>
  </r>
  <r>
    <d v="2016-12-05T00:00:00"/>
    <m/>
    <n v="1"/>
    <x v="4"/>
    <s v="CONCESSA"/>
    <x v="2"/>
    <n v="90494561"/>
    <n v="1007792286"/>
    <n v="260235"/>
    <m/>
    <n v="4402885695"/>
    <s v="E"/>
    <s v="A6503-1"/>
    <n v="357.3"/>
    <x v="0"/>
    <m/>
    <m/>
    <s v="RF123-19/01/2017"/>
    <n v="357.3"/>
    <m/>
    <m/>
    <m/>
    <n v="357.3"/>
    <n v="0"/>
    <m/>
    <m/>
    <m/>
    <m/>
    <m/>
    <m/>
    <m/>
    <x v="2"/>
    <n v="357.3"/>
    <n v="0"/>
    <n v="0"/>
  </r>
  <r>
    <d v="2016-12-06T00:00:00"/>
    <m/>
    <n v="1"/>
    <x v="1"/>
    <s v="REYNEAUD"/>
    <x v="1"/>
    <n v="960888457"/>
    <m/>
    <n v="260237"/>
    <n v="39784"/>
    <m/>
    <s v="E"/>
    <s v="CHARPENTE APPT A"/>
    <n v="125"/>
    <x v="0"/>
    <s v="X"/>
    <m/>
    <m/>
    <m/>
    <m/>
    <m/>
    <m/>
    <n v="0"/>
    <n v="125"/>
    <m/>
    <m/>
    <m/>
    <m/>
    <m/>
    <m/>
    <m/>
    <x v="0"/>
    <n v="125"/>
    <n v="0"/>
    <n v="125"/>
  </r>
  <r>
    <d v="2016-12-06T00:00:00"/>
    <m/>
    <n v="1"/>
    <x v="4"/>
    <m/>
    <x v="0"/>
    <n v="90493496"/>
    <m/>
    <n v="260238"/>
    <m/>
    <s v="9AL0709"/>
    <s v="E"/>
    <s v="R6201-1"/>
    <n v="554.29999999999995"/>
    <x v="0"/>
    <m/>
    <m/>
    <s v="RF122-16/01/2017"/>
    <n v="554.29999999999995"/>
    <m/>
    <m/>
    <m/>
    <n v="554.29999999999995"/>
    <n v="0"/>
    <m/>
    <m/>
    <m/>
    <m/>
    <m/>
    <m/>
    <m/>
    <x v="2"/>
    <n v="554.29999999999995"/>
    <n v="0"/>
    <n v="0"/>
  </r>
  <r>
    <d v="2016-12-06T00:00:00"/>
    <m/>
    <n v="1"/>
    <x v="4"/>
    <m/>
    <x v="6"/>
    <n v="960900342"/>
    <m/>
    <n v="260239"/>
    <m/>
    <n v="2510004015"/>
    <s v="C"/>
    <s v="V6301-2"/>
    <n v="90.96"/>
    <x v="0"/>
    <m/>
    <m/>
    <s v="RF116-03/01/2017"/>
    <n v="90.96"/>
    <m/>
    <m/>
    <m/>
    <n v="90.96"/>
    <n v="0"/>
    <m/>
    <m/>
    <m/>
    <m/>
    <m/>
    <m/>
    <m/>
    <x v="2"/>
    <n v="90.96"/>
    <n v="0"/>
    <n v="0"/>
  </r>
  <r>
    <d v="2016-12-06T00:00:00"/>
    <m/>
    <n v="1"/>
    <x v="2"/>
    <s v="PAUCHET"/>
    <x v="1"/>
    <n v="90489875"/>
    <s v="RC658229"/>
    <n v="260240"/>
    <n v="39956"/>
    <s v="A1503388"/>
    <s v="E"/>
    <s v="140RV036 SOUPAPE"/>
    <n v="131.04"/>
    <x v="0"/>
    <m/>
    <m/>
    <s v="RF113-21/12/2016"/>
    <n v="131.04"/>
    <m/>
    <m/>
    <m/>
    <n v="131.04"/>
    <n v="0"/>
    <m/>
    <m/>
    <m/>
    <m/>
    <m/>
    <m/>
    <m/>
    <x v="1"/>
    <n v="131.04"/>
    <n v="0"/>
    <n v="0"/>
  </r>
  <r>
    <d v="2016-12-06T00:00:00"/>
    <m/>
    <n v="1"/>
    <x v="3"/>
    <s v="MALLIE"/>
    <x v="2"/>
    <n v="960874414"/>
    <n v="1007762045"/>
    <n v="260241"/>
    <m/>
    <n v="4402862244"/>
    <s v="E"/>
    <s v="U035 INSPECTION"/>
    <n v="627.5"/>
    <x v="0"/>
    <m/>
    <m/>
    <s v="RF118-05/01/2017"/>
    <n v="627.5"/>
    <m/>
    <m/>
    <m/>
    <n v="627.5"/>
    <n v="0"/>
    <m/>
    <m/>
    <m/>
    <m/>
    <m/>
    <m/>
    <m/>
    <x v="0"/>
    <n v="627.5"/>
    <n v="0"/>
    <n v="0"/>
  </r>
  <r>
    <d v="2016-12-06T00:00:00"/>
    <m/>
    <n v="1"/>
    <x v="2"/>
    <s v="CABEZUELA"/>
    <x v="2"/>
    <n v="90495213"/>
    <n v="1007669084"/>
    <n v="260242"/>
    <n v="40010"/>
    <n v="4402850226"/>
    <s v="E"/>
    <s v="P18207-K04"/>
    <n v="170.4"/>
    <x v="0"/>
    <m/>
    <m/>
    <s v="RF108-06/12/2016"/>
    <n v="170.4"/>
    <m/>
    <m/>
    <m/>
    <n v="170.4"/>
    <n v="0"/>
    <m/>
    <m/>
    <m/>
    <m/>
    <m/>
    <m/>
    <m/>
    <x v="1"/>
    <n v="170.4"/>
    <n v="0"/>
    <n v="0"/>
  </r>
  <r>
    <d v="2016-12-06T00:00:00"/>
    <m/>
    <n v="1"/>
    <x v="2"/>
    <s v="LOUIS"/>
    <x v="2"/>
    <n v="90494588"/>
    <n v="1007669097"/>
    <n v="260243"/>
    <n v="39774"/>
    <n v="4402846093"/>
    <s v="E"/>
    <s v="EVAC TOIT DECONNECTE"/>
    <n v="647.52"/>
    <x v="0"/>
    <m/>
    <m/>
    <s v="RF108-06/12/2016"/>
    <n v="647.52"/>
    <m/>
    <m/>
    <m/>
    <n v="647.52"/>
    <n v="0"/>
    <m/>
    <m/>
    <m/>
    <m/>
    <m/>
    <m/>
    <m/>
    <x v="1"/>
    <n v="647.52"/>
    <n v="0"/>
    <n v="0"/>
  </r>
  <r>
    <d v="2016-12-06T00:00:00"/>
    <m/>
    <n v="1"/>
    <x v="7"/>
    <s v="MARTIN"/>
    <x v="2"/>
    <n v="90482025"/>
    <n v="1007669107"/>
    <n v="260244"/>
    <s v="39609/39607"/>
    <n v="4402842192"/>
    <s v="E/C"/>
    <s v="LIGNE ECHANTILLON PITC"/>
    <n v="1938.46"/>
    <x v="0"/>
    <m/>
    <m/>
    <s v="RF108-06/12/2016"/>
    <n v="249.92"/>
    <n v="1689.46"/>
    <m/>
    <m/>
    <n v="1939.38"/>
    <n v="0"/>
    <m/>
    <m/>
    <m/>
    <m/>
    <m/>
    <m/>
    <m/>
    <x v="1"/>
    <n v="1938.46"/>
    <n v="0"/>
    <n v="0"/>
  </r>
  <r>
    <d v="2016-12-06T00:00:00"/>
    <m/>
    <n v="1"/>
    <x v="7"/>
    <s v="MARTIN"/>
    <x v="2"/>
    <n v="960896049"/>
    <n v="1007669173"/>
    <n v="260245"/>
    <s v="39896/39898"/>
    <n v="4402845890"/>
    <s v="E"/>
    <s v="AERO K1203"/>
    <n v="2111.7199999999998"/>
    <x v="0"/>
    <m/>
    <m/>
    <s v="RF108-06/12/2016"/>
    <n v="2111.7199999999998"/>
    <m/>
    <m/>
    <m/>
    <n v="2111.7199999999998"/>
    <n v="0"/>
    <m/>
    <m/>
    <m/>
    <m/>
    <m/>
    <m/>
    <m/>
    <x v="1"/>
    <n v="2111.7199999999998"/>
    <n v="0"/>
    <n v="0"/>
  </r>
  <r>
    <d v="2016-12-06T00:00:00"/>
    <m/>
    <n v="1"/>
    <x v="5"/>
    <s v="MALET"/>
    <x v="2"/>
    <n v="960880912"/>
    <n v="1007669250"/>
    <n v="260246"/>
    <m/>
    <n v="4402804647"/>
    <s v="C"/>
    <s v="TS25U01"/>
    <n v="864.12"/>
    <x v="0"/>
    <m/>
    <m/>
    <s v="RF108-06/12/2016"/>
    <n v="864.12"/>
    <m/>
    <m/>
    <m/>
    <n v="864.12"/>
    <n v="0"/>
    <m/>
    <m/>
    <m/>
    <m/>
    <m/>
    <m/>
    <m/>
    <x v="0"/>
    <n v="864.12"/>
    <n v="0"/>
    <n v="0"/>
  </r>
  <r>
    <d v="2016-12-06T00:00:00"/>
    <m/>
    <n v="1"/>
    <x v="5"/>
    <s v="BARTHELEMY"/>
    <x v="2"/>
    <n v="99209128"/>
    <n v="1007669259"/>
    <n v="260247"/>
    <m/>
    <n v="4402849456"/>
    <s v="E"/>
    <s v="V24310"/>
    <n v="100"/>
    <x v="0"/>
    <m/>
    <m/>
    <s v="RF108-06/12/2016"/>
    <n v="100"/>
    <m/>
    <m/>
    <m/>
    <n v="100"/>
    <n v="0"/>
    <m/>
    <m/>
    <m/>
    <m/>
    <m/>
    <m/>
    <m/>
    <x v="0"/>
    <n v="100"/>
    <n v="0"/>
    <n v="0"/>
  </r>
  <r>
    <d v="2016-12-06T00:00:00"/>
    <m/>
    <n v="1"/>
    <x v="4"/>
    <s v="CONCESSA"/>
    <x v="2"/>
    <n v="90494503"/>
    <n v="1007669422"/>
    <n v="260248"/>
    <m/>
    <n v="4402849675"/>
    <s v="E"/>
    <s v="V6301-2"/>
    <n v="809.76"/>
    <x v="0"/>
    <m/>
    <m/>
    <s v="RF108-06/12/2016"/>
    <n v="809.76"/>
    <m/>
    <m/>
    <m/>
    <n v="809.76"/>
    <n v="0"/>
    <m/>
    <m/>
    <m/>
    <m/>
    <m/>
    <m/>
    <m/>
    <x v="2"/>
    <n v="809.76"/>
    <n v="0"/>
    <n v="0"/>
  </r>
  <r>
    <d v="2016-12-07T00:00:00"/>
    <m/>
    <n v="1"/>
    <x v="5"/>
    <s v="BARTHELEMY"/>
    <x v="2"/>
    <n v="99208449"/>
    <n v="1007671003"/>
    <n v="260249"/>
    <m/>
    <n v="4402840302"/>
    <s v="E"/>
    <s v="GTA1"/>
    <n v="2317.44"/>
    <x v="0"/>
    <m/>
    <m/>
    <s v="RF108-06/12/2016"/>
    <n v="2317.44"/>
    <m/>
    <m/>
    <m/>
    <n v="2317.44"/>
    <n v="0"/>
    <m/>
    <m/>
    <m/>
    <m/>
    <m/>
    <m/>
    <m/>
    <x v="0"/>
    <n v="2317.44"/>
    <n v="0"/>
    <n v="0"/>
  </r>
  <r>
    <d v="2016-12-07T00:00:00"/>
    <m/>
    <n v="1"/>
    <x v="5"/>
    <s v="BARTHELEMY"/>
    <x v="2"/>
    <n v="960898259"/>
    <n v="1007671040"/>
    <n v="260250"/>
    <m/>
    <n v="4402847103"/>
    <s v="E"/>
    <s v="V38"/>
    <n v="1885.76"/>
    <x v="0"/>
    <m/>
    <m/>
    <s v="RF108-06/12/2016"/>
    <n v="1885.76"/>
    <m/>
    <m/>
    <m/>
    <n v="1885.76"/>
    <n v="0"/>
    <m/>
    <m/>
    <m/>
    <m/>
    <m/>
    <m/>
    <m/>
    <x v="0"/>
    <n v="1885.76"/>
    <n v="0"/>
    <n v="0"/>
  </r>
  <r>
    <d v="2016-12-07T00:00:00"/>
    <m/>
    <n v="1"/>
    <x v="5"/>
    <s v="MALET"/>
    <x v="2"/>
    <n v="90494988"/>
    <n v="1007671051"/>
    <n v="260251"/>
    <m/>
    <n v="4402852976"/>
    <s v="E"/>
    <s v="S26801"/>
    <n v="136.32"/>
    <x v="0"/>
    <m/>
    <m/>
    <s v="RF110-12/12/2016"/>
    <n v="136.32"/>
    <m/>
    <m/>
    <m/>
    <n v="136.32"/>
    <n v="0"/>
    <m/>
    <m/>
    <m/>
    <m/>
    <m/>
    <m/>
    <m/>
    <x v="0"/>
    <n v="136.32"/>
    <n v="0"/>
    <n v="0"/>
  </r>
  <r>
    <d v="2016-12-07T00:00:00"/>
    <m/>
    <n v="1"/>
    <x v="5"/>
    <s v="BARTHELEMY"/>
    <x v="2"/>
    <n v="960900369"/>
    <n v="1007671060"/>
    <n v="260252"/>
    <m/>
    <n v="4402853121"/>
    <s v="E"/>
    <s v="G1/G2"/>
    <n v="386.24"/>
    <x v="0"/>
    <m/>
    <m/>
    <s v="RF108-06/12/2016"/>
    <n v="386.24"/>
    <m/>
    <m/>
    <m/>
    <n v="386.24"/>
    <n v="0"/>
    <m/>
    <m/>
    <m/>
    <m/>
    <m/>
    <m/>
    <m/>
    <x v="0"/>
    <n v="386.24"/>
    <n v="0"/>
    <n v="0"/>
  </r>
  <r>
    <d v="2016-12-07T00:00:00"/>
    <m/>
    <n v="1"/>
    <x v="3"/>
    <s v="SANCHE"/>
    <x v="2"/>
    <n v="97062484"/>
    <n v="1007671074"/>
    <n v="260253"/>
    <m/>
    <n v="4402849970"/>
    <s v="E"/>
    <s v="V844"/>
    <n v="200"/>
    <x v="0"/>
    <m/>
    <m/>
    <s v="RF110-12/12/2016"/>
    <n v="200"/>
    <m/>
    <m/>
    <m/>
    <n v="200"/>
    <n v="0"/>
    <m/>
    <m/>
    <m/>
    <m/>
    <m/>
    <m/>
    <m/>
    <x v="0"/>
    <n v="200"/>
    <n v="0"/>
    <n v="0"/>
  </r>
  <r>
    <d v="2016-12-07T00:00:00"/>
    <m/>
    <n v="1"/>
    <x v="5"/>
    <s v="MALET"/>
    <x v="2"/>
    <n v="99208802"/>
    <n v="1007671102"/>
    <n v="260254"/>
    <m/>
    <n v="4402844793"/>
    <s v="E/C"/>
    <s v="M7103"/>
    <n v="672.26"/>
    <x v="0"/>
    <m/>
    <m/>
    <s v="RF110-12/12/2016"/>
    <n v="323.76"/>
    <n v="348.5"/>
    <m/>
    <m/>
    <n v="672.26"/>
    <n v="0"/>
    <m/>
    <m/>
    <m/>
    <m/>
    <m/>
    <m/>
    <m/>
    <x v="0"/>
    <n v="672.26"/>
    <n v="0"/>
    <n v="0"/>
  </r>
  <r>
    <d v="2016-12-07T00:00:00"/>
    <m/>
    <n v="1"/>
    <x v="5"/>
    <s v="PORTES"/>
    <x v="2"/>
    <n v="90493972"/>
    <n v="1007671142"/>
    <n v="260255"/>
    <m/>
    <n v="4402843273"/>
    <s v="E/C"/>
    <s v="V9404"/>
    <n v="1019.74"/>
    <x v="0"/>
    <m/>
    <m/>
    <s v="RF112-19/12/2016"/>
    <n v="267.36"/>
    <n v="752.38"/>
    <m/>
    <m/>
    <n v="1019.74"/>
    <n v="0"/>
    <m/>
    <m/>
    <m/>
    <m/>
    <m/>
    <m/>
    <m/>
    <x v="0"/>
    <n v="1019.74"/>
    <n v="0"/>
    <n v="0"/>
  </r>
  <r>
    <d v="2016-12-07T00:00:00"/>
    <m/>
    <n v="1"/>
    <x v="5"/>
    <s v="PORTES"/>
    <x v="2"/>
    <n v="90493658"/>
    <n v="1007671172"/>
    <n v="260256"/>
    <m/>
    <n v="4402843204"/>
    <s v="E/C"/>
    <s v="C822"/>
    <n v="1131.48"/>
    <x v="0"/>
    <m/>
    <m/>
    <s v="RF112-19/12/2016"/>
    <n v="204.48"/>
    <n v="927"/>
    <m/>
    <m/>
    <n v="1131.48"/>
    <n v="0"/>
    <m/>
    <m/>
    <m/>
    <m/>
    <m/>
    <m/>
    <m/>
    <x v="0"/>
    <n v="1131.48"/>
    <n v="0"/>
    <n v="0"/>
  </r>
  <r>
    <d v="2016-12-07T00:00:00"/>
    <m/>
    <n v="1"/>
    <x v="4"/>
    <s v="CONCESSA"/>
    <x v="2"/>
    <n v="90492179"/>
    <n v="1007671176"/>
    <n v="260257"/>
    <m/>
    <n v="4402846629"/>
    <s v="E"/>
    <s v="U065-0"/>
    <n v="200"/>
    <x v="0"/>
    <m/>
    <m/>
    <s v="RF108-06/12/2016"/>
    <n v="200"/>
    <m/>
    <m/>
    <m/>
    <n v="200"/>
    <n v="0"/>
    <m/>
    <m/>
    <m/>
    <m/>
    <m/>
    <m/>
    <m/>
    <x v="2"/>
    <n v="200"/>
    <n v="0"/>
    <n v="0"/>
  </r>
  <r>
    <d v="2016-12-07T00:00:00"/>
    <m/>
    <n v="1"/>
    <x v="4"/>
    <s v="BOISLORET"/>
    <x v="2"/>
    <n v="99205440"/>
    <n v="1007671200"/>
    <n v="260258"/>
    <m/>
    <n v="4402850987"/>
    <s v="E/C"/>
    <s v="E6625-4"/>
    <n v="1084.8699999999999"/>
    <x v="0"/>
    <m/>
    <m/>
    <s v="RF110-12/12/2016"/>
    <n v="163.68"/>
    <n v="921.19"/>
    <m/>
    <m/>
    <n v="1084.8700000000001"/>
    <n v="-2.2737367544323206E-13"/>
    <m/>
    <m/>
    <m/>
    <m/>
    <m/>
    <m/>
    <m/>
    <x v="2"/>
    <n v="1084.8699999999999"/>
    <n v="0"/>
    <n v="0"/>
  </r>
  <r>
    <d v="2016-12-07T00:00:00"/>
    <m/>
    <n v="1"/>
    <x v="3"/>
    <s v="ALLAIN"/>
    <x v="1"/>
    <n v="99208993"/>
    <s v="RC657659"/>
    <n v="260259"/>
    <n v="39950"/>
    <s v="A1503322"/>
    <s v="E"/>
    <s v="U008-0"/>
    <n v="100"/>
    <x v="0"/>
    <m/>
    <m/>
    <s v="RF113-21/12/2016"/>
    <n v="100.03"/>
    <m/>
    <m/>
    <m/>
    <n v="100.03"/>
    <n v="0"/>
    <m/>
    <m/>
    <m/>
    <m/>
    <m/>
    <m/>
    <m/>
    <x v="0"/>
    <n v="100"/>
    <n v="0"/>
    <n v="0"/>
  </r>
  <r>
    <d v="2016-12-07T00:00:00"/>
    <m/>
    <n v="1"/>
    <x v="3"/>
    <s v="ALLAIN"/>
    <x v="1"/>
    <n v="90489886"/>
    <s v="RC657664"/>
    <n v="260260"/>
    <n v="38243"/>
    <s v="A1503327"/>
    <s v="E"/>
    <s v="08LG404"/>
    <n v="100"/>
    <x v="0"/>
    <m/>
    <m/>
    <s v="RF113-21/12/2016"/>
    <n v="100.03"/>
    <m/>
    <m/>
    <m/>
    <n v="100.03"/>
    <n v="0"/>
    <m/>
    <m/>
    <m/>
    <m/>
    <m/>
    <m/>
    <m/>
    <x v="0"/>
    <n v="100"/>
    <n v="0"/>
    <n v="0"/>
  </r>
  <r>
    <d v="2016-12-07T00:00:00"/>
    <m/>
    <n v="1"/>
    <x v="5"/>
    <m/>
    <x v="6"/>
    <n v="90495197"/>
    <m/>
    <n v="260261"/>
    <m/>
    <n v="2510004016"/>
    <s v="E/C"/>
    <s v="262RV004"/>
    <n v="365.24"/>
    <x v="0"/>
    <m/>
    <m/>
    <s v="RF116-03/01/2017"/>
    <n v="365.24"/>
    <m/>
    <m/>
    <m/>
    <n v="365.24"/>
    <n v="0"/>
    <m/>
    <m/>
    <m/>
    <m/>
    <m/>
    <m/>
    <m/>
    <x v="0"/>
    <n v="365.24"/>
    <n v="0"/>
    <n v="0"/>
  </r>
  <r>
    <d v="2016-12-07T00:00:00"/>
    <m/>
    <n v="1"/>
    <x v="4"/>
    <m/>
    <x v="6"/>
    <n v="99209309"/>
    <m/>
    <n v="260262"/>
    <m/>
    <n v="2510004015"/>
    <s v="E"/>
    <s v="A6501-4"/>
    <n v="163.69999999999999"/>
    <x v="0"/>
    <m/>
    <m/>
    <s v="RF116-03/01/2017"/>
    <n v="163.69999999999999"/>
    <m/>
    <m/>
    <m/>
    <n v="163.69999999999999"/>
    <n v="0"/>
    <m/>
    <m/>
    <m/>
    <m/>
    <m/>
    <m/>
    <m/>
    <x v="2"/>
    <n v="163.69999999999999"/>
    <n v="0"/>
    <n v="0"/>
  </r>
  <r>
    <d v="2016-12-07T00:00:00"/>
    <m/>
    <n v="1"/>
    <x v="3"/>
    <m/>
    <x v="11"/>
    <n v="90495062"/>
    <m/>
    <n v="260263"/>
    <m/>
    <s v="FADF07/U0133840/00 223646"/>
    <s v="E"/>
    <s v="08L102"/>
    <n v="119.4"/>
    <x v="0"/>
    <m/>
    <m/>
    <s v="RF129-06/02/2017"/>
    <n v="119.4"/>
    <m/>
    <m/>
    <m/>
    <n v="119.4"/>
    <n v="0"/>
    <m/>
    <m/>
    <m/>
    <m/>
    <m/>
    <m/>
    <m/>
    <x v="0"/>
    <n v="119.4"/>
    <n v="0"/>
    <n v="0"/>
  </r>
  <r>
    <d v="2016-12-08T00:00:00"/>
    <m/>
    <n v="1"/>
    <x v="4"/>
    <s v="CONCESSA"/>
    <x v="2"/>
    <n v="90477447"/>
    <n v="1007673969"/>
    <n v="260264"/>
    <m/>
    <n v="4402854428"/>
    <s v="C"/>
    <s v="61RV002"/>
    <n v="116.22"/>
    <x v="0"/>
    <m/>
    <m/>
    <s v="RF110-12/12/2016"/>
    <n v="116.22"/>
    <m/>
    <m/>
    <m/>
    <n v="116.22"/>
    <n v="0"/>
    <m/>
    <m/>
    <m/>
    <m/>
    <m/>
    <m/>
    <m/>
    <x v="2"/>
    <n v="116.22"/>
    <n v="0"/>
    <n v="0"/>
  </r>
  <r>
    <d v="2016-12-08T00:00:00"/>
    <m/>
    <n v="1"/>
    <x v="4"/>
    <s v="BOISLORET"/>
    <x v="2"/>
    <n v="99207027"/>
    <n v="1007677612"/>
    <n v="260265"/>
    <m/>
    <n v="4402856418"/>
    <s v="E"/>
    <s v="S6660-4"/>
    <n v="317.60000000000002"/>
    <x v="0"/>
    <m/>
    <m/>
    <s v="RF111-14/12/2016"/>
    <n v="317.60000000000002"/>
    <m/>
    <m/>
    <m/>
    <n v="317.60000000000002"/>
    <n v="0"/>
    <m/>
    <m/>
    <m/>
    <m/>
    <m/>
    <m/>
    <m/>
    <x v="2"/>
    <n v="317.60000000000002"/>
    <n v="0"/>
    <n v="0"/>
  </r>
  <r>
    <d v="2016-12-08T00:00:00"/>
    <m/>
    <n v="1"/>
    <x v="5"/>
    <m/>
    <x v="12"/>
    <m/>
    <m/>
    <n v="260266"/>
    <m/>
    <n v="41950"/>
    <s v="E"/>
    <s v="Echaf rue 19 - Ignifuge (devis 161493-première partie)"/>
    <n v="6200"/>
    <x v="0"/>
    <m/>
    <m/>
    <s v="RF110-12/12/2016"/>
    <n v="6200"/>
    <m/>
    <m/>
    <m/>
    <n v="6200"/>
    <n v="0"/>
    <m/>
    <m/>
    <m/>
    <m/>
    <m/>
    <m/>
    <m/>
    <x v="0"/>
    <n v="6200"/>
    <n v="0"/>
    <n v="0"/>
  </r>
  <r>
    <d v="2016-12-08T00:00:00"/>
    <m/>
    <n v="1"/>
    <x v="5"/>
    <m/>
    <x v="13"/>
    <m/>
    <m/>
    <n v="260268"/>
    <m/>
    <s v="910579645-0-10005"/>
    <s v="E"/>
    <s v="Devis 163550 et 163606"/>
    <n v="21834"/>
    <x v="0"/>
    <m/>
    <s v="X"/>
    <s v="RF110-12/12/2016 - RF127-26/01/2017"/>
    <n v="10917"/>
    <n v="6986.88"/>
    <m/>
    <m/>
    <n v="17903.88"/>
    <n v="3930.12"/>
    <m/>
    <m/>
    <m/>
    <m/>
    <m/>
    <m/>
    <m/>
    <x v="0"/>
    <n v="21834"/>
    <n v="0"/>
    <n v="3930.119999999999"/>
  </r>
  <r>
    <d v="2016-12-13T00:00:00"/>
    <m/>
    <n v="1"/>
    <x v="1"/>
    <s v="POUCHAIN"/>
    <x v="2"/>
    <n v="90494534"/>
    <n v="1007693396"/>
    <n v="260269"/>
    <s v="39822/39818"/>
    <n v="4402857093"/>
    <s v="E/C"/>
    <s v="LOCAL ELEC SDC"/>
    <n v="844.9"/>
    <x v="0"/>
    <m/>
    <m/>
    <s v="RF112-19/12/2016"/>
    <n v="213.2"/>
    <n v="631.70000000000005"/>
    <m/>
    <m/>
    <n v="844.90000000000009"/>
    <n v="0"/>
    <m/>
    <m/>
    <m/>
    <m/>
    <m/>
    <m/>
    <m/>
    <x v="0"/>
    <n v="844.9"/>
    <n v="0"/>
    <n v="0"/>
  </r>
  <r>
    <d v="2016-12-13T00:00:00"/>
    <m/>
    <n v="1"/>
    <x v="1"/>
    <s v="POUCHAIN"/>
    <x v="2"/>
    <n v="960891035"/>
    <n v="1007693381"/>
    <n v="260270"/>
    <n v="38963"/>
    <n v="4402857094"/>
    <s v="C"/>
    <s v="E1620"/>
    <n v="218.2"/>
    <x v="0"/>
    <m/>
    <m/>
    <s v="RF112-19/12/2016"/>
    <n v="218.2"/>
    <m/>
    <m/>
    <m/>
    <n v="218.2"/>
    <n v="0"/>
    <m/>
    <m/>
    <m/>
    <m/>
    <m/>
    <m/>
    <m/>
    <x v="0"/>
    <n v="218.2"/>
    <n v="0"/>
    <n v="0"/>
  </r>
  <r>
    <d v="2016-12-13T00:00:00"/>
    <m/>
    <n v="1"/>
    <x v="4"/>
    <s v="CONCESSA"/>
    <x v="2"/>
    <n v="90475024"/>
    <n v="1007685635"/>
    <n v="260271"/>
    <m/>
    <n v="4402855813"/>
    <s v="E"/>
    <s v="V6217"/>
    <n v="100"/>
    <x v="0"/>
    <m/>
    <m/>
    <s v="RF111-14/12/2016"/>
    <n v="100"/>
    <m/>
    <m/>
    <m/>
    <n v="100"/>
    <n v="0"/>
    <m/>
    <m/>
    <m/>
    <m/>
    <m/>
    <m/>
    <m/>
    <x v="2"/>
    <n v="100"/>
    <n v="0"/>
    <n v="0"/>
  </r>
  <r>
    <d v="2016-12-13T00:00:00"/>
    <m/>
    <n v="1"/>
    <x v="4"/>
    <s v="CONCESSA"/>
    <x v="2"/>
    <n v="99209309"/>
    <n v="1007685644"/>
    <n v="260272"/>
    <m/>
    <n v="4402854727"/>
    <s v="E"/>
    <s v="A6501-4"/>
    <n v="163.68"/>
    <x v="0"/>
    <m/>
    <m/>
    <s v="RF111-14/12/2016"/>
    <n v="163.68"/>
    <m/>
    <m/>
    <m/>
    <n v="163.68"/>
    <n v="0"/>
    <m/>
    <m/>
    <m/>
    <m/>
    <m/>
    <m/>
    <m/>
    <x v="2"/>
    <n v="163.68"/>
    <n v="0"/>
    <n v="0"/>
  </r>
  <r>
    <d v="2016-12-13T00:00:00"/>
    <m/>
    <n v="1"/>
    <x v="4"/>
    <s v="CONCESSA"/>
    <x v="2"/>
    <n v="90494503"/>
    <n v="1007693299"/>
    <n v="260273"/>
    <m/>
    <n v="4402862315"/>
    <s v="E"/>
    <s v="V6301-2"/>
    <n v="364.2"/>
    <x v="0"/>
    <m/>
    <m/>
    <s v="RF111-14/12/2016"/>
    <n v="364.2"/>
    <m/>
    <m/>
    <m/>
    <n v="364.2"/>
    <n v="0"/>
    <m/>
    <m/>
    <m/>
    <m/>
    <m/>
    <m/>
    <m/>
    <x v="2"/>
    <n v="364.2"/>
    <n v="0"/>
    <n v="0"/>
  </r>
  <r>
    <d v="2016-12-13T00:00:00"/>
    <m/>
    <n v="1"/>
    <x v="4"/>
    <s v="BOISLORET"/>
    <x v="2"/>
    <n v="99195552"/>
    <n v="1007792282"/>
    <n v="260274"/>
    <m/>
    <n v="4402885694"/>
    <s v="C"/>
    <s v="S6660-4"/>
    <n v="270.16000000000003"/>
    <x v="0"/>
    <m/>
    <m/>
    <s v="RF123-19/01/2017"/>
    <n v="270.16000000000003"/>
    <m/>
    <m/>
    <m/>
    <n v="270.16000000000003"/>
    <n v="0"/>
    <m/>
    <m/>
    <m/>
    <m/>
    <m/>
    <m/>
    <m/>
    <x v="2"/>
    <n v="270.16000000000003"/>
    <n v="0"/>
    <n v="0"/>
  </r>
  <r>
    <d v="2016-12-13T00:00:00"/>
    <m/>
    <n v="1"/>
    <x v="0"/>
    <s v="PORTES"/>
    <x v="2"/>
    <n v="90494709"/>
    <n v="1007685691"/>
    <n v="260275"/>
    <m/>
    <n v="4402848867"/>
    <s v="E/C"/>
    <s v="A9303-1"/>
    <n v="2819.52"/>
    <x v="0"/>
    <m/>
    <m/>
    <s v="RF112-19/12/2016"/>
    <n v="187.44"/>
    <n v="2632.08"/>
    <m/>
    <m/>
    <n v="2819.52"/>
    <n v="0"/>
    <m/>
    <m/>
    <m/>
    <m/>
    <m/>
    <m/>
    <m/>
    <x v="0"/>
    <n v="2819.52"/>
    <n v="0"/>
    <n v="0"/>
  </r>
  <r>
    <d v="2016-12-13T00:00:00"/>
    <m/>
    <n v="1"/>
    <x v="0"/>
    <s v="PORTES"/>
    <x v="2"/>
    <n v="90475810"/>
    <n v="1007685742"/>
    <n v="260276"/>
    <m/>
    <n v="4402686381"/>
    <s v="E/C"/>
    <s v="U9500"/>
    <n v="554.14"/>
    <x v="0"/>
    <m/>
    <m/>
    <s v="RF112-19/12/2016"/>
    <n v="272.64"/>
    <n v="281.5"/>
    <m/>
    <m/>
    <n v="554.14"/>
    <n v="0"/>
    <m/>
    <m/>
    <m/>
    <m/>
    <m/>
    <m/>
    <m/>
    <x v="0"/>
    <n v="554.14"/>
    <n v="0"/>
    <n v="0"/>
  </r>
  <r>
    <d v="2016-12-13T00:00:00"/>
    <m/>
    <n v="1"/>
    <x v="3"/>
    <s v="SANCHE"/>
    <x v="2"/>
    <n v="90489516"/>
    <n v="1007685751"/>
    <n v="260277"/>
    <n v="39855"/>
    <n v="4402849535"/>
    <s v="E"/>
    <s v="U140"/>
    <n v="306.72000000000003"/>
    <x v="0"/>
    <m/>
    <m/>
    <s v="RF111-14/12/2016"/>
    <n v="306.72000000000003"/>
    <m/>
    <m/>
    <m/>
    <n v="306.72000000000003"/>
    <n v="0"/>
    <m/>
    <m/>
    <m/>
    <m/>
    <m/>
    <m/>
    <m/>
    <x v="0"/>
    <n v="306.72000000000003"/>
    <n v="0"/>
    <n v="0"/>
  </r>
  <r>
    <d v="2016-12-13T00:00:00"/>
    <m/>
    <n v="1"/>
    <x v="3"/>
    <s v="SANCHE"/>
    <x v="2"/>
    <n v="90491983"/>
    <n v="1007685766"/>
    <n v="260278"/>
    <n v="39386"/>
    <n v="4402837576"/>
    <s v="E"/>
    <s v="U140"/>
    <n v="204.48"/>
    <x v="0"/>
    <m/>
    <m/>
    <s v="RF111-14/12/2016"/>
    <n v="204.48"/>
    <m/>
    <m/>
    <m/>
    <n v="204.48"/>
    <n v="0"/>
    <m/>
    <m/>
    <m/>
    <m/>
    <m/>
    <m/>
    <m/>
    <x v="0"/>
    <n v="204.48"/>
    <n v="0"/>
    <n v="0"/>
  </r>
  <r>
    <d v="2016-12-13T00:00:00"/>
    <m/>
    <n v="1"/>
    <x v="0"/>
    <s v="PORTES"/>
    <x v="2"/>
    <n v="90494907"/>
    <n v="1007685804"/>
    <n v="260279"/>
    <m/>
    <s v="4402848451/4402851239"/>
    <s v="E/C"/>
    <s v="E9403-3"/>
    <n v="494.22"/>
    <x v="0"/>
    <m/>
    <m/>
    <s v="RF112-19/12/2016"/>
    <n v="170.4"/>
    <n v="323.82"/>
    <m/>
    <m/>
    <n v="494.22"/>
    <n v="5.6843418860808015E-14"/>
    <m/>
    <m/>
    <m/>
    <m/>
    <m/>
    <m/>
    <m/>
    <x v="0"/>
    <n v="494.22"/>
    <n v="0"/>
    <n v="0"/>
  </r>
  <r>
    <d v="2016-12-13T00:00:00"/>
    <m/>
    <n v="1"/>
    <x v="5"/>
    <m/>
    <x v="6"/>
    <n v="960891811"/>
    <m/>
    <n v="260280"/>
    <s v="FOS 211"/>
    <n v="2510004037"/>
    <s v="C"/>
    <s v="E26101"/>
    <n v="4458"/>
    <x v="0"/>
    <m/>
    <m/>
    <s v="RF122-16/01/2017"/>
    <n v="1154"/>
    <n v="3304"/>
    <m/>
    <m/>
    <n v="4458"/>
    <n v="0"/>
    <m/>
    <m/>
    <m/>
    <m/>
    <m/>
    <m/>
    <m/>
    <x v="0"/>
    <n v="4458"/>
    <n v="0"/>
    <n v="0"/>
  </r>
  <r>
    <d v="2016-12-13T00:00:00"/>
    <m/>
    <n v="1"/>
    <x v="3"/>
    <s v="SANCHE"/>
    <x v="2"/>
    <n v="960900367"/>
    <n v="1007685925"/>
    <n v="260281"/>
    <n v="40047"/>
    <n v="4402852279"/>
    <s v="C"/>
    <s v="E831"/>
    <n v="343.18"/>
    <x v="0"/>
    <m/>
    <m/>
    <s v="RF111-14/12/2016"/>
    <n v="343.18"/>
    <m/>
    <m/>
    <m/>
    <n v="343.18"/>
    <n v="0"/>
    <m/>
    <m/>
    <m/>
    <m/>
    <m/>
    <m/>
    <m/>
    <x v="0"/>
    <n v="343.18"/>
    <n v="0"/>
    <n v="0"/>
  </r>
  <r>
    <d v="2016-12-13T00:00:00"/>
    <m/>
    <n v="1"/>
    <x v="3"/>
    <s v="SANCHE"/>
    <x v="2"/>
    <n v="90495393"/>
    <n v="1007686034"/>
    <n v="260282"/>
    <n v="40045"/>
    <n v="4402852278"/>
    <s v="E"/>
    <s v="E842-B"/>
    <n v="954.24"/>
    <x v="0"/>
    <m/>
    <m/>
    <s v="RF115-30/12/2016"/>
    <n v="954.24"/>
    <m/>
    <m/>
    <m/>
    <n v="954.24"/>
    <n v="0"/>
    <m/>
    <m/>
    <m/>
    <m/>
    <m/>
    <m/>
    <m/>
    <x v="0"/>
    <n v="954.24"/>
    <n v="0"/>
    <n v="0"/>
  </r>
  <r>
    <d v="2016-12-13T00:00:00"/>
    <m/>
    <n v="1"/>
    <x v="5"/>
    <s v="BARTHELEMY"/>
    <x v="2"/>
    <n v="960893583"/>
    <n v="1007686559"/>
    <n v="260283"/>
    <m/>
    <n v="4402830089"/>
    <s v="C"/>
    <s v="R24321"/>
    <n v="1316.31"/>
    <x v="0"/>
    <m/>
    <m/>
    <s v="RF111-14/12/2016"/>
    <n v="1316.31"/>
    <m/>
    <m/>
    <m/>
    <n v="1316.31"/>
    <n v="0"/>
    <m/>
    <m/>
    <m/>
    <m/>
    <m/>
    <m/>
    <m/>
    <x v="0"/>
    <n v="1316.31"/>
    <n v="0"/>
    <n v="0"/>
  </r>
  <r>
    <d v="2016-12-13T00:00:00"/>
    <m/>
    <n v="1"/>
    <x v="5"/>
    <s v="MALET"/>
    <x v="2"/>
    <n v="960903336"/>
    <n v="1007686096"/>
    <n v="260284"/>
    <m/>
    <n v="4402853649"/>
    <s v="C"/>
    <s v="P27802"/>
    <n v="398.08"/>
    <x v="0"/>
    <m/>
    <m/>
    <s v="RF113-21/12/2016"/>
    <n v="398.08"/>
    <m/>
    <m/>
    <m/>
    <n v="398.08"/>
    <n v="0"/>
    <m/>
    <m/>
    <m/>
    <m/>
    <m/>
    <m/>
    <m/>
    <x v="0"/>
    <n v="398.08"/>
    <n v="0"/>
    <n v="0"/>
  </r>
  <r>
    <d v="2016-12-13T00:00:00"/>
    <m/>
    <n v="1"/>
    <x v="2"/>
    <s v="LOUIS"/>
    <x v="2"/>
    <n v="90492940"/>
    <n v="1007686127"/>
    <n v="260285"/>
    <s v="39539/39914/39915/40007/40008"/>
    <n v="4402841129"/>
    <s v="E"/>
    <s v="ECLAIRAGE BAT U131"/>
    <n v="1499.52"/>
    <x v="0"/>
    <m/>
    <m/>
    <s v="RF111-14/12/2016"/>
    <n v="1499.52"/>
    <m/>
    <m/>
    <m/>
    <n v="1499.52"/>
    <n v="0"/>
    <m/>
    <m/>
    <m/>
    <m/>
    <m/>
    <m/>
    <m/>
    <x v="1"/>
    <n v="1499.52"/>
    <n v="0"/>
    <n v="0"/>
  </r>
  <r>
    <d v="2016-12-13T00:00:00"/>
    <m/>
    <n v="1"/>
    <x v="7"/>
    <s v="MARTIN"/>
    <x v="2"/>
    <n v="960900284"/>
    <n v="1007686582"/>
    <n v="260286"/>
    <n v="40106"/>
    <n v="4402850874"/>
    <s v="C"/>
    <s v="GROUPE FROID"/>
    <n v="114.98"/>
    <x v="0"/>
    <m/>
    <m/>
    <s v="RF111-14/12/2016"/>
    <n v="114.98"/>
    <m/>
    <m/>
    <m/>
    <n v="114.98"/>
    <n v="0"/>
    <m/>
    <m/>
    <m/>
    <m/>
    <m/>
    <m/>
    <m/>
    <x v="1"/>
    <n v="114.98"/>
    <n v="0"/>
    <n v="0"/>
  </r>
  <r>
    <d v="2016-12-13T00:00:00"/>
    <m/>
    <n v="1"/>
    <x v="7"/>
    <s v="MARTIN"/>
    <x v="2"/>
    <n v="90488643"/>
    <n v="1007686606"/>
    <n v="260287"/>
    <n v="39375"/>
    <n v="4402837508"/>
    <s v="C"/>
    <s v="K1401A BYPASS"/>
    <n v="498.32"/>
    <x v="0"/>
    <m/>
    <m/>
    <s v="RF111-14/12/2016"/>
    <n v="498.32"/>
    <m/>
    <m/>
    <m/>
    <n v="498.32"/>
    <n v="0"/>
    <m/>
    <m/>
    <m/>
    <m/>
    <m/>
    <m/>
    <m/>
    <x v="1"/>
    <n v="498.32"/>
    <n v="0"/>
    <n v="0"/>
  </r>
  <r>
    <d v="2016-12-13T00:00:00"/>
    <m/>
    <n v="1"/>
    <x v="2"/>
    <s v="LOUIS"/>
    <x v="2"/>
    <n v="90488666"/>
    <n v="1007686630"/>
    <n v="260288"/>
    <n v="40150"/>
    <n v="4402854560"/>
    <s v="E"/>
    <s v="K12202 POUR BETON"/>
    <n v="2492.1"/>
    <x v="0"/>
    <m/>
    <m/>
    <s v="RF111-14/12/2016"/>
    <n v="2492.1"/>
    <m/>
    <m/>
    <m/>
    <n v="2492.1"/>
    <n v="0"/>
    <m/>
    <m/>
    <m/>
    <m/>
    <m/>
    <m/>
    <m/>
    <x v="1"/>
    <n v="2492.1"/>
    <n v="0"/>
    <n v="0"/>
  </r>
  <r>
    <d v="2016-12-13T00:00:00"/>
    <m/>
    <n v="1"/>
    <x v="2"/>
    <s v="LOUIS"/>
    <x v="2"/>
    <n v="200080523"/>
    <n v="1007686694"/>
    <n v="260289"/>
    <n v="40151"/>
    <n v="4402854558"/>
    <s v="E"/>
    <s v="GROUPE DIESEL PD111-01"/>
    <n v="136.32"/>
    <x v="0"/>
    <m/>
    <m/>
    <s v="RF111-14/12/2016"/>
    <n v="136.32"/>
    <m/>
    <m/>
    <m/>
    <n v="136.32"/>
    <n v="0"/>
    <m/>
    <m/>
    <m/>
    <m/>
    <m/>
    <m/>
    <m/>
    <x v="1"/>
    <n v="136.32"/>
    <n v="0"/>
    <n v="0"/>
  </r>
  <r>
    <d v="2016-12-13T00:00:00"/>
    <m/>
    <n v="1"/>
    <x v="2"/>
    <s v="LOUIS"/>
    <x v="2"/>
    <n v="960756789"/>
    <n v="1007686717"/>
    <n v="260290"/>
    <s v="39681/39682"/>
    <n v="4402844791"/>
    <s v="E"/>
    <s v="BASSIN 3 ET 4"/>
    <n v="284"/>
    <x v="0"/>
    <m/>
    <m/>
    <s v="RF111-14/12/2016"/>
    <n v="284"/>
    <m/>
    <m/>
    <m/>
    <n v="284"/>
    <n v="0"/>
    <m/>
    <m/>
    <m/>
    <m/>
    <m/>
    <m/>
    <m/>
    <x v="1"/>
    <n v="284"/>
    <n v="0"/>
    <n v="0"/>
  </r>
  <r>
    <d v="2016-12-13T00:00:00"/>
    <m/>
    <n v="1"/>
    <x v="4"/>
    <s v="MICHEL"/>
    <x v="0"/>
    <m/>
    <m/>
    <n v="260292"/>
    <m/>
    <s v="9AJ0869"/>
    <s v="E"/>
    <s v="PROJET DEBIMETRE"/>
    <n v="4832"/>
    <x v="0"/>
    <m/>
    <m/>
    <s v="RF112-19/12/2016"/>
    <n v="4832"/>
    <m/>
    <m/>
    <m/>
    <n v="4832"/>
    <n v="0"/>
    <m/>
    <m/>
    <m/>
    <m/>
    <m/>
    <m/>
    <m/>
    <x v="2"/>
    <n v="4832"/>
    <n v="0"/>
    <n v="0"/>
  </r>
  <r>
    <d v="2016-12-13T00:00:00"/>
    <m/>
    <n v="1"/>
    <x v="0"/>
    <s v="PORTES"/>
    <x v="2"/>
    <n v="960905701"/>
    <n v="1007694171"/>
    <n v="260293"/>
    <m/>
    <n v="4402862513"/>
    <s v="C"/>
    <s v="A"/>
    <n v="3911.0199999999995"/>
    <x v="0"/>
    <m/>
    <m/>
    <s v="RF112-19/12/2016"/>
    <n v="3386.99"/>
    <n v="524.03"/>
    <m/>
    <m/>
    <n v="3911.0199999999995"/>
    <n v="-2.2737367544323206E-13"/>
    <m/>
    <m/>
    <m/>
    <m/>
    <m/>
    <m/>
    <m/>
    <x v="0"/>
    <n v="3911.0199999999995"/>
    <n v="0"/>
    <n v="0"/>
  </r>
  <r>
    <d v="2016-12-13T00:00:00"/>
    <m/>
    <n v="1"/>
    <x v="0"/>
    <s v="PORTES"/>
    <x v="2"/>
    <n v="960905701"/>
    <n v="1007694178"/>
    <n v="260294"/>
    <m/>
    <n v="4402862513"/>
    <s v="C"/>
    <s v="B"/>
    <n v="10336.300000000001"/>
    <x v="0"/>
    <m/>
    <m/>
    <s v="RF112-19/12/2016"/>
    <n v="9812.27"/>
    <n v="524.03"/>
    <m/>
    <m/>
    <n v="10336.300000000001"/>
    <n v="6.8212102632969618E-13"/>
    <m/>
    <m/>
    <m/>
    <m/>
    <m/>
    <m/>
    <m/>
    <x v="0"/>
    <n v="10336.300000000001"/>
    <n v="0"/>
    <n v="0"/>
  </r>
  <r>
    <d v="2016-12-13T00:00:00"/>
    <m/>
    <n v="1"/>
    <x v="3"/>
    <s v="SANCHE"/>
    <x v="2"/>
    <n v="99208672"/>
    <n v="1007799945"/>
    <n v="260295"/>
    <m/>
    <n v="4402890126"/>
    <s v="E"/>
    <s v="U035"/>
    <n v="102.3"/>
    <x v="0"/>
    <m/>
    <m/>
    <s v="RF124-23/01/2017"/>
    <n v="102.3"/>
    <m/>
    <m/>
    <m/>
    <n v="102.3"/>
    <n v="0"/>
    <m/>
    <m/>
    <m/>
    <m/>
    <m/>
    <m/>
    <m/>
    <x v="0"/>
    <n v="102.3"/>
    <n v="0"/>
    <n v="0"/>
  </r>
  <r>
    <d v="2016-12-13T00:00:00"/>
    <m/>
    <n v="1"/>
    <x v="5"/>
    <s v="MALET"/>
    <x v="2"/>
    <n v="99209671"/>
    <n v="1007712264"/>
    <n v="260296"/>
    <m/>
    <n v="4402867241"/>
    <s v="E"/>
    <s v="R29530-A"/>
    <n v="222.76"/>
    <x v="0"/>
    <m/>
    <m/>
    <s v="RF114-28/12/2016"/>
    <n v="222.76"/>
    <m/>
    <m/>
    <m/>
    <n v="222.76"/>
    <n v="0"/>
    <m/>
    <m/>
    <m/>
    <m/>
    <m/>
    <m/>
    <m/>
    <x v="0"/>
    <n v="222.76"/>
    <n v="0"/>
    <n v="0"/>
  </r>
  <r>
    <d v="2016-12-13T00:00:00"/>
    <m/>
    <n v="1"/>
    <x v="5"/>
    <s v="MALET"/>
    <x v="2"/>
    <n v="99209672"/>
    <n v="1007712274"/>
    <n v="260297"/>
    <m/>
    <n v="4402867242"/>
    <s v="E"/>
    <s v="R29530-C"/>
    <n v="222.76"/>
    <x v="0"/>
    <m/>
    <m/>
    <s v="RF114-28/12/2016"/>
    <n v="222.76"/>
    <m/>
    <m/>
    <m/>
    <n v="222.76"/>
    <n v="0"/>
    <m/>
    <m/>
    <m/>
    <m/>
    <m/>
    <m/>
    <m/>
    <x v="0"/>
    <n v="222.76"/>
    <n v="0"/>
    <n v="0"/>
  </r>
  <r>
    <d v="2016-12-13T00:00:00"/>
    <m/>
    <n v="1"/>
    <x v="5"/>
    <s v="MALET"/>
    <x v="2"/>
    <n v="90495161"/>
    <n v="1007712286"/>
    <n v="260298"/>
    <m/>
    <n v="4402867240"/>
    <s v="E"/>
    <s v="R29520-A"/>
    <n v="664.78"/>
    <x v="0"/>
    <m/>
    <m/>
    <s v="RF114-28/12/2016"/>
    <n v="664.78"/>
    <m/>
    <m/>
    <m/>
    <n v="664.78"/>
    <n v="0"/>
    <m/>
    <m/>
    <m/>
    <m/>
    <m/>
    <m/>
    <m/>
    <x v="0"/>
    <n v="664.78"/>
    <n v="0"/>
    <n v="0"/>
  </r>
  <r>
    <d v="2016-12-13T00:00:00"/>
    <m/>
    <n v="1"/>
    <x v="3"/>
    <s v="SANCHE"/>
    <x v="2"/>
    <n v="99209570"/>
    <n v="1007765195"/>
    <n v="260299"/>
    <m/>
    <n v="4402877148"/>
    <s v="E"/>
    <s v="U035"/>
    <n v="170.6"/>
    <x v="0"/>
    <m/>
    <m/>
    <s v="RF119-06/01/2017"/>
    <n v="170.6"/>
    <m/>
    <m/>
    <m/>
    <n v="170.6"/>
    <n v="0"/>
    <m/>
    <m/>
    <m/>
    <m/>
    <m/>
    <m/>
    <m/>
    <x v="0"/>
    <n v="170.6"/>
    <n v="0"/>
    <n v="0"/>
  </r>
  <r>
    <d v="2016-12-13T00:00:00"/>
    <m/>
    <n v="1"/>
    <x v="3"/>
    <s v="SANCHE"/>
    <x v="2"/>
    <n v="99208670"/>
    <n v="1007765195"/>
    <n v="260300"/>
    <m/>
    <n v="4402877148"/>
    <s v="E"/>
    <s v="U035"/>
    <n v="312.7"/>
    <x v="0"/>
    <m/>
    <m/>
    <s v="RF119-06/01/2017"/>
    <n v="312.7"/>
    <m/>
    <m/>
    <m/>
    <n v="312.7"/>
    <n v="0"/>
    <m/>
    <m/>
    <m/>
    <m/>
    <m/>
    <m/>
    <m/>
    <x v="0"/>
    <n v="312.7"/>
    <n v="0"/>
    <n v="0"/>
  </r>
  <r>
    <d v="2016-12-13T00:00:00"/>
    <m/>
    <n v="1"/>
    <x v="3"/>
    <s v="SANCHE"/>
    <x v="2"/>
    <n v="99208674"/>
    <n v="1007765195"/>
    <n v="260301"/>
    <m/>
    <n v="4402877148"/>
    <s v="E"/>
    <s v="FT105"/>
    <n v="100"/>
    <x v="0"/>
    <m/>
    <m/>
    <s v="RF119-06/01/2017"/>
    <n v="100"/>
    <m/>
    <m/>
    <m/>
    <n v="100"/>
    <n v="0"/>
    <m/>
    <m/>
    <m/>
    <m/>
    <m/>
    <m/>
    <m/>
    <x v="0"/>
    <n v="100"/>
    <n v="0"/>
    <n v="0"/>
  </r>
  <r>
    <d v="2016-12-13T00:00:00"/>
    <m/>
    <n v="1"/>
    <x v="4"/>
    <s v="DANO"/>
    <x v="2"/>
    <n v="90495707"/>
    <n v="1007693402"/>
    <n v="260302"/>
    <m/>
    <n v="4402860797"/>
    <s v="E/C"/>
    <s v="69FT409"/>
    <n v="364.62"/>
    <x v="0"/>
    <m/>
    <m/>
    <s v="RF114-28/12/2016"/>
    <n v="136.32"/>
    <n v="228.3"/>
    <m/>
    <m/>
    <n v="364.62"/>
    <n v="0"/>
    <m/>
    <m/>
    <m/>
    <m/>
    <m/>
    <m/>
    <m/>
    <x v="2"/>
    <n v="364.62"/>
    <n v="0"/>
    <n v="0"/>
  </r>
  <r>
    <d v="2016-12-13T00:00:00"/>
    <m/>
    <n v="1"/>
    <x v="4"/>
    <m/>
    <x v="6"/>
    <n v="90491997"/>
    <m/>
    <n v="260303"/>
    <m/>
    <n v="2510004134"/>
    <s v="E"/>
    <s v="X6528A"/>
    <n v="184.8"/>
    <x v="0"/>
    <m/>
    <m/>
    <s v="RF131-10/02/2017"/>
    <n v="184.8"/>
    <m/>
    <m/>
    <m/>
    <n v="184.8"/>
    <n v="0"/>
    <m/>
    <m/>
    <m/>
    <m/>
    <m/>
    <m/>
    <m/>
    <x v="2"/>
    <n v="184.8"/>
    <n v="0"/>
    <n v="0"/>
  </r>
  <r>
    <d v="2016-12-13T00:00:00"/>
    <m/>
    <n v="1"/>
    <x v="4"/>
    <s v="PAILLAS"/>
    <x v="2"/>
    <n v="90495044"/>
    <n v="1007693412"/>
    <n v="260304"/>
    <m/>
    <n v="4402860894"/>
    <s v="E"/>
    <s v="V6217"/>
    <n v="196.4"/>
    <x v="0"/>
    <m/>
    <m/>
    <s v="RF112-19/12/2016"/>
    <n v="196.4"/>
    <m/>
    <m/>
    <m/>
    <n v="196.4"/>
    <n v="0"/>
    <m/>
    <m/>
    <m/>
    <m/>
    <m/>
    <m/>
    <m/>
    <x v="2"/>
    <n v="196.4"/>
    <n v="0"/>
    <n v="0"/>
  </r>
  <r>
    <d v="2016-12-13T00:00:00"/>
    <m/>
    <n v="1"/>
    <x v="1"/>
    <s v="POUCHAIN"/>
    <x v="2"/>
    <n v="99209144"/>
    <n v="1007792300"/>
    <n v="260305"/>
    <m/>
    <n v="4402885862"/>
    <s v="E"/>
    <s v="T40302"/>
    <n v="170.6"/>
    <x v="0"/>
    <m/>
    <m/>
    <s v="RF123-19/01/2017"/>
    <n v="170.6"/>
    <m/>
    <m/>
    <m/>
    <n v="170.6"/>
    <n v="0"/>
    <m/>
    <m/>
    <m/>
    <m/>
    <m/>
    <m/>
    <m/>
    <x v="0"/>
    <n v="170.6"/>
    <n v="0"/>
    <n v="0"/>
  </r>
  <r>
    <d v="2016-12-13T00:00:00"/>
    <m/>
    <n v="1"/>
    <x v="6"/>
    <s v="IDOUX"/>
    <x v="2"/>
    <n v="99208749"/>
    <n v="1007739644"/>
    <n v="260306"/>
    <m/>
    <n v="4402867493"/>
    <s v="E"/>
    <s v="BAT POMPIER"/>
    <n v="204.7"/>
    <x v="0"/>
    <m/>
    <m/>
    <s v="RF116-03/01/2017"/>
    <n v="204.7"/>
    <m/>
    <m/>
    <m/>
    <n v="204.7"/>
    <n v="0"/>
    <m/>
    <m/>
    <m/>
    <m/>
    <m/>
    <m/>
    <m/>
    <x v="0"/>
    <n v="204.7"/>
    <n v="0"/>
    <n v="0"/>
  </r>
  <r>
    <d v="2016-12-14T00:00:00"/>
    <m/>
    <n v="1"/>
    <x v="4"/>
    <m/>
    <x v="0"/>
    <n v="90482557"/>
    <m/>
    <n v="260307"/>
    <m/>
    <s v="9AJ7130"/>
    <s v="E"/>
    <s v="B664"/>
    <n v="716.3"/>
    <x v="0"/>
    <m/>
    <m/>
    <s v="RF122-16/01/2017"/>
    <n v="716.31"/>
    <m/>
    <m/>
    <m/>
    <n v="716.31"/>
    <n v="0"/>
    <m/>
    <m/>
    <m/>
    <m/>
    <m/>
    <m/>
    <m/>
    <x v="2"/>
    <n v="716.3"/>
    <n v="0"/>
    <n v="0"/>
  </r>
  <r>
    <d v="2016-12-14T00:00:00"/>
    <m/>
    <n v="1"/>
    <x v="5"/>
    <s v="VEYSSIER"/>
    <x v="14"/>
    <n v="90492199"/>
    <n v="1007694516"/>
    <n v="260308"/>
    <m/>
    <n v="4402861312"/>
    <s v="E"/>
    <s v="SUPLEMENT T25Q12"/>
    <n v="1521.6"/>
    <x v="0"/>
    <m/>
    <m/>
    <s v="RF112-19/12/2016"/>
    <n v="1521.6"/>
    <m/>
    <m/>
    <m/>
    <n v="1521.6"/>
    <n v="0"/>
    <m/>
    <m/>
    <m/>
    <m/>
    <m/>
    <m/>
    <m/>
    <x v="0"/>
    <n v="1521.6"/>
    <n v="0"/>
    <n v="0"/>
  </r>
  <r>
    <d v="2016-12-14T00:00:00"/>
    <m/>
    <n v="1"/>
    <x v="6"/>
    <s v="MAGRO"/>
    <x v="15"/>
    <m/>
    <m/>
    <n v="260309"/>
    <m/>
    <s v="NPOP17/655/16*"/>
    <s v="E"/>
    <s v="LA CRENEAU"/>
    <n v="3180"/>
    <x v="0"/>
    <m/>
    <s v="X"/>
    <m/>
    <m/>
    <m/>
    <m/>
    <m/>
    <n v="0"/>
    <n v="3180"/>
    <m/>
    <m/>
    <m/>
    <m/>
    <m/>
    <m/>
    <m/>
    <x v="1"/>
    <n v="3180"/>
    <n v="0"/>
    <n v="3180"/>
  </r>
  <r>
    <d v="2016-12-14T00:00:00"/>
    <m/>
    <n v="1"/>
    <x v="4"/>
    <m/>
    <x v="0"/>
    <n v="90474253"/>
    <m/>
    <n v="260310"/>
    <m/>
    <s v="9AL0709"/>
    <s v="E"/>
    <s v="62TZ109"/>
    <n v="528.70000000000005"/>
    <x v="0"/>
    <m/>
    <m/>
    <s v="RF122-16/01/2017"/>
    <n v="528.70000000000005"/>
    <m/>
    <m/>
    <m/>
    <n v="528.70000000000005"/>
    <n v="0"/>
    <m/>
    <m/>
    <m/>
    <m/>
    <m/>
    <m/>
    <m/>
    <x v="2"/>
    <n v="528.70000000000005"/>
    <n v="0"/>
    <n v="0"/>
  </r>
  <r>
    <d v="2016-12-14T00:00:00"/>
    <m/>
    <n v="1"/>
    <x v="3"/>
    <s v="ALLAIN"/>
    <x v="1"/>
    <n v="960867740"/>
    <s v="RC661453"/>
    <n v="260311"/>
    <n v="40113"/>
    <s v="A1503828"/>
    <s v="E"/>
    <s v="K2113-C"/>
    <n v="229.32"/>
    <x v="0"/>
    <m/>
    <m/>
    <s v="RF122-16/01/2017"/>
    <n v="229.32"/>
    <m/>
    <m/>
    <m/>
    <n v="229.32"/>
    <n v="0"/>
    <m/>
    <m/>
    <m/>
    <m/>
    <m/>
    <m/>
    <m/>
    <x v="0"/>
    <n v="229.32"/>
    <n v="0"/>
    <n v="0"/>
  </r>
  <r>
    <d v="2016-12-14T00:00:00"/>
    <m/>
    <n v="1"/>
    <x v="3"/>
    <s v="ALLAIN"/>
    <x v="1"/>
    <n v="960863090"/>
    <s v="RC661453"/>
    <n v="260312"/>
    <n v="40114"/>
    <s v="A1503828"/>
    <s v="E"/>
    <s v="K2113-D"/>
    <n v="229.32"/>
    <x v="0"/>
    <m/>
    <m/>
    <s v="RF122-16/01/2017"/>
    <n v="229.32"/>
    <m/>
    <m/>
    <m/>
    <n v="229.32"/>
    <n v="0"/>
    <m/>
    <m/>
    <m/>
    <m/>
    <m/>
    <m/>
    <m/>
    <x v="0"/>
    <n v="229.32"/>
    <n v="0"/>
    <n v="0"/>
  </r>
  <r>
    <d v="2016-12-15T00:00:00"/>
    <m/>
    <n v="1"/>
    <x v="2"/>
    <s v="PAUCHET"/>
    <x v="1"/>
    <n v="960869502"/>
    <s v="RC658229"/>
    <n v="260315"/>
    <s v="40307/40308"/>
    <s v="A1503388"/>
    <s v="E"/>
    <s v="K124-03A"/>
    <n v="308.17"/>
    <x v="0"/>
    <m/>
    <m/>
    <s v="RF113-21/12/2016"/>
    <n v="168.17"/>
    <n v="139.99"/>
    <m/>
    <m/>
    <n v="308.15999999999997"/>
    <n v="0"/>
    <m/>
    <m/>
    <m/>
    <m/>
    <m/>
    <m/>
    <m/>
    <x v="1"/>
    <n v="308.17"/>
    <n v="0"/>
    <n v="0"/>
  </r>
  <r>
    <d v="2016-12-15T00:00:00"/>
    <m/>
    <n v="1"/>
    <x v="2"/>
    <s v="PAUCHET"/>
    <x v="1"/>
    <n v="960869503"/>
    <s v="RC658229"/>
    <n v="260316"/>
    <s v="40309/40310"/>
    <s v="A1503388"/>
    <s v="E"/>
    <s v="K124-03B"/>
    <n v="308.17"/>
    <x v="0"/>
    <m/>
    <m/>
    <s v="RF113-21/12/2016"/>
    <n v="168.17"/>
    <n v="139.99"/>
    <m/>
    <m/>
    <n v="308.15999999999997"/>
    <n v="0"/>
    <m/>
    <m/>
    <m/>
    <m/>
    <m/>
    <m/>
    <m/>
    <x v="1"/>
    <n v="308.17"/>
    <n v="0"/>
    <n v="0"/>
  </r>
  <r>
    <d v="2016-12-15T00:00:00"/>
    <m/>
    <n v="1"/>
    <x v="2"/>
    <s v="PAUCHET"/>
    <x v="1"/>
    <n v="90494720"/>
    <s v="RC658229"/>
    <n v="260317"/>
    <n v="40284"/>
    <s v="A1503388"/>
    <s v="E"/>
    <s v="VAP BP BOUCHEES"/>
    <n v="196.56"/>
    <x v="0"/>
    <m/>
    <m/>
    <s v="RF113-21/12/2016"/>
    <n v="196.56"/>
    <m/>
    <m/>
    <m/>
    <n v="196.56"/>
    <n v="0"/>
    <m/>
    <m/>
    <m/>
    <m/>
    <m/>
    <m/>
    <m/>
    <x v="1"/>
    <n v="196.56"/>
    <n v="0"/>
    <n v="0"/>
  </r>
  <r>
    <d v="2016-12-15T00:00:00"/>
    <m/>
    <n v="1"/>
    <x v="2"/>
    <s v="LOUIS"/>
    <x v="2"/>
    <n v="960896028"/>
    <n v="1007697276"/>
    <n v="260318"/>
    <n v="40314"/>
    <n v="4402862169"/>
    <s v="E"/>
    <s v="V13136 ACCES TH INT"/>
    <n v="204.48"/>
    <x v="0"/>
    <m/>
    <m/>
    <s v="RF112-19/12/2016"/>
    <n v="204.48"/>
    <m/>
    <m/>
    <m/>
    <n v="204.48"/>
    <n v="0"/>
    <m/>
    <m/>
    <m/>
    <m/>
    <m/>
    <m/>
    <m/>
    <x v="1"/>
    <n v="204.48"/>
    <n v="0"/>
    <n v="0"/>
  </r>
  <r>
    <d v="2016-12-15T00:00:00"/>
    <m/>
    <n v="1"/>
    <x v="2"/>
    <s v="PAUCHET"/>
    <x v="1"/>
    <n v="960869508"/>
    <s v="RC658229"/>
    <n v="260319"/>
    <s v="39053/59054"/>
    <s v="A1503388"/>
    <s v="E"/>
    <s v="K121-05"/>
    <n v="450.45"/>
    <x v="0"/>
    <m/>
    <m/>
    <s v="RF113-21/12/2016"/>
    <n v="163.80000000000001"/>
    <n v="286.64999999999998"/>
    <m/>
    <m/>
    <n v="450.45"/>
    <n v="0"/>
    <m/>
    <m/>
    <m/>
    <m/>
    <m/>
    <m/>
    <m/>
    <x v="1"/>
    <n v="450.45"/>
    <n v="0"/>
    <n v="0"/>
  </r>
  <r>
    <d v="2016-12-15T00:00:00"/>
    <m/>
    <n v="1"/>
    <x v="4"/>
    <s v="BOISLORET"/>
    <x v="2"/>
    <n v="99208324"/>
    <m/>
    <n v="260320"/>
    <m/>
    <n v="4402862690"/>
    <s v="E"/>
    <s v="V6653-3"/>
    <n v="306.72000000000003"/>
    <x v="0"/>
    <m/>
    <s v="X"/>
    <m/>
    <m/>
    <m/>
    <m/>
    <m/>
    <n v="0"/>
    <n v="306.72000000000003"/>
    <m/>
    <m/>
    <m/>
    <m/>
    <m/>
    <m/>
    <m/>
    <x v="2"/>
    <n v="306.72000000000003"/>
    <n v="0"/>
    <n v="306.72000000000003"/>
  </r>
  <r>
    <d v="2016-12-15T00:00:00"/>
    <m/>
    <n v="1"/>
    <x v="4"/>
    <m/>
    <x v="6"/>
    <n v="90496246"/>
    <m/>
    <n v="260321"/>
    <m/>
    <n v="2510004134"/>
    <s v="C"/>
    <s v="M6303-1"/>
    <n v="136.44"/>
    <x v="0"/>
    <m/>
    <m/>
    <s v="RF131-10/02/2017"/>
    <n v="136.44"/>
    <m/>
    <m/>
    <m/>
    <n v="136.44"/>
    <n v="0"/>
    <m/>
    <m/>
    <m/>
    <m/>
    <m/>
    <m/>
    <m/>
    <x v="2"/>
    <n v="136.44"/>
    <n v="0"/>
    <n v="0"/>
  </r>
  <r>
    <d v="2016-12-15T00:00:00"/>
    <m/>
    <n v="1"/>
    <x v="4"/>
    <m/>
    <x v="0"/>
    <n v="90496220"/>
    <m/>
    <n v="260322"/>
    <m/>
    <s v="9AL0709"/>
    <s v="E/C"/>
    <s v="622V362"/>
    <n v="473.39"/>
    <x v="0"/>
    <m/>
    <m/>
    <s v="RF122-16/01/2017"/>
    <n v="473.39"/>
    <m/>
    <m/>
    <m/>
    <n v="473.39"/>
    <n v="0"/>
    <m/>
    <m/>
    <m/>
    <m/>
    <m/>
    <m/>
    <m/>
    <x v="2"/>
    <n v="473.39"/>
    <n v="0"/>
    <n v="0"/>
  </r>
  <r>
    <d v="2016-12-15T00:00:00"/>
    <m/>
    <m/>
    <x v="4"/>
    <m/>
    <x v="6"/>
    <n v="90496240"/>
    <m/>
    <n v="260323"/>
    <m/>
    <s v="paiement ménage"/>
    <s v="E"/>
    <s v="M6303-1"/>
    <n v="245.61"/>
    <x v="1"/>
    <m/>
    <m/>
    <m/>
    <m/>
    <m/>
    <m/>
    <m/>
    <n v="0"/>
    <n v="0"/>
    <m/>
    <m/>
    <m/>
    <m/>
    <m/>
    <m/>
    <m/>
    <x v="2"/>
    <n v="0"/>
    <n v="0"/>
    <n v="0"/>
  </r>
  <r>
    <d v="2016-12-15T00:00:00"/>
    <m/>
    <m/>
    <x v="4"/>
    <m/>
    <x v="6"/>
    <n v="99209799"/>
    <m/>
    <n v="260324"/>
    <m/>
    <s v="paiement ménage"/>
    <s v="E"/>
    <s v="X6152-3"/>
    <n v="245.61"/>
    <x v="1"/>
    <m/>
    <m/>
    <m/>
    <m/>
    <m/>
    <m/>
    <m/>
    <n v="0"/>
    <n v="0"/>
    <m/>
    <m/>
    <m/>
    <m/>
    <m/>
    <m/>
    <m/>
    <x v="2"/>
    <n v="0"/>
    <n v="0"/>
    <n v="0"/>
  </r>
  <r>
    <d v="2016-12-15T00:00:00"/>
    <m/>
    <m/>
    <x v="4"/>
    <m/>
    <x v="6"/>
    <n v="90496244"/>
    <m/>
    <n v="260325"/>
    <m/>
    <s v="paiement ménage"/>
    <s v="E"/>
    <s v="E6302-2"/>
    <n v="143.26"/>
    <x v="1"/>
    <m/>
    <m/>
    <m/>
    <m/>
    <m/>
    <m/>
    <m/>
    <n v="0"/>
    <n v="0"/>
    <m/>
    <m/>
    <m/>
    <m/>
    <m/>
    <m/>
    <m/>
    <x v="2"/>
    <n v="0"/>
    <n v="0"/>
    <n v="0"/>
  </r>
  <r>
    <d v="2016-12-15T00:00:00"/>
    <m/>
    <n v="1"/>
    <x v="4"/>
    <s v="BOISLORET"/>
    <x v="2"/>
    <n v="99195552"/>
    <m/>
    <n v="260326"/>
    <m/>
    <n v="4402690740"/>
    <s v="E"/>
    <s v="S6660-4"/>
    <n v="249.76"/>
    <x v="0"/>
    <m/>
    <s v="X"/>
    <m/>
    <m/>
    <m/>
    <m/>
    <m/>
    <n v="0"/>
    <n v="249.76"/>
    <m/>
    <m/>
    <m/>
    <m/>
    <m/>
    <m/>
    <m/>
    <x v="2"/>
    <n v="249.76"/>
    <n v="0"/>
    <n v="249.76"/>
  </r>
  <r>
    <d v="2016-12-15T00:00:00"/>
    <m/>
    <m/>
    <x v="4"/>
    <m/>
    <x v="6"/>
    <n v="90496026"/>
    <m/>
    <n v="260327"/>
    <m/>
    <s v="paiement ménage"/>
    <s v="E"/>
    <s v="A6503-2"/>
    <n v="120"/>
    <x v="1"/>
    <m/>
    <m/>
    <m/>
    <m/>
    <m/>
    <m/>
    <m/>
    <n v="0"/>
    <n v="0"/>
    <m/>
    <m/>
    <m/>
    <m/>
    <m/>
    <m/>
    <m/>
    <x v="2"/>
    <n v="0"/>
    <n v="0"/>
    <n v="0"/>
  </r>
  <r>
    <d v="2016-12-15T00:00:00"/>
    <m/>
    <n v="1"/>
    <x v="4"/>
    <s v="CONCESSA"/>
    <x v="2"/>
    <n v="90494178"/>
    <n v="1007697290"/>
    <n v="260328"/>
    <m/>
    <n v="4402862688"/>
    <s v="C"/>
    <s v="V6101-3A"/>
    <n v="100"/>
    <x v="0"/>
    <m/>
    <m/>
    <s v="RF112-19/12/2016"/>
    <n v="100"/>
    <m/>
    <m/>
    <m/>
    <n v="100"/>
    <n v="0"/>
    <m/>
    <m/>
    <m/>
    <m/>
    <m/>
    <m/>
    <m/>
    <x v="2"/>
    <n v="100"/>
    <n v="0"/>
    <n v="0"/>
  </r>
  <r>
    <d v="2016-12-15T00:00:00"/>
    <m/>
    <n v="1"/>
    <x v="0"/>
    <s v="PORTES"/>
    <x v="2"/>
    <n v="960742758"/>
    <n v="1007693342"/>
    <n v="260329"/>
    <m/>
    <n v="4402857092"/>
    <s v="E"/>
    <s v="A9703-2"/>
    <n v="100"/>
    <x v="0"/>
    <m/>
    <m/>
    <s v="RF112-19/12/2016"/>
    <n v="100"/>
    <m/>
    <m/>
    <m/>
    <n v="100"/>
    <n v="0"/>
    <m/>
    <m/>
    <m/>
    <m/>
    <m/>
    <m/>
    <m/>
    <x v="0"/>
    <n v="100"/>
    <n v="0"/>
    <n v="0"/>
  </r>
  <r>
    <d v="2016-12-15T00:00:00"/>
    <m/>
    <n v="1"/>
    <x v="3"/>
    <s v="SANCHE"/>
    <x v="2"/>
    <n v="99209272"/>
    <n v="1007765195"/>
    <n v="260330"/>
    <m/>
    <n v="4402877148"/>
    <s v="E/C"/>
    <s v="U035"/>
    <n v="489.45000000000005"/>
    <x v="0"/>
    <m/>
    <m/>
    <s v="RF119-06/01/2017"/>
    <n v="302.3"/>
    <n v="187.15"/>
    <m/>
    <m/>
    <n v="489.45000000000005"/>
    <n v="2.8421709430404007E-14"/>
    <m/>
    <m/>
    <m/>
    <m/>
    <m/>
    <m/>
    <m/>
    <x v="0"/>
    <n v="489.45000000000005"/>
    <n v="0"/>
    <n v="0"/>
  </r>
  <r>
    <d v="2016-12-15T00:00:00"/>
    <m/>
    <n v="1"/>
    <x v="3"/>
    <s v="SZULE"/>
    <x v="2"/>
    <n v="90491556"/>
    <n v="1007693331"/>
    <n v="260331"/>
    <n v="38899"/>
    <n v="4402823240"/>
    <s v="E"/>
    <s v="E2121"/>
    <n v="200"/>
    <x v="0"/>
    <m/>
    <m/>
    <s v="RF114-28/12/2016"/>
    <n v="200"/>
    <m/>
    <m/>
    <m/>
    <n v="200"/>
    <n v="0"/>
    <m/>
    <m/>
    <m/>
    <m/>
    <m/>
    <m/>
    <m/>
    <x v="0"/>
    <n v="200"/>
    <n v="0"/>
    <n v="0"/>
  </r>
  <r>
    <d v="2016-12-15T00:00:00"/>
    <m/>
    <n v="1"/>
    <x v="5"/>
    <m/>
    <x v="6"/>
    <n v="90495767"/>
    <m/>
    <n v="260332"/>
    <m/>
    <n v="2510004134"/>
    <s v="E"/>
    <s v="R21/22"/>
    <n v="417.85"/>
    <x v="0"/>
    <m/>
    <m/>
    <s v="RF131-10/02/2017"/>
    <n v="417.85"/>
    <m/>
    <m/>
    <m/>
    <n v="417.85"/>
    <n v="0"/>
    <m/>
    <m/>
    <m/>
    <m/>
    <m/>
    <m/>
    <m/>
    <x v="0"/>
    <n v="417.85"/>
    <n v="0"/>
    <n v="0"/>
  </r>
  <r>
    <d v="2016-12-15T00:00:00"/>
    <m/>
    <n v="1"/>
    <x v="4"/>
    <s v="DUSSIER"/>
    <x v="2"/>
    <n v="960900236"/>
    <n v="1007697301"/>
    <n v="260333"/>
    <m/>
    <n v="4402862229"/>
    <s v="E"/>
    <s v="U065"/>
    <n v="100"/>
    <x v="0"/>
    <m/>
    <m/>
    <s v="RF112-19/12/2016"/>
    <n v="100"/>
    <m/>
    <m/>
    <m/>
    <n v="100"/>
    <n v="0"/>
    <m/>
    <m/>
    <m/>
    <m/>
    <m/>
    <m/>
    <m/>
    <x v="2"/>
    <n v="100"/>
    <n v="0"/>
    <n v="0"/>
  </r>
  <r>
    <d v="2016-12-15T00:00:00"/>
    <m/>
    <n v="1"/>
    <x v="5"/>
    <s v="MALET"/>
    <x v="2"/>
    <n v="99209498"/>
    <n v="1007712331"/>
    <n v="260334"/>
    <m/>
    <n v="4402867345"/>
    <s v="C"/>
    <s v="E26101"/>
    <n v="2136.91"/>
    <x v="0"/>
    <m/>
    <m/>
    <s v="RF114-28/12/2016"/>
    <n v="2136.91"/>
    <m/>
    <m/>
    <m/>
    <n v="2136.91"/>
    <n v="0"/>
    <m/>
    <m/>
    <m/>
    <m/>
    <m/>
    <m/>
    <m/>
    <x v="0"/>
    <n v="2136.91"/>
    <n v="0"/>
    <n v="0"/>
  </r>
  <r>
    <d v="2016-12-15T00:00:00"/>
    <m/>
    <n v="1"/>
    <x v="2"/>
    <s v="LOUIS"/>
    <x v="2"/>
    <n v="200080523"/>
    <n v="1007693932"/>
    <n v="260337"/>
    <s v="40407/40282"/>
    <n v="4402820848"/>
    <s v="E/C"/>
    <s v="GROUPE DIESEL PD111-01"/>
    <n v="641.76"/>
    <x v="0"/>
    <m/>
    <m/>
    <s v="RF112-19/12/2016"/>
    <n v="181.76"/>
    <n v="460"/>
    <m/>
    <m/>
    <n v="641.76"/>
    <n v="0"/>
    <m/>
    <m/>
    <m/>
    <m/>
    <m/>
    <m/>
    <m/>
    <x v="1"/>
    <n v="641.76"/>
    <n v="0"/>
    <n v="0"/>
  </r>
  <r>
    <d v="2016-12-15T00:00:00"/>
    <m/>
    <n v="1"/>
    <x v="2"/>
    <s v="LOUIS"/>
    <x v="2"/>
    <n v="90494398"/>
    <n v="1007693949"/>
    <n v="260338"/>
    <n v="39665"/>
    <n v="4402843614"/>
    <s v="E"/>
    <s v="V5931"/>
    <n v="100"/>
    <x v="0"/>
    <m/>
    <m/>
    <s v="RF112-19/12/2016"/>
    <n v="100"/>
    <m/>
    <m/>
    <m/>
    <n v="100"/>
    <n v="0"/>
    <m/>
    <m/>
    <m/>
    <m/>
    <m/>
    <m/>
    <m/>
    <x v="1"/>
    <n v="100"/>
    <n v="0"/>
    <n v="0"/>
  </r>
  <r>
    <d v="2016-12-15T00:00:00"/>
    <m/>
    <n v="1"/>
    <x v="2"/>
    <s v="LOUIS"/>
    <x v="2"/>
    <n v="960896028"/>
    <n v="1007693984"/>
    <n v="260339"/>
    <s v="40417/40416"/>
    <n v="4402836504"/>
    <s v="E"/>
    <s v="V13136 INTERNE"/>
    <n v="656.64"/>
    <x v="0"/>
    <m/>
    <m/>
    <s v="RF112-19/12/2016"/>
    <n v="656.64"/>
    <m/>
    <m/>
    <m/>
    <n v="656.64"/>
    <n v="0"/>
    <m/>
    <m/>
    <m/>
    <m/>
    <m/>
    <m/>
    <m/>
    <x v="1"/>
    <n v="656.64"/>
    <n v="0"/>
    <n v="0"/>
  </r>
  <r>
    <d v="2016-12-15T00:00:00"/>
    <m/>
    <n v="1"/>
    <x v="2"/>
    <s v="DELLATRE"/>
    <x v="1"/>
    <n v="98069518"/>
    <m/>
    <n v="260340"/>
    <n v="40299"/>
    <m/>
    <s v="E"/>
    <s v="LIGNES JAVEL"/>
    <n v="515.97"/>
    <x v="0"/>
    <s v="X"/>
    <m/>
    <m/>
    <m/>
    <m/>
    <m/>
    <m/>
    <n v="0"/>
    <n v="515.97"/>
    <m/>
    <m/>
    <m/>
    <m/>
    <m/>
    <m/>
    <m/>
    <x v="1"/>
    <n v="515.97"/>
    <n v="0"/>
    <n v="515.97"/>
  </r>
  <r>
    <d v="2016-12-15T00:00:00"/>
    <m/>
    <n v="1"/>
    <x v="2"/>
    <s v="RABOT"/>
    <x v="2"/>
    <n v="90487752"/>
    <n v="1007694003"/>
    <n v="260341"/>
    <n v="39517"/>
    <n v="4402840383"/>
    <s v="E"/>
    <s v="HC AU P20"/>
    <n v="204.48"/>
    <x v="0"/>
    <m/>
    <m/>
    <s v="RF112-19/12/2016"/>
    <n v="204.48"/>
    <m/>
    <m/>
    <m/>
    <n v="204.48"/>
    <n v="0"/>
    <m/>
    <m/>
    <m/>
    <m/>
    <m/>
    <m/>
    <m/>
    <x v="1"/>
    <n v="204.48"/>
    <n v="0"/>
    <n v="0"/>
  </r>
  <r>
    <d v="2016-12-15T00:00:00"/>
    <m/>
    <n v="1"/>
    <x v="7"/>
    <s v="MARTIN"/>
    <x v="2"/>
    <n v="90490358"/>
    <n v="1007694089"/>
    <n v="260342"/>
    <s v="40115/40116"/>
    <n v="4402853648"/>
    <s v="E/C"/>
    <s v="51HV2992"/>
    <n v="2623.8"/>
    <x v="0"/>
    <m/>
    <m/>
    <s v="RF112-19/12/2016"/>
    <n v="600.96"/>
    <n v="2022.84"/>
    <m/>
    <m/>
    <n v="2623.8"/>
    <n v="2.2737367544323206E-13"/>
    <m/>
    <m/>
    <m/>
    <m/>
    <m/>
    <m/>
    <m/>
    <x v="1"/>
    <n v="2623.8"/>
    <n v="0"/>
    <n v="0"/>
  </r>
  <r>
    <d v="2016-12-19T00:00:00"/>
    <m/>
    <n v="1"/>
    <x v="4"/>
    <m/>
    <x v="6"/>
    <n v="99208604"/>
    <m/>
    <n v="260343"/>
    <m/>
    <n v="2510004134"/>
    <s v="C"/>
    <s v="D6551-3"/>
    <n v="185.62"/>
    <x v="0"/>
    <m/>
    <m/>
    <s v="RF131-10/02/2017"/>
    <n v="185.62"/>
    <m/>
    <m/>
    <m/>
    <n v="185.62"/>
    <n v="0"/>
    <m/>
    <m/>
    <m/>
    <m/>
    <m/>
    <m/>
    <m/>
    <x v="2"/>
    <n v="185.62"/>
    <n v="0"/>
    <n v="0"/>
  </r>
  <r>
    <d v="2016-12-19T00:00:00"/>
    <m/>
    <m/>
    <x v="4"/>
    <m/>
    <x v="6"/>
    <n v="90492442"/>
    <m/>
    <n v="260344"/>
    <m/>
    <s v="paiement ménage"/>
    <s v="E"/>
    <s v="U065-3"/>
    <n v="460.6"/>
    <x v="1"/>
    <m/>
    <m/>
    <m/>
    <m/>
    <m/>
    <m/>
    <m/>
    <n v="0"/>
    <n v="0"/>
    <m/>
    <m/>
    <m/>
    <m/>
    <m/>
    <m/>
    <m/>
    <x v="2"/>
    <n v="0"/>
    <n v="0"/>
    <n v="0"/>
  </r>
  <r>
    <d v="2016-12-19T00:00:00"/>
    <m/>
    <m/>
    <x v="4"/>
    <m/>
    <x v="6"/>
    <n v="90495617"/>
    <m/>
    <n v="260345"/>
    <m/>
    <s v="paiement ménage"/>
    <s v="E"/>
    <s v="X6532-3"/>
    <n v="150"/>
    <x v="1"/>
    <m/>
    <m/>
    <m/>
    <m/>
    <m/>
    <m/>
    <m/>
    <n v="0"/>
    <n v="0"/>
    <m/>
    <m/>
    <m/>
    <m/>
    <m/>
    <m/>
    <m/>
    <x v="2"/>
    <n v="0"/>
    <n v="0"/>
    <n v="0"/>
  </r>
  <r>
    <d v="2016-12-19T00:00:00"/>
    <m/>
    <m/>
    <x v="4"/>
    <m/>
    <x v="6"/>
    <n v="960764824"/>
    <m/>
    <n v="260346"/>
    <m/>
    <s v="paiement ménage"/>
    <s v="E"/>
    <s v="E6302-1"/>
    <n v="143.30000000000001"/>
    <x v="1"/>
    <m/>
    <m/>
    <m/>
    <m/>
    <m/>
    <m/>
    <m/>
    <n v="0"/>
    <n v="0"/>
    <m/>
    <m/>
    <m/>
    <m/>
    <m/>
    <m/>
    <m/>
    <x v="2"/>
    <n v="0"/>
    <n v="0"/>
    <n v="0"/>
  </r>
  <r>
    <d v="2016-12-19T00:00:00"/>
    <m/>
    <n v="1"/>
    <x v="5"/>
    <m/>
    <x v="6"/>
    <n v="90495768"/>
    <m/>
    <n v="260347"/>
    <m/>
    <n v="2510004037"/>
    <s v="E/C"/>
    <s v="P27804"/>
    <n v="217.47"/>
    <x v="0"/>
    <m/>
    <m/>
    <s v="RF122-16/01/2017"/>
    <n v="217.47"/>
    <m/>
    <m/>
    <m/>
    <n v="217.47"/>
    <n v="0"/>
    <m/>
    <m/>
    <m/>
    <m/>
    <m/>
    <m/>
    <m/>
    <x v="0"/>
    <n v="217.47"/>
    <n v="0"/>
    <n v="0"/>
  </r>
  <r>
    <d v="2016-12-19T00:00:00"/>
    <m/>
    <n v="1"/>
    <x v="0"/>
    <s v="PORTES"/>
    <x v="2"/>
    <n v="90494040"/>
    <n v="1007713648"/>
    <n v="260348"/>
    <m/>
    <n v="4402843272"/>
    <s v="C"/>
    <s v="92DC015"/>
    <n v="2000"/>
    <x v="0"/>
    <m/>
    <m/>
    <s v="RF114-28/12/2016"/>
    <n v="2000"/>
    <m/>
    <m/>
    <m/>
    <n v="2000"/>
    <n v="0"/>
    <m/>
    <m/>
    <m/>
    <m/>
    <m/>
    <m/>
    <m/>
    <x v="0"/>
    <n v="2000"/>
    <n v="0"/>
    <n v="0"/>
  </r>
  <r>
    <d v="2016-12-19T00:00:00"/>
    <m/>
    <n v="1"/>
    <x v="0"/>
    <s v="PORTES"/>
    <x v="2"/>
    <n v="90487116"/>
    <n v="1007701747"/>
    <n v="260349"/>
    <m/>
    <n v="4402804302"/>
    <s v="E"/>
    <s v="LIGNE CONDENSAT"/>
    <n v="664.56"/>
    <x v="0"/>
    <m/>
    <m/>
    <s v="RF112-19/12/2016"/>
    <n v="664.56"/>
    <m/>
    <m/>
    <m/>
    <n v="664.56"/>
    <n v="0"/>
    <m/>
    <m/>
    <m/>
    <m/>
    <m/>
    <m/>
    <m/>
    <x v="0"/>
    <n v="664.56"/>
    <n v="0"/>
    <n v="0"/>
  </r>
  <r>
    <d v="2016-12-19T00:00:00"/>
    <m/>
    <n v="1"/>
    <x v="0"/>
    <s v="PORTES"/>
    <x v="2"/>
    <n v="90495578"/>
    <n v="1007701785"/>
    <n v="260350"/>
    <m/>
    <n v="4402852191"/>
    <s v="E"/>
    <s v="K9202"/>
    <n v="1182.57"/>
    <x v="0"/>
    <m/>
    <m/>
    <s v="RF112-19/12/2016"/>
    <n v="1182.57"/>
    <m/>
    <m/>
    <m/>
    <n v="1182.57"/>
    <n v="0"/>
    <m/>
    <m/>
    <m/>
    <m/>
    <m/>
    <m/>
    <m/>
    <x v="0"/>
    <n v="1182.57"/>
    <n v="0"/>
    <n v="0"/>
  </r>
  <r>
    <d v="2016-12-19T00:00:00"/>
    <m/>
    <n v="1"/>
    <x v="5"/>
    <s v="BARTHELEMY"/>
    <x v="2"/>
    <n v="90492192"/>
    <n v="1007701801"/>
    <n v="260351"/>
    <m/>
    <n v="4402846562"/>
    <s v="E/C"/>
    <s v="U244-0"/>
    <n v="2010.4"/>
    <x v="0"/>
    <m/>
    <m/>
    <s v="RF114-28/12/2016"/>
    <n v="533.6"/>
    <n v="1476.8"/>
    <m/>
    <m/>
    <n v="2010.4"/>
    <n v="2.2737367544323206E-13"/>
    <m/>
    <m/>
    <m/>
    <m/>
    <m/>
    <m/>
    <m/>
    <x v="0"/>
    <n v="2010.4"/>
    <n v="0"/>
    <n v="0"/>
  </r>
  <r>
    <d v="2016-12-19T00:00:00"/>
    <m/>
    <n v="1"/>
    <x v="7"/>
    <s v="BUSELI"/>
    <x v="2"/>
    <n v="90459133"/>
    <n v="1007701825"/>
    <n v="260352"/>
    <m/>
    <n v="4402852484"/>
    <s v="E"/>
    <s v="X3111 A/B ACCES AUX BAVETTES"/>
    <n v="768"/>
    <x v="0"/>
    <m/>
    <m/>
    <s v="RF112-19/12/2016"/>
    <n v="768"/>
    <m/>
    <m/>
    <m/>
    <n v="768"/>
    <n v="0"/>
    <m/>
    <m/>
    <m/>
    <m/>
    <m/>
    <m/>
    <m/>
    <x v="1"/>
    <n v="768"/>
    <n v="0"/>
    <n v="0"/>
  </r>
  <r>
    <d v="2016-12-19T00:00:00"/>
    <m/>
    <n v="1"/>
    <x v="2"/>
    <s v="LOUIS"/>
    <x v="2"/>
    <n v="90468995"/>
    <n v="1007701835"/>
    <n v="260353"/>
    <n v="40472"/>
    <n v="4402863494"/>
    <s v="E"/>
    <s v="S DE C REPRISE FISSURES FACADE"/>
    <n v="215.84"/>
    <x v="0"/>
    <m/>
    <m/>
    <s v="RF113-21/12/2016"/>
    <n v="215.84"/>
    <m/>
    <m/>
    <m/>
    <n v="215.84"/>
    <n v="0"/>
    <m/>
    <m/>
    <m/>
    <m/>
    <m/>
    <m/>
    <m/>
    <x v="1"/>
    <n v="215.84"/>
    <n v="0"/>
    <n v="0"/>
  </r>
  <r>
    <d v="2016-12-19T00:00:00"/>
    <m/>
    <n v="1"/>
    <x v="0"/>
    <s v="PORTES"/>
    <x v="2"/>
    <n v="90491939"/>
    <n v="1007701842"/>
    <n v="260354"/>
    <m/>
    <n v="4402859567"/>
    <s v="E"/>
    <s v="LIGNE VAPEUR HP"/>
    <n v="340.8"/>
    <x v="0"/>
    <m/>
    <m/>
    <s v="RF112-19/12/2016"/>
    <n v="340.8"/>
    <m/>
    <m/>
    <m/>
    <n v="340.8"/>
    <n v="0"/>
    <m/>
    <m/>
    <m/>
    <m/>
    <m/>
    <m/>
    <m/>
    <x v="0"/>
    <n v="340.8"/>
    <n v="0"/>
    <n v="0"/>
  </r>
  <r>
    <d v="2016-12-19T00:00:00"/>
    <m/>
    <n v="1"/>
    <x v="4"/>
    <s v="CONCESSA"/>
    <x v="2"/>
    <n v="90489442"/>
    <n v="1007701869"/>
    <n v="260355"/>
    <m/>
    <n v="4402855814"/>
    <s v="C"/>
    <s v="K6202 A/B"/>
    <n v="221.56"/>
    <x v="0"/>
    <m/>
    <m/>
    <s v="RF116-03/01/2017"/>
    <n v="221.56"/>
    <m/>
    <m/>
    <m/>
    <n v="221.56"/>
    <n v="0"/>
    <m/>
    <m/>
    <m/>
    <m/>
    <m/>
    <m/>
    <m/>
    <x v="2"/>
    <n v="221.56"/>
    <n v="0"/>
    <n v="0"/>
  </r>
  <r>
    <d v="2016-12-19T00:00:00"/>
    <m/>
    <n v="1"/>
    <x v="5"/>
    <s v="BARTHELEMY"/>
    <x v="2"/>
    <n v="960876470"/>
    <n v="1007708534"/>
    <n v="260356"/>
    <m/>
    <n v="4402866155"/>
    <s v="E"/>
    <s v="R24322"/>
    <n v="163.68"/>
    <x v="0"/>
    <m/>
    <m/>
    <s v="RF114-28/12/2016"/>
    <n v="163.68"/>
    <m/>
    <m/>
    <m/>
    <n v="163.68"/>
    <n v="0"/>
    <m/>
    <m/>
    <m/>
    <m/>
    <m/>
    <m/>
    <m/>
    <x v="0"/>
    <n v="163.68"/>
    <n v="0"/>
    <n v="0"/>
  </r>
  <r>
    <d v="2016-12-19T00:00:00"/>
    <m/>
    <n v="1"/>
    <x v="4"/>
    <s v="CONCESSA"/>
    <x v="2"/>
    <n v="99209008"/>
    <n v="1007708545"/>
    <n v="260357"/>
    <m/>
    <n v="4402864867"/>
    <s v="E"/>
    <s v="A6503-1"/>
    <n v="174.68"/>
    <x v="0"/>
    <m/>
    <m/>
    <s v="RF113-21/12/2016"/>
    <n v="174.68"/>
    <m/>
    <m/>
    <m/>
    <n v="174.68"/>
    <n v="0"/>
    <m/>
    <m/>
    <m/>
    <m/>
    <m/>
    <m/>
    <m/>
    <x v="2"/>
    <n v="174.68"/>
    <n v="0"/>
    <n v="0"/>
  </r>
  <r>
    <d v="2016-12-19T00:00:00"/>
    <m/>
    <n v="1"/>
    <x v="4"/>
    <s v="CONCESSA"/>
    <x v="2"/>
    <n v="99209005"/>
    <n v="1007708558"/>
    <n v="260358"/>
    <m/>
    <n v="4402864868"/>
    <s v="E"/>
    <s v="A6503-2"/>
    <n v="174.68"/>
    <x v="0"/>
    <m/>
    <m/>
    <s v="RF113-21/12/2016"/>
    <n v="174.68"/>
    <m/>
    <m/>
    <m/>
    <n v="174.68"/>
    <n v="0"/>
    <m/>
    <m/>
    <m/>
    <m/>
    <m/>
    <m/>
    <m/>
    <x v="2"/>
    <n v="174.68"/>
    <n v="0"/>
    <n v="0"/>
  </r>
  <r>
    <d v="2016-12-20T00:00:00"/>
    <m/>
    <n v="1"/>
    <x v="7"/>
    <s v="MARTIN"/>
    <x v="2"/>
    <n v="90481959"/>
    <n v="1007704607"/>
    <n v="260359"/>
    <m/>
    <n v="4402859467"/>
    <s v="E/C"/>
    <s v="PORTE LOCAL DEMINE"/>
    <n v="1448.64"/>
    <x v="0"/>
    <m/>
    <m/>
    <s v="RF113-21/12/2016"/>
    <n v="556.64"/>
    <n v="892"/>
    <m/>
    <m/>
    <n v="1448.6399999999999"/>
    <n v="1.1368683772161603E-13"/>
    <m/>
    <m/>
    <m/>
    <m/>
    <m/>
    <m/>
    <m/>
    <x v="1"/>
    <n v="1448.64"/>
    <n v="0"/>
    <n v="0"/>
  </r>
  <r>
    <d v="2016-12-20T00:00:00"/>
    <m/>
    <n v="1"/>
    <x v="2"/>
    <s v="DUMONT"/>
    <x v="2"/>
    <n v="90496298"/>
    <n v="1007771313"/>
    <n v="260360"/>
    <n v="40368"/>
    <n v="4402878301"/>
    <s v="E"/>
    <s v="S DE C UTI UCB"/>
    <n v="3890.8"/>
    <x v="0"/>
    <m/>
    <m/>
    <s v="RF120-09/01/2017"/>
    <n v="3890.8"/>
    <m/>
    <m/>
    <m/>
    <n v="3890.8"/>
    <n v="0"/>
    <m/>
    <m/>
    <m/>
    <m/>
    <m/>
    <m/>
    <m/>
    <x v="1"/>
    <n v="3890.8"/>
    <n v="0"/>
    <n v="0"/>
  </r>
  <r>
    <d v="2016-12-20T00:00:00"/>
    <m/>
    <n v="1"/>
    <x v="5"/>
    <m/>
    <x v="4"/>
    <m/>
    <n v="1007792629"/>
    <n v="260361"/>
    <m/>
    <n v="4402886317"/>
    <s v="C"/>
    <s v="T278H01"/>
    <n v="1271.55"/>
    <x v="0"/>
    <s v="X"/>
    <m/>
    <s v="RF123-19/01/2017"/>
    <n v="1039.0999999999999"/>
    <m/>
    <m/>
    <m/>
    <n v="1039.0999999999999"/>
    <n v="232.45000000000005"/>
    <m/>
    <m/>
    <m/>
    <m/>
    <m/>
    <m/>
    <m/>
    <x v="0"/>
    <n v="1271.55"/>
    <n v="0"/>
    <n v="232.45000000000005"/>
  </r>
  <r>
    <d v="2016-12-20T00:00:00"/>
    <m/>
    <n v="1"/>
    <x v="5"/>
    <m/>
    <x v="4"/>
    <m/>
    <n v="1007792630"/>
    <n v="260362"/>
    <m/>
    <n v="4402886317"/>
    <s v="C"/>
    <s v="T278H02"/>
    <n v="1010.71"/>
    <x v="0"/>
    <s v="X"/>
    <m/>
    <s v="RF123-19/01/2017"/>
    <n v="778.26"/>
    <m/>
    <m/>
    <m/>
    <n v="778.26"/>
    <n v="232.45000000000005"/>
    <m/>
    <m/>
    <m/>
    <m/>
    <m/>
    <m/>
    <m/>
    <x v="0"/>
    <n v="1010.71"/>
    <n v="0"/>
    <n v="232.45000000000005"/>
  </r>
  <r>
    <d v="2016-12-20T00:00:00"/>
    <m/>
    <n v="1"/>
    <x v="5"/>
    <m/>
    <x v="4"/>
    <m/>
    <m/>
    <n v="260363"/>
    <m/>
    <m/>
    <s v="C"/>
    <s v="SUPPLEMENT T278H04"/>
    <n v="1047.52"/>
    <x v="0"/>
    <s v="X"/>
    <m/>
    <m/>
    <m/>
    <m/>
    <m/>
    <m/>
    <n v="0"/>
    <n v="1047.52"/>
    <m/>
    <m/>
    <m/>
    <m/>
    <m/>
    <m/>
    <m/>
    <x v="0"/>
    <n v="1047.52"/>
    <n v="0"/>
    <n v="1047.52"/>
  </r>
  <r>
    <d v="2016-12-20T00:00:00"/>
    <m/>
    <n v="1"/>
    <x v="5"/>
    <m/>
    <x v="4"/>
    <m/>
    <m/>
    <n v="260364"/>
    <m/>
    <m/>
    <s v="C"/>
    <s v="T278H04"/>
    <n v="1410.53"/>
    <x v="0"/>
    <s v="X"/>
    <m/>
    <m/>
    <m/>
    <m/>
    <m/>
    <m/>
    <n v="0"/>
    <n v="1410.53"/>
    <m/>
    <m/>
    <m/>
    <m/>
    <m/>
    <m/>
    <m/>
    <x v="0"/>
    <n v="1410.53"/>
    <n v="0"/>
    <n v="1410.53"/>
  </r>
  <r>
    <d v="2016-12-20T00:00:00"/>
    <m/>
    <n v="1"/>
    <x v="5"/>
    <m/>
    <x v="4"/>
    <m/>
    <m/>
    <n v="260365"/>
    <m/>
    <m/>
    <s v="C"/>
    <s v="T278H06"/>
    <n v="718.65"/>
    <x v="0"/>
    <s v="X"/>
    <m/>
    <m/>
    <m/>
    <m/>
    <m/>
    <m/>
    <n v="0"/>
    <n v="718.65"/>
    <m/>
    <m/>
    <m/>
    <m/>
    <m/>
    <m/>
    <m/>
    <x v="0"/>
    <n v="718.65"/>
    <n v="0"/>
    <n v="718.65"/>
  </r>
  <r>
    <d v="2016-12-20T00:00:00"/>
    <m/>
    <n v="1"/>
    <x v="1"/>
    <s v="POUCHAIN"/>
    <x v="2"/>
    <n v="90496146"/>
    <n v="1007712239"/>
    <n v="260366"/>
    <m/>
    <n v="4402867587"/>
    <s v="E"/>
    <s v="APP DES SALINS"/>
    <n v="835.7"/>
    <x v="0"/>
    <m/>
    <m/>
    <s v="RF114-28/12/2016"/>
    <n v="835.7"/>
    <m/>
    <m/>
    <m/>
    <n v="835.7"/>
    <n v="0"/>
    <m/>
    <m/>
    <m/>
    <m/>
    <m/>
    <m/>
    <m/>
    <x v="0"/>
    <n v="835.7"/>
    <n v="0"/>
    <n v="0"/>
  </r>
  <r>
    <d v="2016-12-20T00:00:00"/>
    <m/>
    <n v="1"/>
    <x v="1"/>
    <s v="POUCHAIN"/>
    <x v="2"/>
    <n v="960767701"/>
    <n v="1007712252"/>
    <n v="260367"/>
    <m/>
    <n v="4402867585"/>
    <s v="C"/>
    <s v="T40305"/>
    <n v="59.7"/>
    <x v="0"/>
    <m/>
    <m/>
    <s v="RF114-28/12/2016"/>
    <n v="59.7"/>
    <m/>
    <m/>
    <m/>
    <n v="59.7"/>
    <n v="0"/>
    <m/>
    <m/>
    <m/>
    <m/>
    <m/>
    <m/>
    <m/>
    <x v="0"/>
    <n v="59.7"/>
    <n v="0"/>
    <n v="0"/>
  </r>
  <r>
    <d v="2016-12-20T00:00:00"/>
    <m/>
    <n v="1"/>
    <x v="7"/>
    <s v="MARTIN"/>
    <x v="2"/>
    <n v="960896048"/>
    <n v="1007704990"/>
    <n v="260368"/>
    <s v="40515/40517"/>
    <n v="4402864735"/>
    <s v="E"/>
    <s v="K1202"/>
    <n v="2010.47"/>
    <x v="0"/>
    <m/>
    <m/>
    <s v="RF114-28/12/2016"/>
    <n v="2010.47"/>
    <m/>
    <m/>
    <m/>
    <n v="2010.47"/>
    <n v="0"/>
    <m/>
    <m/>
    <m/>
    <m/>
    <m/>
    <m/>
    <m/>
    <x v="1"/>
    <n v="2010.47"/>
    <n v="0"/>
    <n v="0"/>
  </r>
  <r>
    <d v="2016-12-20T00:00:00"/>
    <m/>
    <n v="1"/>
    <x v="7"/>
    <s v="MARTIN"/>
    <x v="2"/>
    <n v="90487065"/>
    <m/>
    <n v="260369"/>
    <s v="40002/40001"/>
    <n v="4402802180"/>
    <s v="E/C"/>
    <s v="LIGNES CONDENSATS PERCEES"/>
    <n v="831.28"/>
    <x v="0"/>
    <m/>
    <s v="X"/>
    <m/>
    <m/>
    <m/>
    <m/>
    <m/>
    <n v="0"/>
    <n v="831.28"/>
    <m/>
    <m/>
    <m/>
    <m/>
    <m/>
    <m/>
    <m/>
    <x v="1"/>
    <n v="831.28"/>
    <n v="0"/>
    <n v="831.28"/>
  </r>
  <r>
    <d v="2016-12-20T00:00:00"/>
    <m/>
    <n v="1"/>
    <x v="7"/>
    <s v="MARTIN"/>
    <x v="2"/>
    <n v="90480869"/>
    <n v="1007705038"/>
    <n v="260370"/>
    <n v="40513"/>
    <n v="4402864676"/>
    <s v="E"/>
    <s v="P103104"/>
    <n v="100"/>
    <x v="0"/>
    <m/>
    <m/>
    <s v="RF113-21/12/2016"/>
    <n v="100"/>
    <m/>
    <m/>
    <m/>
    <n v="100"/>
    <n v="0"/>
    <m/>
    <m/>
    <m/>
    <m/>
    <m/>
    <m/>
    <m/>
    <x v="1"/>
    <n v="100"/>
    <n v="0"/>
    <n v="0"/>
  </r>
  <r>
    <d v="2016-12-21T00:00:00"/>
    <m/>
    <n v="1"/>
    <x v="4"/>
    <s v="CONCESSA"/>
    <x v="2"/>
    <n v="99209004"/>
    <n v="1007708292"/>
    <n v="260371"/>
    <m/>
    <n v="4402854728"/>
    <s v="C"/>
    <s v="S6301-2"/>
    <n v="431.53"/>
    <x v="0"/>
    <m/>
    <m/>
    <s v="RF113-21/12/2016"/>
    <n v="431.53"/>
    <m/>
    <m/>
    <m/>
    <n v="431.53"/>
    <n v="0"/>
    <m/>
    <m/>
    <m/>
    <m/>
    <m/>
    <m/>
    <m/>
    <x v="2"/>
    <n v="431.53"/>
    <n v="0"/>
    <n v="0"/>
  </r>
  <r>
    <d v="2016-12-21T00:00:00"/>
    <m/>
    <m/>
    <x v="5"/>
    <s v="BARTHELEMY"/>
    <x v="2"/>
    <m/>
    <m/>
    <n v="260372"/>
    <m/>
    <m/>
    <s v="C"/>
    <s v="RUE 19 (163288) VOIR 260448/449/450"/>
    <m/>
    <x v="1"/>
    <m/>
    <m/>
    <m/>
    <m/>
    <m/>
    <m/>
    <m/>
    <n v="0"/>
    <n v="0"/>
    <m/>
    <m/>
    <m/>
    <m/>
    <m/>
    <m/>
    <m/>
    <x v="0"/>
    <n v="0"/>
    <n v="0"/>
    <n v="0"/>
  </r>
  <r>
    <d v="2016-12-21T00:00:00"/>
    <m/>
    <n v="1"/>
    <x v="5"/>
    <s v="MALET"/>
    <x v="2"/>
    <n v="960891811"/>
    <n v="1007685866"/>
    <n v="260373"/>
    <m/>
    <n v="4402845145"/>
    <s v="E"/>
    <s v="E26101 (FOS 211 BORDEREAU 260280)"/>
    <n v="1238.6400000000001"/>
    <x v="0"/>
    <m/>
    <m/>
    <s v="RF116-03/01/2017"/>
    <n v="1238.6400000000001"/>
    <m/>
    <m/>
    <m/>
    <n v="1238.6400000000001"/>
    <n v="0"/>
    <m/>
    <m/>
    <m/>
    <m/>
    <m/>
    <m/>
    <m/>
    <x v="0"/>
    <n v="1238.6400000000001"/>
    <n v="0"/>
    <n v="0"/>
  </r>
  <r>
    <d v="2016-12-22T00:00:00"/>
    <m/>
    <m/>
    <x v="5"/>
    <s v="MICHEL"/>
    <x v="0"/>
    <n v="200081103"/>
    <m/>
    <n v="260374"/>
    <m/>
    <m/>
    <m/>
    <s v="FORFAIT MAINS D'OEUVRES"/>
    <m/>
    <x v="1"/>
    <m/>
    <m/>
    <m/>
    <m/>
    <m/>
    <m/>
    <m/>
    <n v="0"/>
    <n v="0"/>
    <m/>
    <m/>
    <m/>
    <m/>
    <m/>
    <m/>
    <m/>
    <x v="0"/>
    <n v="0"/>
    <n v="0"/>
    <n v="0"/>
  </r>
  <r>
    <d v="2016-12-23T00:00:00"/>
    <m/>
    <n v="1"/>
    <x v="2"/>
    <s v="CABEZUELA"/>
    <x v="2"/>
    <n v="960896028"/>
    <n v="1007715464"/>
    <n v="260375"/>
    <n v="40602"/>
    <n v="4402862169"/>
    <s v="E"/>
    <s v="V13136"/>
    <n v="460.08"/>
    <x v="0"/>
    <m/>
    <m/>
    <s v="RF114-28/12/2016"/>
    <n v="460.08"/>
    <m/>
    <m/>
    <m/>
    <n v="460.08"/>
    <n v="0"/>
    <m/>
    <m/>
    <m/>
    <m/>
    <m/>
    <m/>
    <m/>
    <x v="1"/>
    <n v="460.08"/>
    <n v="0"/>
    <n v="0"/>
  </r>
  <r>
    <d v="2016-12-23T00:00:00"/>
    <m/>
    <n v="1"/>
    <x v="2"/>
    <s v="CABEZUELA"/>
    <x v="2"/>
    <n v="90497035"/>
    <n v="1007715517"/>
    <n v="260376"/>
    <s v="40601/40600/40579"/>
    <n v="4402867470"/>
    <s v="E"/>
    <s v="M5921"/>
    <n v="967.02"/>
    <x v="0"/>
    <m/>
    <m/>
    <s v="RF114-28/12/2016"/>
    <n v="967.02"/>
    <m/>
    <m/>
    <m/>
    <n v="967.02"/>
    <n v="0"/>
    <m/>
    <m/>
    <m/>
    <m/>
    <m/>
    <m/>
    <m/>
    <x v="1"/>
    <n v="967.02"/>
    <n v="0"/>
    <n v="0"/>
  </r>
  <r>
    <d v="2016-12-23T00:00:00"/>
    <m/>
    <n v="1"/>
    <x v="7"/>
    <s v="MARTIN"/>
    <x v="2"/>
    <n v="90452222"/>
    <n v="1007715527"/>
    <n v="260377"/>
    <n v="40614"/>
    <n v="4402739717"/>
    <s v="E"/>
    <s v="V1503C 2EME OPERATION"/>
    <n v="244.24"/>
    <x v="0"/>
    <m/>
    <m/>
    <s v="RF114-28/12/2016"/>
    <n v="244.24"/>
    <m/>
    <m/>
    <m/>
    <n v="244.24"/>
    <n v="0"/>
    <m/>
    <m/>
    <m/>
    <m/>
    <m/>
    <m/>
    <m/>
    <x v="1"/>
    <n v="244.24"/>
    <n v="0"/>
    <n v="0"/>
  </r>
  <r>
    <d v="2016-12-23T00:00:00"/>
    <m/>
    <n v="1"/>
    <x v="7"/>
    <s v="MARTIN"/>
    <x v="2"/>
    <n v="90492019"/>
    <n v="1007715532"/>
    <n v="260378"/>
    <s v="39383/39382"/>
    <n v="4402837509"/>
    <s v="E/C"/>
    <s v="53PCE300"/>
    <n v="1099.8799999999999"/>
    <x v="0"/>
    <m/>
    <m/>
    <s v="RF114-28/12/2016"/>
    <n v="136.32"/>
    <n v="963.56"/>
    <m/>
    <m/>
    <n v="1099.8799999999999"/>
    <n v="0"/>
    <m/>
    <m/>
    <m/>
    <m/>
    <m/>
    <m/>
    <m/>
    <x v="1"/>
    <n v="1099.8799999999999"/>
    <n v="0"/>
    <n v="0"/>
  </r>
  <r>
    <d v="2016-12-23T00:00:00"/>
    <m/>
    <n v="1"/>
    <x v="7"/>
    <s v="MARTIN"/>
    <x v="2"/>
    <n v="960893846"/>
    <n v="1007715536"/>
    <n v="260379"/>
    <n v="39347"/>
    <n v="4402836845"/>
    <s v="C"/>
    <s v="53PG303"/>
    <n v="469.78"/>
    <x v="0"/>
    <m/>
    <m/>
    <s v="RF114-28/12/2016"/>
    <n v="469.78"/>
    <m/>
    <m/>
    <m/>
    <n v="469.78"/>
    <n v="0"/>
    <m/>
    <m/>
    <m/>
    <m/>
    <m/>
    <m/>
    <m/>
    <x v="1"/>
    <n v="469.78"/>
    <n v="0"/>
    <n v="0"/>
  </r>
  <r>
    <d v="2016-12-23T00:00:00"/>
    <m/>
    <n v="1"/>
    <x v="7"/>
    <s v="MARTIN"/>
    <x v="2"/>
    <n v="90492146"/>
    <n v="1007715541"/>
    <n v="260380"/>
    <n v="39170"/>
    <n v="4402827095"/>
    <s v="C"/>
    <s v="53PG301"/>
    <n v="589.64"/>
    <x v="0"/>
    <m/>
    <m/>
    <s v="RF114-28/12/2016"/>
    <n v="589.64"/>
    <m/>
    <m/>
    <m/>
    <n v="589.64"/>
    <n v="0"/>
    <m/>
    <m/>
    <m/>
    <m/>
    <m/>
    <m/>
    <m/>
    <x v="1"/>
    <n v="589.64"/>
    <n v="0"/>
    <n v="0"/>
  </r>
  <r>
    <d v="2016-12-23T00:00:00"/>
    <m/>
    <n v="1"/>
    <x v="7"/>
    <s v="MARTIN"/>
    <x v="2"/>
    <n v="90494676"/>
    <n v="1007715545"/>
    <n v="260381"/>
    <n v="40423"/>
    <n v="4402862171"/>
    <s v="C"/>
    <s v="F1102 FUITE TRACAGE"/>
    <n v="283.66000000000003"/>
    <x v="0"/>
    <m/>
    <m/>
    <s v="RF114-28/12/2016"/>
    <n v="283.66000000000003"/>
    <m/>
    <m/>
    <m/>
    <n v="283.66000000000003"/>
    <n v="0"/>
    <m/>
    <m/>
    <m/>
    <m/>
    <m/>
    <m/>
    <m/>
    <x v="1"/>
    <n v="283.66000000000003"/>
    <n v="0"/>
    <n v="0"/>
  </r>
  <r>
    <d v="2016-12-23T00:00:00"/>
    <m/>
    <n v="1"/>
    <x v="7"/>
    <s v="POLICARPO"/>
    <x v="2"/>
    <n v="960900372"/>
    <n v="1007715552"/>
    <n v="260382"/>
    <n v="40070"/>
    <n v="4402852486"/>
    <s v="C"/>
    <s v="52PC088"/>
    <n v="939.56"/>
    <x v="0"/>
    <m/>
    <m/>
    <s v="RF114-28/12/2016"/>
    <n v="939.56"/>
    <m/>
    <m/>
    <m/>
    <n v="939.56"/>
    <n v="0"/>
    <m/>
    <m/>
    <m/>
    <m/>
    <m/>
    <m/>
    <m/>
    <x v="1"/>
    <n v="939.56"/>
    <n v="0"/>
    <n v="0"/>
  </r>
  <r>
    <d v="2016-12-23T00:00:00"/>
    <m/>
    <n v="1"/>
    <x v="7"/>
    <s v="POLICARPO"/>
    <x v="2"/>
    <n v="960900373"/>
    <n v="1007715558"/>
    <n v="260383"/>
    <d v="2009-09-13T00:00:00"/>
    <n v="4402852485"/>
    <s v="C"/>
    <s v="52PA047"/>
    <n v="934.76"/>
    <x v="0"/>
    <m/>
    <m/>
    <s v="RF114-28/12/2016"/>
    <n v="934.76"/>
    <m/>
    <m/>
    <m/>
    <n v="934.76"/>
    <n v="0"/>
    <m/>
    <m/>
    <m/>
    <m/>
    <m/>
    <m/>
    <m/>
    <x v="1"/>
    <n v="934.76"/>
    <n v="0"/>
    <n v="0"/>
  </r>
  <r>
    <d v="2016-12-23T00:00:00"/>
    <m/>
    <n v="1"/>
    <x v="3"/>
    <s v="SZULE"/>
    <x v="2"/>
    <n v="99210066"/>
    <n v="1007715561"/>
    <n v="260384"/>
    <n v="40554"/>
    <n v="4402865259"/>
    <s v="E"/>
    <s v="V2113"/>
    <n v="102.24"/>
    <x v="0"/>
    <m/>
    <m/>
    <s v="RF114-28/12/2016"/>
    <n v="102.24"/>
    <m/>
    <m/>
    <m/>
    <n v="102.24"/>
    <n v="0"/>
    <m/>
    <m/>
    <m/>
    <m/>
    <m/>
    <m/>
    <m/>
    <x v="0"/>
    <n v="102.24"/>
    <n v="0"/>
    <n v="0"/>
  </r>
  <r>
    <d v="2016-12-23T00:00:00"/>
    <m/>
    <n v="1"/>
    <x v="0"/>
    <s v="PORTES"/>
    <x v="2"/>
    <n v="90494040"/>
    <n v="1007715452"/>
    <n v="260385"/>
    <m/>
    <n v="4402868894"/>
    <s v="C"/>
    <s v="92DC015 ( RESTE DUBORDEREAU 260348)"/>
    <n v="139.56"/>
    <x v="0"/>
    <m/>
    <m/>
    <s v="RF114-28/12/2016"/>
    <n v="139.56"/>
    <m/>
    <m/>
    <m/>
    <n v="139.56"/>
    <n v="0"/>
    <m/>
    <m/>
    <m/>
    <m/>
    <m/>
    <m/>
    <m/>
    <x v="0"/>
    <n v="139.56"/>
    <n v="0"/>
    <n v="0"/>
  </r>
  <r>
    <d v="2016-12-23T00:00:00"/>
    <m/>
    <n v="1"/>
    <x v="4"/>
    <s v="PAILLAS"/>
    <x v="2"/>
    <n v="90495881"/>
    <n v="1007715686"/>
    <n v="260386"/>
    <m/>
    <n v="4402861012"/>
    <s v="E"/>
    <s v="S6202 A/B"/>
    <n v="102.24"/>
    <x v="0"/>
    <m/>
    <m/>
    <s v="RF114-28/12/2016"/>
    <n v="102.24"/>
    <m/>
    <m/>
    <m/>
    <n v="102.24"/>
    <n v="0"/>
    <m/>
    <m/>
    <m/>
    <m/>
    <m/>
    <m/>
    <m/>
    <x v="2"/>
    <n v="102.24"/>
    <n v="0"/>
    <n v="0"/>
  </r>
  <r>
    <d v="2016-12-23T00:00:00"/>
    <m/>
    <n v="1"/>
    <x v="4"/>
    <s v="CONCESSA"/>
    <x v="2"/>
    <n v="99207268"/>
    <n v="1007715697"/>
    <n v="260387"/>
    <m/>
    <n v="4402827018"/>
    <s v="E"/>
    <s v="S6202-B"/>
    <n v="100"/>
    <x v="0"/>
    <m/>
    <m/>
    <s v="RF116-03/01/2017"/>
    <n v="100"/>
    <m/>
    <m/>
    <m/>
    <n v="100"/>
    <n v="0"/>
    <m/>
    <m/>
    <m/>
    <m/>
    <m/>
    <m/>
    <m/>
    <x v="2"/>
    <n v="100"/>
    <n v="0"/>
    <n v="0"/>
  </r>
  <r>
    <d v="2016-12-23T00:00:00"/>
    <m/>
    <n v="1"/>
    <x v="4"/>
    <s v="CONCESSA"/>
    <x v="2"/>
    <n v="960883804"/>
    <n v="1007715824"/>
    <n v="260388"/>
    <m/>
    <n v="4402836350"/>
    <s v="E"/>
    <s v="V6702-B"/>
    <n v="2500.96"/>
    <x v="0"/>
    <m/>
    <m/>
    <s v="RF116-03/01/2017"/>
    <n v="2500.96"/>
    <m/>
    <m/>
    <m/>
    <n v="2500.96"/>
    <n v="0"/>
    <m/>
    <m/>
    <m/>
    <m/>
    <m/>
    <m/>
    <m/>
    <x v="2"/>
    <n v="2500.96"/>
    <n v="0"/>
    <n v="0"/>
  </r>
  <r>
    <d v="2016-12-23T00:00:00"/>
    <m/>
    <n v="1"/>
    <x v="4"/>
    <s v="BOISLORET"/>
    <x v="2"/>
    <n v="90494178"/>
    <n v="1007715748"/>
    <n v="260389"/>
    <m/>
    <n v="4402862688"/>
    <s v="C"/>
    <s v="V6101-3A"/>
    <n v="290"/>
    <x v="0"/>
    <m/>
    <m/>
    <s v="RF114-28/12/2016"/>
    <n v="290"/>
    <m/>
    <m/>
    <m/>
    <n v="290"/>
    <n v="0"/>
    <m/>
    <m/>
    <m/>
    <m/>
    <m/>
    <m/>
    <m/>
    <x v="2"/>
    <n v="290"/>
    <n v="0"/>
    <n v="0"/>
  </r>
  <r>
    <d v="2016-12-23T00:00:00"/>
    <m/>
    <n v="1"/>
    <x v="4"/>
    <s v="CONCESSA"/>
    <x v="2"/>
    <n v="90493993"/>
    <n v="1007739654"/>
    <n v="260390"/>
    <m/>
    <n v="4402872417"/>
    <s v="E"/>
    <s v="E6302-1"/>
    <n v="136.4"/>
    <x v="0"/>
    <m/>
    <m/>
    <s v="RF116-03/01/2017"/>
    <n v="136.4"/>
    <m/>
    <m/>
    <m/>
    <n v="136.4"/>
    <n v="0"/>
    <m/>
    <m/>
    <m/>
    <m/>
    <m/>
    <m/>
    <m/>
    <x v="2"/>
    <n v="136.4"/>
    <n v="0"/>
    <n v="0"/>
  </r>
  <r>
    <d v="2016-12-23T00:00:00"/>
    <m/>
    <n v="1"/>
    <x v="5"/>
    <s v="BARTHELEMY"/>
    <x v="2"/>
    <n v="960900370"/>
    <n v="1007783368"/>
    <n v="260391"/>
    <m/>
    <n v="4402863853"/>
    <s v="E/C"/>
    <s v="LIGNE OLEFINE"/>
    <n v="866.32"/>
    <x v="0"/>
    <m/>
    <m/>
    <s v="RF122-16/01/2017"/>
    <n v="613.44000000000005"/>
    <n v="252.88"/>
    <m/>
    <m/>
    <n v="866.32"/>
    <n v="0"/>
    <m/>
    <m/>
    <m/>
    <m/>
    <m/>
    <m/>
    <m/>
    <x v="0"/>
    <n v="866.32"/>
    <n v="0"/>
    <n v="0"/>
  </r>
  <r>
    <d v="2016-12-23T00:00:00"/>
    <m/>
    <m/>
    <x v="4"/>
    <m/>
    <x v="6"/>
    <n v="99208335"/>
    <m/>
    <n v="260392"/>
    <m/>
    <s v="paiement ménage"/>
    <s v="E"/>
    <s v="V6301-1"/>
    <n v="819.3"/>
    <x v="1"/>
    <m/>
    <m/>
    <m/>
    <m/>
    <m/>
    <m/>
    <m/>
    <n v="0"/>
    <n v="0"/>
    <m/>
    <m/>
    <m/>
    <m/>
    <m/>
    <m/>
    <m/>
    <x v="2"/>
    <n v="0"/>
    <n v="0"/>
    <n v="0"/>
  </r>
  <r>
    <d v="2016-12-23T00:00:00"/>
    <m/>
    <m/>
    <x v="4"/>
    <m/>
    <x v="6"/>
    <n v="99208339"/>
    <m/>
    <n v="260393"/>
    <m/>
    <s v="paiement ménage"/>
    <s v="E"/>
    <s v="V6301-2"/>
    <n v="1225"/>
    <x v="1"/>
    <m/>
    <m/>
    <m/>
    <m/>
    <m/>
    <m/>
    <m/>
    <n v="0"/>
    <n v="0"/>
    <m/>
    <m/>
    <m/>
    <m/>
    <m/>
    <m/>
    <m/>
    <x v="2"/>
    <n v="0"/>
    <n v="0"/>
    <n v="0"/>
  </r>
  <r>
    <d v="2016-12-28T00:00:00"/>
    <m/>
    <n v="1"/>
    <x v="0"/>
    <m/>
    <x v="0"/>
    <n v="90495546"/>
    <m/>
    <n v="260394"/>
    <m/>
    <s v="9AL0709"/>
    <s v="E"/>
    <s v="92DC CV618"/>
    <n v="150"/>
    <x v="0"/>
    <m/>
    <m/>
    <s v="RF122-16/01/2017"/>
    <n v="150"/>
    <m/>
    <m/>
    <m/>
    <n v="150"/>
    <n v="0"/>
    <m/>
    <m/>
    <m/>
    <m/>
    <m/>
    <m/>
    <m/>
    <x v="0"/>
    <n v="150"/>
    <n v="0"/>
    <n v="0"/>
  </r>
  <r>
    <d v="2016-12-28T00:00:00"/>
    <m/>
    <n v="1"/>
    <x v="5"/>
    <m/>
    <x v="0"/>
    <n v="90496478"/>
    <m/>
    <n v="260395"/>
    <m/>
    <s v="9AL0709"/>
    <s v="E"/>
    <s v="243L090"/>
    <n v="100"/>
    <x v="0"/>
    <m/>
    <m/>
    <s v="RF122-16/01/2017"/>
    <n v="100"/>
    <m/>
    <m/>
    <m/>
    <n v="100"/>
    <n v="0"/>
    <m/>
    <m/>
    <m/>
    <m/>
    <m/>
    <m/>
    <m/>
    <x v="0"/>
    <n v="100"/>
    <n v="0"/>
    <n v="0"/>
  </r>
  <r>
    <d v="2016-12-28T00:00:00"/>
    <m/>
    <n v="1"/>
    <x v="5"/>
    <m/>
    <x v="0"/>
    <n v="960659276"/>
    <m/>
    <n v="260396"/>
    <m/>
    <m/>
    <s v="E"/>
    <s v="T25Q12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12-28T00:00:00"/>
    <m/>
    <m/>
    <x v="4"/>
    <m/>
    <x v="6"/>
    <n v="99209762"/>
    <m/>
    <n v="260397"/>
    <m/>
    <s v="paiement ménage"/>
    <s v="E"/>
    <s v="V6302-2"/>
    <n v="208.92"/>
    <x v="1"/>
    <m/>
    <m/>
    <m/>
    <m/>
    <m/>
    <m/>
    <m/>
    <n v="0"/>
    <n v="0"/>
    <m/>
    <m/>
    <m/>
    <m/>
    <m/>
    <m/>
    <m/>
    <x v="2"/>
    <n v="0"/>
    <n v="0"/>
    <n v="0"/>
  </r>
  <r>
    <d v="2016-12-28T00:00:00"/>
    <m/>
    <n v="1"/>
    <x v="4"/>
    <m/>
    <x v="6"/>
    <n v="99210019"/>
    <m/>
    <n v="260398"/>
    <m/>
    <n v="2510004133"/>
    <s v="E"/>
    <s v="FOS 26"/>
    <n v="1515"/>
    <x v="0"/>
    <m/>
    <m/>
    <s v="RF131-10/02/2017"/>
    <n v="1515"/>
    <m/>
    <m/>
    <m/>
    <n v="1515"/>
    <n v="0"/>
    <m/>
    <m/>
    <m/>
    <m/>
    <m/>
    <m/>
    <m/>
    <x v="2"/>
    <n v="1515"/>
    <n v="0"/>
    <n v="0"/>
  </r>
  <r>
    <d v="2016-12-28T00:00:00"/>
    <m/>
    <n v="1"/>
    <x v="0"/>
    <m/>
    <x v="6"/>
    <n v="99209814"/>
    <s v="1007758052/1007758054"/>
    <n v="260399"/>
    <m/>
    <n v="2510004037"/>
    <s v="E/C"/>
    <s v="R6"/>
    <n v="191.75"/>
    <x v="0"/>
    <m/>
    <m/>
    <s v="RF119-06/01/2017 - RF122-16/01/2017"/>
    <n v="191.75"/>
    <n v="191.75"/>
    <m/>
    <m/>
    <n v="383.5"/>
    <n v="0"/>
    <m/>
    <m/>
    <m/>
    <m/>
    <m/>
    <m/>
    <m/>
    <x v="0"/>
    <n v="191.75"/>
    <n v="0"/>
    <n v="0"/>
  </r>
  <r>
    <d v="2016-12-28T00:00:00"/>
    <m/>
    <n v="1"/>
    <x v="0"/>
    <s v="PORTES"/>
    <x v="2"/>
    <n v="904996636"/>
    <n v="1007739841"/>
    <n v="260400"/>
    <m/>
    <s v="4402864775 / 2510004037"/>
    <s v="E"/>
    <s v="M9201-1"/>
    <n v="120"/>
    <x v="0"/>
    <m/>
    <m/>
    <s v="RF119-06/01/2017 - RF122-16/01/2017"/>
    <n v="120"/>
    <n v="120"/>
    <m/>
    <m/>
    <n v="240"/>
    <n v="0"/>
    <m/>
    <m/>
    <m/>
    <m/>
    <m/>
    <m/>
    <m/>
    <x v="0"/>
    <n v="120"/>
    <n v="0"/>
    <n v="0"/>
  </r>
  <r>
    <d v="2016-12-28T00:00:00"/>
    <m/>
    <n v="1"/>
    <x v="5"/>
    <m/>
    <x v="0"/>
    <n v="90496806"/>
    <m/>
    <n v="260401"/>
    <m/>
    <s v="9AL0709"/>
    <s v="E"/>
    <s v="V294501"/>
    <n v="100"/>
    <x v="0"/>
    <m/>
    <m/>
    <s v="RF122-16/01/2017"/>
    <n v="100"/>
    <m/>
    <m/>
    <m/>
    <n v="100"/>
    <n v="0"/>
    <m/>
    <m/>
    <m/>
    <m/>
    <m/>
    <m/>
    <m/>
    <x v="0"/>
    <n v="100"/>
    <n v="0"/>
    <n v="0"/>
  </r>
  <r>
    <d v="2016-12-28T00:00:00"/>
    <m/>
    <n v="1"/>
    <x v="0"/>
    <m/>
    <x v="6"/>
    <n v="90496854"/>
    <m/>
    <n v="260402"/>
    <m/>
    <n v="2510004037"/>
    <s v="E/C"/>
    <s v="D9401-2"/>
    <n v="400.80999999999995"/>
    <x v="0"/>
    <m/>
    <m/>
    <s v="RF122-16/01/2017"/>
    <n v="400.81"/>
    <m/>
    <m/>
    <m/>
    <n v="400.81"/>
    <n v="-5.6843418860808015E-14"/>
    <m/>
    <m/>
    <m/>
    <m/>
    <m/>
    <m/>
    <m/>
    <x v="0"/>
    <n v="400.80999999999995"/>
    <n v="0"/>
    <n v="0"/>
  </r>
  <r>
    <d v="2016-12-28T00:00:00"/>
    <m/>
    <n v="1"/>
    <x v="0"/>
    <m/>
    <x v="6"/>
    <n v="99209813"/>
    <s v="1007758049/1007758051"/>
    <n v="260403"/>
    <m/>
    <n v="2510004037"/>
    <s v="E/C"/>
    <s v="R5"/>
    <n v="191.75"/>
    <x v="0"/>
    <m/>
    <m/>
    <s v="RF119-06/01/2017 - RF122-16/01/2017"/>
    <n v="191.75"/>
    <n v="191.75"/>
    <m/>
    <m/>
    <n v="383.5"/>
    <n v="0"/>
    <m/>
    <m/>
    <m/>
    <m/>
    <m/>
    <m/>
    <m/>
    <x v="0"/>
    <n v="191.75"/>
    <n v="0"/>
    <n v="0"/>
  </r>
  <r>
    <d v="2016-12-28T00:00:00"/>
    <m/>
    <n v="1"/>
    <x v="4"/>
    <m/>
    <x v="6"/>
    <n v="90496745"/>
    <m/>
    <n v="260404"/>
    <m/>
    <m/>
    <s v="E"/>
    <s v="V6303-1"/>
    <n v="360"/>
    <x v="0"/>
    <s v="X"/>
    <m/>
    <m/>
    <m/>
    <m/>
    <m/>
    <m/>
    <n v="0"/>
    <n v="360"/>
    <m/>
    <m/>
    <m/>
    <m/>
    <m/>
    <m/>
    <m/>
    <x v="2"/>
    <n v="360"/>
    <n v="0"/>
    <n v="360"/>
  </r>
  <r>
    <d v="2016-12-28T00:00:00"/>
    <m/>
    <m/>
    <x v="4"/>
    <m/>
    <x v="6"/>
    <n v="99210260"/>
    <m/>
    <n v="260405"/>
    <m/>
    <s v="paiement ménage"/>
    <s v="E"/>
    <s v="V6302-1"/>
    <n v="327.5"/>
    <x v="1"/>
    <m/>
    <m/>
    <m/>
    <m/>
    <m/>
    <m/>
    <m/>
    <n v="0"/>
    <n v="0"/>
    <m/>
    <m/>
    <m/>
    <m/>
    <m/>
    <m/>
    <m/>
    <x v="2"/>
    <n v="0"/>
    <n v="0"/>
    <n v="0"/>
  </r>
  <r>
    <d v="2016-12-28T00:00:00"/>
    <m/>
    <m/>
    <x v="4"/>
    <m/>
    <x v="6"/>
    <n v="99210009"/>
    <m/>
    <n v="260406"/>
    <m/>
    <s v="paiement ménage"/>
    <s v="E"/>
    <s v="V6301-1"/>
    <n v="100"/>
    <x v="1"/>
    <m/>
    <m/>
    <m/>
    <m/>
    <m/>
    <m/>
    <m/>
    <n v="0"/>
    <n v="0"/>
    <m/>
    <m/>
    <m/>
    <m/>
    <m/>
    <m/>
    <m/>
    <x v="2"/>
    <n v="0"/>
    <n v="0"/>
    <n v="0"/>
  </r>
  <r>
    <d v="2016-12-28T00:00:00"/>
    <m/>
    <n v="1"/>
    <x v="5"/>
    <s v="BARTHELEMY"/>
    <x v="2"/>
    <n v="90487550"/>
    <n v="1007724334"/>
    <n v="260407"/>
    <m/>
    <n v="4402868331"/>
    <s v="E"/>
    <s v="V24310"/>
    <n v="119.28"/>
    <x v="0"/>
    <m/>
    <m/>
    <s v="RF114-28/12/2016"/>
    <n v="119.28"/>
    <m/>
    <m/>
    <m/>
    <n v="119.28"/>
    <n v="0"/>
    <m/>
    <m/>
    <m/>
    <m/>
    <m/>
    <m/>
    <m/>
    <x v="0"/>
    <n v="119.28"/>
    <n v="0"/>
    <n v="0"/>
  </r>
  <r>
    <d v="2016-12-28T00:00:00"/>
    <m/>
    <n v="1"/>
    <x v="4"/>
    <s v="BOISLORET"/>
    <x v="2"/>
    <n v="960885900"/>
    <n v="1007724351"/>
    <n v="260408"/>
    <m/>
    <n v="4402828422"/>
    <s v="E/C"/>
    <s v="V6907-4"/>
    <n v="306.83999999999997"/>
    <x v="0"/>
    <m/>
    <m/>
    <s v="RF114-28/12/2016"/>
    <n v="218.24"/>
    <n v="88.6"/>
    <m/>
    <m/>
    <n v="306.84000000000003"/>
    <n v="-2.8421709430404007E-14"/>
    <m/>
    <m/>
    <m/>
    <m/>
    <m/>
    <m/>
    <m/>
    <x v="2"/>
    <n v="306.83999999999997"/>
    <n v="0"/>
    <n v="0"/>
  </r>
  <r>
    <d v="2016-12-28T00:00:00"/>
    <m/>
    <n v="1"/>
    <x v="4"/>
    <s v="CONCESSA"/>
    <x v="2"/>
    <n v="960905448"/>
    <n v="1007724359"/>
    <n v="260409"/>
    <m/>
    <n v="4402861150"/>
    <s v="E"/>
    <s v="INFRA-0"/>
    <n v="100"/>
    <x v="0"/>
    <m/>
    <m/>
    <s v="RF114-28/12/2016"/>
    <n v="100"/>
    <m/>
    <m/>
    <m/>
    <n v="100"/>
    <n v="0"/>
    <m/>
    <m/>
    <m/>
    <m/>
    <m/>
    <m/>
    <m/>
    <x v="2"/>
    <n v="100"/>
    <n v="0"/>
    <n v="0"/>
  </r>
  <r>
    <d v="2016-12-28T00:00:00"/>
    <m/>
    <n v="1"/>
    <x v="3"/>
    <s v="SZULE"/>
    <x v="2"/>
    <n v="99210603"/>
    <n v="1007724370"/>
    <n v="260410"/>
    <m/>
    <n v="4402869007"/>
    <s v="C"/>
    <s v="E802"/>
    <n v="247.4"/>
    <x v="0"/>
    <m/>
    <m/>
    <s v="RF115-30/12/2016"/>
    <n v="247.4"/>
    <m/>
    <m/>
    <m/>
    <n v="247.4"/>
    <n v="0"/>
    <m/>
    <m/>
    <m/>
    <m/>
    <m/>
    <m/>
    <m/>
    <x v="0"/>
    <n v="247.4"/>
    <n v="0"/>
    <n v="0"/>
  </r>
  <r>
    <d v="2016-12-28T00:00:00"/>
    <m/>
    <n v="1"/>
    <x v="5"/>
    <s v="BARTHELEMY"/>
    <x v="2"/>
    <n v="90497563"/>
    <n v="1007724378"/>
    <n v="260411"/>
    <m/>
    <n v="4402869530"/>
    <s v="C"/>
    <s v="T25G01/G02"/>
    <n v="1063.46"/>
    <x v="0"/>
    <m/>
    <m/>
    <s v="RF114-28/12/2016"/>
    <n v="1063.46"/>
    <m/>
    <m/>
    <m/>
    <n v="1063.46"/>
    <n v="0"/>
    <m/>
    <m/>
    <m/>
    <m/>
    <m/>
    <m/>
    <m/>
    <x v="0"/>
    <n v="1063.46"/>
    <n v="0"/>
    <n v="0"/>
  </r>
  <r>
    <d v="2016-12-29T00:00:00"/>
    <m/>
    <n v="1"/>
    <x v="7"/>
    <s v="MARTIN"/>
    <x v="2"/>
    <n v="90496374"/>
    <n v="1007728779"/>
    <n v="260412"/>
    <n v="40424"/>
    <n v="4402861313"/>
    <s v="E"/>
    <s v="V1319A"/>
    <n v="417.48"/>
    <x v="0"/>
    <m/>
    <m/>
    <s v="RF115-30/12/2016"/>
    <n v="417.48"/>
    <m/>
    <m/>
    <m/>
    <n v="417.48"/>
    <n v="0"/>
    <m/>
    <m/>
    <m/>
    <m/>
    <m/>
    <m/>
    <m/>
    <x v="1"/>
    <n v="417.48"/>
    <n v="0"/>
    <n v="0"/>
  </r>
  <r>
    <d v="2016-12-29T00:00:00"/>
    <m/>
    <n v="1"/>
    <x v="5"/>
    <s v="BARTHELEMY"/>
    <x v="2"/>
    <n v="90497252"/>
    <n v="1007728787"/>
    <n v="260413"/>
    <m/>
    <n v="4402867172"/>
    <s v="E"/>
    <s v="V242C06"/>
    <n v="202.24"/>
    <x v="0"/>
    <m/>
    <m/>
    <s v="RF115-30/12/2016"/>
    <n v="202.24"/>
    <m/>
    <m/>
    <m/>
    <n v="202.24"/>
    <n v="0"/>
    <m/>
    <m/>
    <m/>
    <m/>
    <m/>
    <m/>
    <m/>
    <x v="0"/>
    <n v="202.24"/>
    <n v="0"/>
    <n v="0"/>
  </r>
  <r>
    <d v="2016-12-29T00:00:00"/>
    <m/>
    <n v="1"/>
    <x v="0"/>
    <s v="PORTES"/>
    <x v="2"/>
    <n v="90488027"/>
    <n v="1007728794"/>
    <n v="260414"/>
    <m/>
    <n v="4402869841"/>
    <s v="E"/>
    <s v="P9306"/>
    <n v="102.24"/>
    <x v="0"/>
    <m/>
    <m/>
    <s v="RF115-30/12/2016"/>
    <n v="102.24"/>
    <m/>
    <m/>
    <m/>
    <n v="102.24"/>
    <n v="0"/>
    <m/>
    <m/>
    <m/>
    <m/>
    <m/>
    <m/>
    <m/>
    <x v="0"/>
    <n v="102.24"/>
    <n v="0"/>
    <n v="0"/>
  </r>
  <r>
    <d v="2016-12-30T00:00:00"/>
    <m/>
    <n v="1"/>
    <x v="4"/>
    <m/>
    <x v="7"/>
    <m/>
    <m/>
    <n v="260415"/>
    <m/>
    <s v="73/16"/>
    <s v="E"/>
    <s v="V6531"/>
    <n v="880"/>
    <x v="0"/>
    <m/>
    <m/>
    <s v="RF115-30/12/2016"/>
    <n v="880"/>
    <m/>
    <m/>
    <m/>
    <n v="880"/>
    <n v="0"/>
    <m/>
    <m/>
    <m/>
    <m/>
    <m/>
    <m/>
    <m/>
    <x v="2"/>
    <n v="880"/>
    <n v="0"/>
    <n v="0"/>
  </r>
  <r>
    <d v="2016-12-30T00:00:00"/>
    <m/>
    <n v="1"/>
    <x v="4"/>
    <m/>
    <x v="0"/>
    <n v="90497545"/>
    <m/>
    <n v="260416"/>
    <m/>
    <s v="9AL0709"/>
    <s v="E"/>
    <s v="62CV ZV131"/>
    <n v="204.7"/>
    <x v="0"/>
    <m/>
    <m/>
    <s v="RF122-16/01/2017"/>
    <n v="204.7"/>
    <m/>
    <m/>
    <m/>
    <n v="204.7"/>
    <n v="0"/>
    <m/>
    <m/>
    <m/>
    <m/>
    <m/>
    <m/>
    <m/>
    <x v="2"/>
    <n v="204.7"/>
    <n v="0"/>
    <n v="0"/>
  </r>
  <r>
    <d v="2016-12-30T00:00:00"/>
    <m/>
    <n v="1"/>
    <x v="4"/>
    <m/>
    <x v="0"/>
    <n v="90497828"/>
    <m/>
    <n v="260417"/>
    <m/>
    <s v="9AL0709"/>
    <s v="E"/>
    <s v="65CV HCV382"/>
    <n v="100"/>
    <x v="0"/>
    <m/>
    <m/>
    <s v="RF122-16/01/2017"/>
    <n v="100"/>
    <m/>
    <m/>
    <m/>
    <n v="100"/>
    <n v="0"/>
    <m/>
    <m/>
    <m/>
    <m/>
    <m/>
    <m/>
    <m/>
    <x v="2"/>
    <n v="100"/>
    <n v="0"/>
    <n v="0"/>
  </r>
  <r>
    <d v="2016-12-30T00:00:00"/>
    <m/>
    <n v="1"/>
    <x v="5"/>
    <m/>
    <x v="0"/>
    <n v="90496538"/>
    <m/>
    <n v="260418"/>
    <m/>
    <s v="9AL0709"/>
    <s v="E"/>
    <s v="U245"/>
    <n v="143.26"/>
    <x v="0"/>
    <m/>
    <m/>
    <s v="RF122-16/01/2017"/>
    <n v="143.30000000000001"/>
    <m/>
    <m/>
    <m/>
    <n v="143.30000000000001"/>
    <n v="0"/>
    <m/>
    <m/>
    <m/>
    <m/>
    <m/>
    <m/>
    <m/>
    <x v="0"/>
    <n v="143.26"/>
    <n v="0"/>
    <n v="0"/>
  </r>
  <r>
    <d v="2016-12-30T00:00:00"/>
    <m/>
    <n v="1"/>
    <x v="3"/>
    <s v="ALLAIN"/>
    <x v="1"/>
    <n v="960901183"/>
    <s v="RC661453"/>
    <n v="260419"/>
    <n v="40556"/>
    <s v="A1503828"/>
    <s v="E"/>
    <s v="K2107-B"/>
    <n v="229.32"/>
    <x v="0"/>
    <m/>
    <m/>
    <s v="RF122-16/01/2017"/>
    <n v="229.32"/>
    <m/>
    <m/>
    <m/>
    <n v="229.32"/>
    <n v="0"/>
    <m/>
    <m/>
    <m/>
    <m/>
    <m/>
    <m/>
    <m/>
    <x v="0"/>
    <n v="229.32"/>
    <n v="0"/>
    <n v="0"/>
  </r>
  <r>
    <d v="2016-12-30T00:00:00"/>
    <m/>
    <n v="1"/>
    <x v="3"/>
    <s v="ALLAIN"/>
    <x v="1"/>
    <n v="960894487"/>
    <s v="RC661453"/>
    <n v="260420"/>
    <n v="40555"/>
    <s v="A1503828"/>
    <s v="E"/>
    <s v="K2107-A"/>
    <n v="229.32"/>
    <x v="0"/>
    <m/>
    <m/>
    <s v="RF122-16/01/2017"/>
    <n v="229.32"/>
    <m/>
    <m/>
    <m/>
    <n v="229.32"/>
    <n v="0"/>
    <m/>
    <m/>
    <m/>
    <m/>
    <m/>
    <m/>
    <m/>
    <x v="0"/>
    <n v="229.32"/>
    <n v="0"/>
    <n v="0"/>
  </r>
  <r>
    <d v="2016-12-30T00:00:00"/>
    <m/>
    <n v="1"/>
    <x v="3"/>
    <s v="ALLAIN"/>
    <x v="1"/>
    <n v="99210614"/>
    <m/>
    <n v="260421"/>
    <s v="40723/40724/40725"/>
    <m/>
    <s v="E/C"/>
    <s v="E2112B (FORFAIT)"/>
    <n v="1819.1"/>
    <x v="0"/>
    <s v="X"/>
    <m/>
    <m/>
    <m/>
    <m/>
    <m/>
    <m/>
    <n v="0"/>
    <n v="1819.1"/>
    <m/>
    <m/>
    <m/>
    <m/>
    <m/>
    <m/>
    <m/>
    <x v="0"/>
    <n v="1819.1"/>
    <n v="0"/>
    <n v="1819.1"/>
  </r>
  <r>
    <d v="2016-12-30T00:00:00"/>
    <m/>
    <n v="1"/>
    <x v="2"/>
    <s v="PAUCHET"/>
    <x v="1"/>
    <n v="960869503"/>
    <s v="RC661464"/>
    <n v="260422"/>
    <s v="40671/40672"/>
    <s v="A1503832"/>
    <s v="E"/>
    <s v="K124-03B"/>
    <n v="588.98"/>
    <x v="0"/>
    <m/>
    <m/>
    <s v="RF122-16/01/2017"/>
    <n v="244.99"/>
    <n v="343.98"/>
    <m/>
    <m/>
    <n v="588.97"/>
    <n v="0"/>
    <m/>
    <m/>
    <m/>
    <m/>
    <m/>
    <m/>
    <m/>
    <x v="1"/>
    <n v="588.98"/>
    <n v="0"/>
    <n v="0"/>
  </r>
  <r>
    <d v="2016-12-30T00:00:00"/>
    <m/>
    <n v="1"/>
    <x v="5"/>
    <s v="MALET"/>
    <x v="2"/>
    <n v="99208389"/>
    <n v="1007732501"/>
    <n v="260423"/>
    <m/>
    <n v="4402848738"/>
    <s v="E"/>
    <s v="PMII"/>
    <n v="2544.91"/>
    <x v="0"/>
    <m/>
    <m/>
    <s v="RF122-16/01/2017"/>
    <n v="2544.91"/>
    <m/>
    <m/>
    <m/>
    <n v="2544.91"/>
    <n v="0"/>
    <m/>
    <m/>
    <m/>
    <m/>
    <m/>
    <m/>
    <m/>
    <x v="0"/>
    <n v="2544.91"/>
    <n v="0"/>
    <n v="0"/>
  </r>
  <r>
    <d v="2017-01-02T00:00:00"/>
    <m/>
    <n v="1"/>
    <x v="4"/>
    <s v="CONCESSA"/>
    <x v="2"/>
    <n v="90496745"/>
    <n v="1007739661"/>
    <n v="260424"/>
    <m/>
    <n v="4402872418"/>
    <s v="E/C"/>
    <s v="V6303-1"/>
    <n v="1727.64"/>
    <x v="0"/>
    <m/>
    <m/>
    <s v="RF116-03/01/2017"/>
    <n v="374.04"/>
    <n v="1353.6"/>
    <m/>
    <m/>
    <n v="1727.6399999999999"/>
    <n v="2.2737367544323206E-13"/>
    <m/>
    <m/>
    <m/>
    <m/>
    <m/>
    <m/>
    <m/>
    <x v="2"/>
    <n v="1727.64"/>
    <n v="0"/>
    <n v="0"/>
  </r>
  <r>
    <d v="2017-01-02T00:00:00"/>
    <m/>
    <n v="1"/>
    <x v="4"/>
    <s v="CABEZUELA"/>
    <x v="2"/>
    <n v="90497328"/>
    <n v="1007739783"/>
    <n v="260425"/>
    <m/>
    <n v="4402872419"/>
    <s v="E"/>
    <s v="TR1/2 FUITE EAU"/>
    <n v="706.08"/>
    <x v="0"/>
    <m/>
    <m/>
    <s v="RF122-16/01/2017"/>
    <n v="706.08"/>
    <m/>
    <m/>
    <m/>
    <n v="706.08"/>
    <n v="0"/>
    <m/>
    <m/>
    <m/>
    <m/>
    <m/>
    <m/>
    <m/>
    <x v="2"/>
    <n v="706.08"/>
    <n v="0"/>
    <n v="0"/>
  </r>
  <r>
    <d v="2017-01-02T00:00:00"/>
    <m/>
    <n v="1"/>
    <x v="4"/>
    <s v="CONCESSA"/>
    <x v="2"/>
    <n v="99210260"/>
    <n v="1007739791"/>
    <n v="260426"/>
    <m/>
    <n v="4402872391"/>
    <s v="C"/>
    <s v="V6302-1"/>
    <n v="293.52999999999997"/>
    <x v="0"/>
    <m/>
    <m/>
    <s v="RF116-03/01/2017"/>
    <n v="293.52999999999997"/>
    <m/>
    <m/>
    <m/>
    <n v="293.52999999999997"/>
    <n v="0"/>
    <m/>
    <m/>
    <m/>
    <m/>
    <m/>
    <m/>
    <m/>
    <x v="2"/>
    <n v="293.52999999999997"/>
    <n v="0"/>
    <n v="0"/>
  </r>
  <r>
    <d v="2017-01-03T00:00:00"/>
    <m/>
    <n v="1"/>
    <x v="3"/>
    <s v="SANCHE"/>
    <x v="2"/>
    <m/>
    <n v="1007765197"/>
    <n v="260427"/>
    <m/>
    <n v="4402877148"/>
    <s v="C"/>
    <s v="C3510"/>
    <n v="7057.06"/>
    <x v="0"/>
    <m/>
    <m/>
    <s v="RF119-06/01/2017"/>
    <n v="7057.06"/>
    <m/>
    <m/>
    <m/>
    <n v="7057.06"/>
    <n v="0"/>
    <m/>
    <m/>
    <m/>
    <m/>
    <m/>
    <m/>
    <m/>
    <x v="0"/>
    <n v="7057.06"/>
    <n v="0"/>
    <n v="0"/>
  </r>
  <r>
    <d v="2017-01-03T00:00:00"/>
    <m/>
    <n v="1"/>
    <x v="3"/>
    <s v="SANCHE"/>
    <x v="2"/>
    <n v="960885562"/>
    <n v="1007765197"/>
    <n v="260428"/>
    <m/>
    <s v="4402877148 / 4402898541"/>
    <s v="E/C"/>
    <s v="E3532"/>
    <n v="6837.68"/>
    <x v="0"/>
    <m/>
    <m/>
    <s v="RF119-06/01/2017 - RF128-30/01/2017"/>
    <n v="4634.51"/>
    <n v="294.5"/>
    <n v="1908.67"/>
    <m/>
    <n v="6837.68"/>
    <n v="0"/>
    <m/>
    <m/>
    <m/>
    <m/>
    <m/>
    <m/>
    <m/>
    <x v="0"/>
    <n v="6837.68"/>
    <n v="0"/>
    <n v="0"/>
  </r>
  <r>
    <d v="2017-01-03T00:00:00"/>
    <m/>
    <n v="1"/>
    <x v="3"/>
    <s v="SANCHE"/>
    <x v="2"/>
    <n v="960885584"/>
    <n v="1007765197"/>
    <n v="260429"/>
    <m/>
    <n v="4402877148"/>
    <s v="E/C"/>
    <s v="V23001"/>
    <n v="6549.23"/>
    <x v="0"/>
    <m/>
    <m/>
    <s v="RF119-06/01/2017"/>
    <n v="4839.53"/>
    <n v="1709.7"/>
    <m/>
    <m/>
    <n v="6549.23"/>
    <n v="-2.2737367544323206E-13"/>
    <m/>
    <m/>
    <m/>
    <m/>
    <m/>
    <m/>
    <m/>
    <x v="0"/>
    <n v="6549.23"/>
    <n v="0"/>
    <n v="0"/>
  </r>
  <r>
    <d v="2017-01-03T00:00:00"/>
    <m/>
    <n v="1"/>
    <x v="3"/>
    <s v="SANCHE"/>
    <x v="2"/>
    <n v="99208669"/>
    <n v="1007765195"/>
    <n v="260430"/>
    <m/>
    <n v="4402877148"/>
    <s v="E"/>
    <s v="COLLIER STRAUB"/>
    <n v="852.8"/>
    <x v="0"/>
    <m/>
    <m/>
    <s v="RF119-06/01/2017"/>
    <n v="852.8"/>
    <m/>
    <m/>
    <m/>
    <n v="852.8"/>
    <n v="0"/>
    <m/>
    <m/>
    <m/>
    <m/>
    <m/>
    <m/>
    <m/>
    <x v="0"/>
    <n v="852.8"/>
    <n v="0"/>
    <n v="0"/>
  </r>
  <r>
    <d v="2017-01-03T00:00:00"/>
    <m/>
    <n v="1"/>
    <x v="3"/>
    <s v="SANCHE"/>
    <x v="2"/>
    <n v="99209569"/>
    <n v="1007765195"/>
    <n v="260431"/>
    <m/>
    <n v="4402877148"/>
    <s v="E"/>
    <s v="P35202"/>
    <n v="120"/>
    <x v="0"/>
    <m/>
    <m/>
    <s v="RF119-06/01/2017"/>
    <n v="120"/>
    <m/>
    <m/>
    <m/>
    <n v="120"/>
    <n v="0"/>
    <m/>
    <m/>
    <m/>
    <m/>
    <m/>
    <m/>
    <m/>
    <x v="0"/>
    <n v="120"/>
    <n v="0"/>
    <n v="0"/>
  </r>
  <r>
    <d v="2017-01-03T00:00:00"/>
    <m/>
    <n v="1"/>
    <x v="3"/>
    <s v="SANCHE"/>
    <x v="2"/>
    <m/>
    <n v="1007765195"/>
    <n v="260432"/>
    <m/>
    <n v="4402877148"/>
    <s v="E"/>
    <s v="C3510"/>
    <n v="100"/>
    <x v="0"/>
    <m/>
    <m/>
    <s v="RF119-06/01/2017"/>
    <n v="100"/>
    <m/>
    <m/>
    <m/>
    <n v="100"/>
    <n v="0"/>
    <m/>
    <m/>
    <m/>
    <m/>
    <m/>
    <m/>
    <m/>
    <x v="0"/>
    <n v="100"/>
    <n v="0"/>
    <n v="0"/>
  </r>
  <r>
    <d v="2017-01-03T00:00:00"/>
    <m/>
    <n v="1"/>
    <x v="3"/>
    <s v="SANCHE"/>
    <x v="2"/>
    <n v="99208995"/>
    <n v="1007765195"/>
    <n v="260433"/>
    <m/>
    <n v="4402877148"/>
    <s v="E"/>
    <s v="T3518"/>
    <n v="100"/>
    <x v="0"/>
    <m/>
    <m/>
    <s v="RF119-06/01/2017"/>
    <n v="100"/>
    <m/>
    <m/>
    <m/>
    <n v="100"/>
    <n v="0"/>
    <m/>
    <m/>
    <m/>
    <m/>
    <m/>
    <m/>
    <m/>
    <x v="0"/>
    <n v="100"/>
    <n v="0"/>
    <n v="0"/>
  </r>
  <r>
    <d v="2017-01-03T00:00:00"/>
    <m/>
    <n v="1"/>
    <x v="3"/>
    <s v="SANCHE"/>
    <x v="2"/>
    <n v="960885584"/>
    <n v="1007799945"/>
    <n v="260434"/>
    <m/>
    <n v="4402890126"/>
    <s v="E"/>
    <s v="V23001"/>
    <n v="102.3"/>
    <x v="0"/>
    <m/>
    <m/>
    <s v="RF124-23/01/2017"/>
    <n v="102.3"/>
    <m/>
    <m/>
    <m/>
    <n v="102.3"/>
    <n v="0"/>
    <m/>
    <m/>
    <m/>
    <m/>
    <m/>
    <m/>
    <m/>
    <x v="0"/>
    <n v="102.3"/>
    <n v="0"/>
    <n v="0"/>
  </r>
  <r>
    <d v="2017-01-03T00:00:00"/>
    <m/>
    <n v="1"/>
    <x v="3"/>
    <s v="SANCHE"/>
    <x v="2"/>
    <n v="960898040"/>
    <n v="1007765195"/>
    <n v="260435"/>
    <m/>
    <n v="4402877148"/>
    <s v="E"/>
    <s v="E3535"/>
    <n v="242.8"/>
    <x v="0"/>
    <m/>
    <m/>
    <s v="RF119-06/01/2017"/>
    <n v="242.8"/>
    <m/>
    <m/>
    <m/>
    <n v="242.8"/>
    <n v="0"/>
    <m/>
    <m/>
    <m/>
    <m/>
    <m/>
    <m/>
    <m/>
    <x v="0"/>
    <n v="242.8"/>
    <n v="0"/>
    <n v="0"/>
  </r>
  <r>
    <d v="2017-01-03T00:00:00"/>
    <m/>
    <n v="1"/>
    <x v="3"/>
    <s v="SANCHE"/>
    <x v="2"/>
    <n v="99209570"/>
    <n v="1007765195"/>
    <n v="260436"/>
    <m/>
    <n v="4402877148"/>
    <s v="E"/>
    <s v="VAPEUR BP"/>
    <n v="420"/>
    <x v="0"/>
    <m/>
    <m/>
    <s v="RF119-06/01/2017"/>
    <n v="420"/>
    <m/>
    <m/>
    <m/>
    <n v="420"/>
    <n v="0"/>
    <m/>
    <m/>
    <m/>
    <m/>
    <m/>
    <m/>
    <m/>
    <x v="0"/>
    <n v="420"/>
    <n v="0"/>
    <n v="0"/>
  </r>
  <r>
    <d v="2017-01-03T00:00:00"/>
    <m/>
    <n v="1"/>
    <x v="3"/>
    <s v="SANCHE"/>
    <x v="2"/>
    <n v="99209569"/>
    <n v="1007765195"/>
    <n v="260437"/>
    <m/>
    <n v="4402877148"/>
    <s v="E"/>
    <s v="E3531"/>
    <n v="139.30000000000001"/>
    <x v="0"/>
    <m/>
    <m/>
    <s v="RF119-06/01/2017"/>
    <n v="139.30000000000001"/>
    <m/>
    <m/>
    <m/>
    <n v="139.30000000000001"/>
    <n v="0"/>
    <m/>
    <m/>
    <m/>
    <m/>
    <m/>
    <m/>
    <m/>
    <x v="0"/>
    <n v="139.30000000000001"/>
    <n v="0"/>
    <n v="0"/>
  </r>
  <r>
    <d v="2017-01-03T00:00:00"/>
    <m/>
    <n v="1"/>
    <x v="5"/>
    <s v="LONGCHAMP"/>
    <x v="2"/>
    <n v="90497712"/>
    <n v="1007755344"/>
    <n v="260438"/>
    <m/>
    <n v="4402870618"/>
    <s v="C"/>
    <s v="242P070"/>
    <n v="327.32"/>
    <x v="0"/>
    <m/>
    <m/>
    <s v="RF116-03/01/2017"/>
    <n v="327.32"/>
    <m/>
    <m/>
    <m/>
    <n v="327.32"/>
    <n v="0"/>
    <m/>
    <m/>
    <m/>
    <m/>
    <m/>
    <m/>
    <m/>
    <x v="0"/>
    <n v="327.32"/>
    <n v="0"/>
    <n v="0"/>
  </r>
  <r>
    <d v="2017-01-03T00:00:00"/>
    <m/>
    <n v="1"/>
    <x v="5"/>
    <s v="LONGCHAMP"/>
    <x v="2"/>
    <n v="99211022"/>
    <n v="1007755349"/>
    <n v="260439"/>
    <m/>
    <n v="4402871257"/>
    <s v="C"/>
    <s v="241FT770"/>
    <n v="108.24"/>
    <x v="0"/>
    <m/>
    <m/>
    <s v="RF116-03/01/2017"/>
    <n v="108.24"/>
    <m/>
    <m/>
    <m/>
    <n v="108.24"/>
    <n v="0"/>
    <m/>
    <m/>
    <m/>
    <m/>
    <m/>
    <m/>
    <m/>
    <x v="0"/>
    <n v="108.24"/>
    <n v="0"/>
    <n v="0"/>
  </r>
  <r>
    <d v="2017-01-03T00:00:00"/>
    <m/>
    <n v="1"/>
    <x v="5"/>
    <s v="BARTHELEMY"/>
    <x v="2"/>
    <n v="90497554"/>
    <n v="1007755350"/>
    <n v="260440"/>
    <m/>
    <n v="4402869772"/>
    <s v="C"/>
    <s v="242F190"/>
    <n v="640.84"/>
    <x v="0"/>
    <m/>
    <m/>
    <s v="RF116-03/01/2017"/>
    <n v="640.84"/>
    <m/>
    <m/>
    <m/>
    <n v="640.84"/>
    <n v="0"/>
    <m/>
    <m/>
    <m/>
    <m/>
    <m/>
    <m/>
    <m/>
    <x v="0"/>
    <n v="640.84"/>
    <n v="0"/>
    <n v="0"/>
  </r>
  <r>
    <d v="2017-01-03T00:00:00"/>
    <m/>
    <n v="1"/>
    <x v="5"/>
    <m/>
    <x v="6"/>
    <n v="960904026"/>
    <m/>
    <n v="260441"/>
    <m/>
    <n v="2510004037"/>
    <s v="E"/>
    <s v="A295501"/>
    <n v="120"/>
    <x v="0"/>
    <m/>
    <m/>
    <s v="RF122-16/01/2017"/>
    <n v="120"/>
    <m/>
    <m/>
    <m/>
    <n v="120"/>
    <n v="0"/>
    <m/>
    <m/>
    <m/>
    <m/>
    <m/>
    <m/>
    <m/>
    <x v="0"/>
    <n v="120"/>
    <n v="0"/>
    <n v="0"/>
  </r>
  <r>
    <d v="2017-01-03T00:00:00"/>
    <m/>
    <m/>
    <x v="4"/>
    <m/>
    <x v="6"/>
    <n v="99210840"/>
    <m/>
    <n v="260442"/>
    <m/>
    <s v="paiement ménage"/>
    <s v="E"/>
    <s v="TR1/2"/>
    <n v="120"/>
    <x v="1"/>
    <m/>
    <m/>
    <m/>
    <m/>
    <m/>
    <m/>
    <m/>
    <n v="0"/>
    <n v="0"/>
    <m/>
    <m/>
    <m/>
    <m/>
    <m/>
    <m/>
    <m/>
    <x v="2"/>
    <n v="0"/>
    <n v="0"/>
    <n v="0"/>
  </r>
  <r>
    <d v="2017-01-03T00:00:00"/>
    <m/>
    <m/>
    <x v="4"/>
    <m/>
    <x v="6"/>
    <n v="99210820"/>
    <m/>
    <n v="260443"/>
    <m/>
    <s v="paiement ménage"/>
    <s v="E"/>
    <s v="S6702"/>
    <n v="100"/>
    <x v="1"/>
    <m/>
    <m/>
    <m/>
    <m/>
    <m/>
    <m/>
    <m/>
    <n v="0"/>
    <n v="0"/>
    <m/>
    <m/>
    <m/>
    <m/>
    <m/>
    <m/>
    <m/>
    <x v="2"/>
    <n v="0"/>
    <n v="0"/>
    <n v="0"/>
  </r>
  <r>
    <d v="2017-01-03T00:00:00"/>
    <m/>
    <n v="1"/>
    <x v="5"/>
    <m/>
    <x v="6"/>
    <n v="99210406"/>
    <m/>
    <n v="260444"/>
    <m/>
    <n v="2510004133"/>
    <s v="E"/>
    <s v="FOS160"/>
    <n v="168"/>
    <x v="0"/>
    <m/>
    <m/>
    <s v="RF131-10/02/2017"/>
    <n v="168"/>
    <m/>
    <m/>
    <m/>
    <n v="168"/>
    <n v="0"/>
    <m/>
    <m/>
    <m/>
    <m/>
    <m/>
    <m/>
    <m/>
    <x v="0"/>
    <n v="168"/>
    <n v="0"/>
    <n v="0"/>
  </r>
  <r>
    <d v="2017-01-03T00:00:00"/>
    <m/>
    <n v="1"/>
    <x v="5"/>
    <m/>
    <x v="6"/>
    <n v="90497337"/>
    <m/>
    <n v="260445"/>
    <m/>
    <n v="2510004037"/>
    <s v="E"/>
    <s v="C24301"/>
    <n v="100"/>
    <x v="0"/>
    <m/>
    <m/>
    <s v="RF122-16/01/2017"/>
    <n v="100"/>
    <m/>
    <m/>
    <m/>
    <n v="100"/>
    <n v="0"/>
    <m/>
    <m/>
    <m/>
    <m/>
    <m/>
    <m/>
    <m/>
    <x v="0"/>
    <n v="100"/>
    <n v="0"/>
    <n v="0"/>
  </r>
  <r>
    <d v="2017-01-03T00:00:00"/>
    <m/>
    <m/>
    <x v="4"/>
    <m/>
    <x v="6"/>
    <n v="90496296"/>
    <m/>
    <n v="260446"/>
    <m/>
    <s v="paiement ménage"/>
    <s v="E"/>
    <s v="D6551-3"/>
    <n v="250"/>
    <x v="1"/>
    <m/>
    <m/>
    <m/>
    <m/>
    <m/>
    <m/>
    <m/>
    <n v="0"/>
    <n v="0"/>
    <m/>
    <m/>
    <m/>
    <m/>
    <m/>
    <m/>
    <m/>
    <x v="2"/>
    <n v="0"/>
    <n v="0"/>
    <n v="0"/>
  </r>
  <r>
    <d v="2017-01-03T00:00:00"/>
    <m/>
    <n v="1"/>
    <x v="4"/>
    <m/>
    <x v="6"/>
    <n v="99133860"/>
    <m/>
    <n v="260447"/>
    <m/>
    <n v="2510004133"/>
    <s v="E"/>
    <s v="FOS3"/>
    <n v="150"/>
    <x v="0"/>
    <m/>
    <m/>
    <s v="RF131-10/02/2017"/>
    <n v="150"/>
    <m/>
    <m/>
    <m/>
    <n v="150"/>
    <n v="0"/>
    <m/>
    <m/>
    <m/>
    <m/>
    <m/>
    <m/>
    <m/>
    <x v="2"/>
    <n v="150"/>
    <n v="0"/>
    <n v="0"/>
  </r>
  <r>
    <d v="2017-01-03T00:00:00"/>
    <m/>
    <n v="1"/>
    <x v="5"/>
    <s v="BARTHELEMY"/>
    <x v="2"/>
    <m/>
    <s v="1007758678/1007758681"/>
    <n v="260448"/>
    <m/>
    <n v="4402874641"/>
    <s v="E/C"/>
    <s v="RUE19"/>
    <n v="10622.1"/>
    <x v="0"/>
    <m/>
    <m/>
    <s v="RF117-04/01/2017"/>
    <n v="10144.6"/>
    <n v="477.5"/>
    <m/>
    <m/>
    <n v="10622.1"/>
    <n v="0"/>
    <m/>
    <m/>
    <m/>
    <m/>
    <m/>
    <m/>
    <m/>
    <x v="0"/>
    <n v="10622.1"/>
    <n v="0"/>
    <n v="0"/>
  </r>
  <r>
    <d v="2017-01-03T00:00:00"/>
    <m/>
    <n v="1"/>
    <x v="5"/>
    <s v="BARTHELEMY"/>
    <x v="2"/>
    <m/>
    <n v="1007810583"/>
    <n v="260449"/>
    <m/>
    <s v="4402894020/4402893980"/>
    <s v="E/C"/>
    <s v="RUE19"/>
    <n v="10480.74"/>
    <x v="0"/>
    <m/>
    <m/>
    <s v="RF127-26/01/2017"/>
    <n v="477.5"/>
    <n v="10003.243"/>
    <m/>
    <m/>
    <n v="10480.743"/>
    <n v="-3.0000000006111804E-3"/>
    <m/>
    <m/>
    <m/>
    <m/>
    <m/>
    <m/>
    <m/>
    <x v="0"/>
    <n v="10480.74"/>
    <n v="0"/>
    <n v="-3.0000000006111804E-3"/>
  </r>
  <r>
    <d v="2017-01-03T00:00:00"/>
    <m/>
    <n v="0"/>
    <x v="5"/>
    <s v="BARTHELEMY"/>
    <x v="2"/>
    <m/>
    <m/>
    <n v="260450"/>
    <m/>
    <m/>
    <s v="E/C"/>
    <s v="RUE19"/>
    <n v="10891.18"/>
    <x v="0"/>
    <s v="X"/>
    <m/>
    <m/>
    <m/>
    <m/>
    <m/>
    <m/>
    <n v="0"/>
    <n v="10891.18"/>
    <m/>
    <m/>
    <m/>
    <m/>
    <m/>
    <m/>
    <m/>
    <x v="0"/>
    <n v="0"/>
    <n v="10891.18"/>
    <n v="0"/>
  </r>
  <r>
    <d v="2017-01-05T00:00:00"/>
    <m/>
    <n v="1"/>
    <x v="0"/>
    <s v="PORTES"/>
    <x v="2"/>
    <n v="992091815"/>
    <n v="1007862020"/>
    <n v="260452"/>
    <m/>
    <n v="4402898542"/>
    <s v="E"/>
    <s v="R1"/>
    <n v="239.62"/>
    <x v="0"/>
    <m/>
    <m/>
    <s v="RF130-09/02/2017"/>
    <n v="239.62"/>
    <m/>
    <m/>
    <m/>
    <n v="239.62"/>
    <n v="0"/>
    <m/>
    <m/>
    <m/>
    <m/>
    <m/>
    <m/>
    <m/>
    <x v="0"/>
    <n v="239.62"/>
    <n v="0"/>
    <n v="0"/>
  </r>
  <r>
    <d v="2017-01-05T00:00:00"/>
    <m/>
    <n v="1"/>
    <x v="0"/>
    <s v="PORTES"/>
    <x v="2"/>
    <n v="99209816"/>
    <n v="1007862022"/>
    <n v="260453"/>
    <m/>
    <n v="4402898543"/>
    <s v="E"/>
    <s v="R2"/>
    <n v="122.76"/>
    <x v="0"/>
    <m/>
    <m/>
    <s v="RF130-09/02/2017"/>
    <n v="122.76"/>
    <m/>
    <m/>
    <m/>
    <n v="122.76"/>
    <n v="0"/>
    <m/>
    <m/>
    <m/>
    <m/>
    <m/>
    <m/>
    <m/>
    <x v="0"/>
    <n v="122.76"/>
    <n v="0"/>
    <n v="0"/>
  </r>
  <r>
    <d v="2017-01-05T00:00:00"/>
    <m/>
    <n v="1"/>
    <x v="7"/>
    <s v="MARTIN"/>
    <x v="2"/>
    <n v="90486987"/>
    <n v="1007862082"/>
    <n v="260454"/>
    <n v="40403"/>
    <n v="4402902791"/>
    <s v="E"/>
    <s v="VANNES 51HV1928"/>
    <n v="100"/>
    <x v="0"/>
    <m/>
    <m/>
    <s v="RF130-09/02/2017"/>
    <n v="100"/>
    <m/>
    <m/>
    <m/>
    <n v="100"/>
    <n v="0"/>
    <m/>
    <m/>
    <m/>
    <m/>
    <m/>
    <m/>
    <m/>
    <x v="1"/>
    <n v="100"/>
    <n v="0"/>
    <n v="0"/>
  </r>
  <r>
    <d v="2017-01-05T00:00:00"/>
    <m/>
    <n v="1"/>
    <x v="0"/>
    <s v="PORTES"/>
    <x v="2"/>
    <n v="90497342"/>
    <n v="1007862103"/>
    <n v="260455"/>
    <m/>
    <n v="4402898544"/>
    <s v="C"/>
    <s v="CLAPET AMONT"/>
    <n v="89.36"/>
    <x v="0"/>
    <m/>
    <m/>
    <s v="RF130-09/02/2017"/>
    <n v="89.36"/>
    <m/>
    <m/>
    <m/>
    <n v="89.36"/>
    <n v="0"/>
    <m/>
    <m/>
    <m/>
    <m/>
    <m/>
    <m/>
    <m/>
    <x v="0"/>
    <n v="89.36"/>
    <n v="0"/>
    <n v="0"/>
  </r>
  <r>
    <d v="2017-01-05T00:00:00"/>
    <m/>
    <n v="1"/>
    <x v="4"/>
    <s v="BOISLORET"/>
    <x v="2"/>
    <n v="90497419"/>
    <n v="1007762633"/>
    <n v="260456"/>
    <m/>
    <n v="4402869843"/>
    <s v="E/C"/>
    <s v="E6403-4"/>
    <n v="400.02"/>
    <x v="0"/>
    <m/>
    <m/>
    <s v="RF118-05/01/2017"/>
    <n v="227.2"/>
    <n v="172.82"/>
    <m/>
    <m/>
    <n v="400.02"/>
    <n v="0"/>
    <m/>
    <m/>
    <m/>
    <m/>
    <m/>
    <m/>
    <m/>
    <x v="2"/>
    <n v="400.02"/>
    <n v="0"/>
    <n v="0"/>
  </r>
  <r>
    <d v="2017-01-05T00:00:00"/>
    <m/>
    <n v="1"/>
    <x v="4"/>
    <s v="DANZIN"/>
    <x v="2"/>
    <n v="90497544"/>
    <n v="1007765192"/>
    <n v="260457"/>
    <m/>
    <n v="4402876389"/>
    <s v="E"/>
    <s v="UTILITE"/>
    <n v="100"/>
    <x v="0"/>
    <m/>
    <m/>
    <s v="RF119-06/01/2017"/>
    <n v="100"/>
    <m/>
    <m/>
    <m/>
    <n v="100"/>
    <n v="0"/>
    <m/>
    <m/>
    <m/>
    <m/>
    <m/>
    <m/>
    <m/>
    <x v="2"/>
    <n v="100"/>
    <n v="0"/>
    <n v="0"/>
  </r>
  <r>
    <d v="2017-01-05T00:00:00"/>
    <m/>
    <n v="1"/>
    <x v="4"/>
    <s v="CONCESSA"/>
    <x v="2"/>
    <n v="99210331"/>
    <n v="1007762651"/>
    <n v="260458"/>
    <m/>
    <n v="4402872968"/>
    <s v="E"/>
    <s v="SECHEUR 2"/>
    <n v="751.64"/>
    <x v="0"/>
    <m/>
    <m/>
    <s v="RF120-09/01/2017"/>
    <n v="751.64"/>
    <m/>
    <m/>
    <m/>
    <n v="751.64"/>
    <n v="0"/>
    <m/>
    <m/>
    <m/>
    <m/>
    <m/>
    <m/>
    <m/>
    <x v="2"/>
    <n v="751.64"/>
    <n v="0"/>
    <n v="0"/>
  </r>
  <r>
    <d v="2017-01-05T00:00:00"/>
    <m/>
    <n v="1"/>
    <x v="5"/>
    <s v="BARTHELEMY"/>
    <x v="2"/>
    <n v="90487550"/>
    <n v="1007762679"/>
    <n v="260459"/>
    <m/>
    <n v="4402871963"/>
    <s v="C"/>
    <s v="C24301"/>
    <n v="565.08000000000004"/>
    <x v="0"/>
    <m/>
    <m/>
    <s v="RF118-05/01/2017"/>
    <n v="565.67999999999995"/>
    <m/>
    <m/>
    <m/>
    <n v="565.67999999999995"/>
    <n v="0"/>
    <m/>
    <m/>
    <m/>
    <m/>
    <m/>
    <m/>
    <m/>
    <x v="0"/>
    <n v="565.08000000000004"/>
    <n v="0"/>
    <n v="0"/>
  </r>
  <r>
    <d v="2017-01-05T00:00:00"/>
    <m/>
    <n v="1"/>
    <x v="5"/>
    <s v="MALET"/>
    <x v="2"/>
    <n v="90497869"/>
    <n v="1007777237"/>
    <n v="260460"/>
    <m/>
    <n v="4402880433"/>
    <s v="E"/>
    <s v="S26201"/>
    <n v="494.6"/>
    <x v="0"/>
    <m/>
    <m/>
    <s v="RF121-10/01/2017"/>
    <n v="494.6"/>
    <m/>
    <m/>
    <m/>
    <n v="494.6"/>
    <n v="0"/>
    <m/>
    <m/>
    <m/>
    <m/>
    <m/>
    <m/>
    <m/>
    <x v="0"/>
    <n v="494.6"/>
    <n v="0"/>
    <n v="0"/>
  </r>
  <r>
    <d v="2017-01-05T00:00:00"/>
    <m/>
    <n v="1"/>
    <x v="5"/>
    <s v="LONGCHAMP"/>
    <x v="2"/>
    <n v="99212338"/>
    <n v="1007762685"/>
    <n v="260461"/>
    <m/>
    <n v="4402873352"/>
    <s v="C"/>
    <s v="242F018"/>
    <n v="316.38"/>
    <x v="0"/>
    <m/>
    <m/>
    <s v="RF121-10/01/2017"/>
    <n v="316.38"/>
    <m/>
    <m/>
    <m/>
    <n v="316.38"/>
    <n v="0"/>
    <m/>
    <m/>
    <m/>
    <m/>
    <m/>
    <m/>
    <m/>
    <x v="0"/>
    <n v="316.38"/>
    <n v="0"/>
    <n v="0"/>
  </r>
  <r>
    <d v="2017-01-05T00:00:00"/>
    <m/>
    <n v="1"/>
    <x v="5"/>
    <s v="LONGCHAMP"/>
    <x v="2"/>
    <n v="99211339"/>
    <n v="1007762691"/>
    <n v="260462"/>
    <m/>
    <n v="4402873353"/>
    <s v="C"/>
    <s v="241L060"/>
    <n v="325.62"/>
    <x v="0"/>
    <m/>
    <m/>
    <s v="RF118-05/01/2017"/>
    <n v="325.62"/>
    <m/>
    <m/>
    <m/>
    <n v="325.62"/>
    <n v="0"/>
    <m/>
    <m/>
    <m/>
    <m/>
    <m/>
    <m/>
    <m/>
    <x v="0"/>
    <n v="325.62"/>
    <n v="0"/>
    <n v="0"/>
  </r>
  <r>
    <d v="2017-01-06T00:00:00"/>
    <m/>
    <n v="1"/>
    <x v="3"/>
    <s v="SZULE"/>
    <x v="2"/>
    <n v="90489986"/>
    <n v="1007765056"/>
    <n v="260463"/>
    <m/>
    <n v="4402876261"/>
    <s v="C"/>
    <s v="K202"/>
    <n v="2281.14"/>
    <x v="0"/>
    <m/>
    <m/>
    <s v="RF119-06/01/2017"/>
    <n v="2281.14"/>
    <m/>
    <m/>
    <m/>
    <n v="2281.14"/>
    <n v="0"/>
    <m/>
    <m/>
    <m/>
    <m/>
    <m/>
    <m/>
    <m/>
    <x v="0"/>
    <n v="2281.14"/>
    <n v="0"/>
    <n v="0"/>
  </r>
  <r>
    <d v="2017-01-06T00:00:00"/>
    <m/>
    <n v="1"/>
    <x v="7"/>
    <s v="BUSELI"/>
    <x v="2"/>
    <n v="99210761"/>
    <n v="1007765148"/>
    <n v="260464"/>
    <n v="40948"/>
    <n v="4402876116"/>
    <s v="E"/>
    <s v="BAC PARC NORD T1052"/>
    <n v="1039.44"/>
    <x v="0"/>
    <m/>
    <m/>
    <s v="RF119-06/01/2017"/>
    <n v="1039.44"/>
    <m/>
    <m/>
    <m/>
    <n v="1039.44"/>
    <n v="0"/>
    <m/>
    <m/>
    <m/>
    <m/>
    <m/>
    <m/>
    <m/>
    <x v="1"/>
    <n v="1039.44"/>
    <n v="0"/>
    <n v="0"/>
  </r>
  <r>
    <d v="2017-01-06T00:00:00"/>
    <m/>
    <n v="1"/>
    <x v="7"/>
    <s v="MARTIN"/>
    <x v="2"/>
    <n v="90495009"/>
    <n v="1007765153"/>
    <n v="260465"/>
    <n v="40587"/>
    <n v="4402866153"/>
    <s v="E"/>
    <s v="VANNE FUYARDE"/>
    <n v="397.6"/>
    <x v="0"/>
    <m/>
    <m/>
    <s v="RF119-06/01/2017"/>
    <n v="397.6"/>
    <m/>
    <m/>
    <m/>
    <n v="397.6"/>
    <n v="0"/>
    <m/>
    <m/>
    <m/>
    <m/>
    <m/>
    <m/>
    <m/>
    <x v="1"/>
    <n v="397.6"/>
    <n v="0"/>
    <n v="0"/>
  </r>
  <r>
    <d v="2017-01-06T00:00:00"/>
    <m/>
    <n v="1"/>
    <x v="2"/>
    <s v="LOUIS"/>
    <x v="2"/>
    <n v="960896028"/>
    <n v="1007765178"/>
    <n v="260466"/>
    <n v="40803"/>
    <n v="4402872822"/>
    <s v="E"/>
    <s v="V13136 INTERNE"/>
    <n v="136.32"/>
    <x v="0"/>
    <m/>
    <m/>
    <s v="RF120-09/01/2017"/>
    <n v="136.32"/>
    <m/>
    <m/>
    <m/>
    <n v="136.32"/>
    <n v="0"/>
    <m/>
    <m/>
    <m/>
    <m/>
    <m/>
    <m/>
    <m/>
    <x v="1"/>
    <n v="136.32"/>
    <n v="0"/>
    <n v="0"/>
  </r>
  <r>
    <d v="2017-01-06T00:00:00"/>
    <m/>
    <n v="1"/>
    <x v="7"/>
    <s v="MARTIN"/>
    <x v="2"/>
    <n v="960896047"/>
    <n v="1007765189"/>
    <n v="260467"/>
    <n v="40911"/>
    <n v="4402874455"/>
    <s v="E"/>
    <s v="K1201"/>
    <n v="991.76"/>
    <x v="0"/>
    <m/>
    <m/>
    <s v="RF119-06/01/2017"/>
    <n v="991.76"/>
    <m/>
    <m/>
    <m/>
    <n v="991.76"/>
    <n v="0"/>
    <m/>
    <m/>
    <m/>
    <m/>
    <m/>
    <m/>
    <m/>
    <x v="1"/>
    <n v="991.76"/>
    <n v="0"/>
    <n v="0"/>
  </r>
  <r>
    <d v="2017-01-06T00:00:00"/>
    <m/>
    <n v="1"/>
    <x v="5"/>
    <s v="BARTHELEMY"/>
    <x v="2"/>
    <n v="99211771"/>
    <n v="1007765207"/>
    <n v="260468"/>
    <m/>
    <n v="4402875134"/>
    <s v="C"/>
    <s v="T242D03"/>
    <n v="1095.23"/>
    <x v="0"/>
    <m/>
    <m/>
    <s v="RF119-06/01/2017"/>
    <n v="1095.23"/>
    <m/>
    <m/>
    <m/>
    <n v="1095.23"/>
    <n v="0"/>
    <m/>
    <m/>
    <m/>
    <m/>
    <m/>
    <m/>
    <m/>
    <x v="0"/>
    <n v="1095.23"/>
    <n v="0"/>
    <n v="0"/>
  </r>
  <r>
    <d v="2017-01-06T00:00:00"/>
    <m/>
    <n v="1"/>
    <x v="5"/>
    <s v="MALET"/>
    <x v="2"/>
    <n v="960912403"/>
    <n v="1007765217"/>
    <n v="260469"/>
    <m/>
    <n v="4402875132"/>
    <s v="C"/>
    <s v="V26106"/>
    <n v="264"/>
    <x v="0"/>
    <m/>
    <m/>
    <s v="RF120-09/01/2017"/>
    <n v="264"/>
    <m/>
    <m/>
    <m/>
    <n v="264"/>
    <n v="0"/>
    <m/>
    <m/>
    <m/>
    <m/>
    <m/>
    <m/>
    <m/>
    <x v="0"/>
    <n v="264"/>
    <n v="0"/>
    <n v="0"/>
  </r>
  <r>
    <d v="2017-01-06T00:00:00"/>
    <m/>
    <n v="1"/>
    <x v="5"/>
    <s v="BARTHELEMY"/>
    <x v="2"/>
    <n v="90498114"/>
    <n v="1007765220"/>
    <n v="260470"/>
    <m/>
    <n v="4402876180"/>
    <s v="E"/>
    <s v="T244E01"/>
    <n v="100"/>
    <x v="0"/>
    <m/>
    <m/>
    <s v="RF119-06/01/2017"/>
    <n v="100"/>
    <m/>
    <m/>
    <m/>
    <n v="100"/>
    <n v="0"/>
    <m/>
    <m/>
    <m/>
    <m/>
    <m/>
    <m/>
    <m/>
    <x v="0"/>
    <n v="100"/>
    <n v="0"/>
    <n v="0"/>
  </r>
  <r>
    <d v="2017-01-06T00:00:00"/>
    <m/>
    <n v="1"/>
    <x v="0"/>
    <s v="PORTES"/>
    <x v="2"/>
    <n v="90497965"/>
    <n v="1007765221"/>
    <n v="260471"/>
    <m/>
    <n v="4402872021"/>
    <s v="C"/>
    <s v="R930751"/>
    <n v="250.48"/>
    <x v="0"/>
    <m/>
    <m/>
    <s v="RF127-26/01/2017"/>
    <n v="250.48"/>
    <m/>
    <m/>
    <m/>
    <n v="250.48"/>
    <n v="0"/>
    <m/>
    <m/>
    <m/>
    <m/>
    <m/>
    <m/>
    <m/>
    <x v="0"/>
    <n v="250.48"/>
    <n v="0"/>
    <n v="0"/>
  </r>
  <r>
    <d v="2017-01-06T00:00:00"/>
    <m/>
    <n v="1"/>
    <x v="4"/>
    <s v="BOISLORET"/>
    <x v="2"/>
    <n v="90495216"/>
    <m/>
    <n v="260472"/>
    <m/>
    <n v="4402876387"/>
    <s v="E"/>
    <s v="U063-0"/>
    <n v="100"/>
    <x v="0"/>
    <m/>
    <s v="X"/>
    <m/>
    <m/>
    <m/>
    <m/>
    <m/>
    <n v="0"/>
    <n v="100"/>
    <m/>
    <m/>
    <m/>
    <m/>
    <m/>
    <m/>
    <m/>
    <x v="2"/>
    <n v="100"/>
    <n v="0"/>
    <n v="100"/>
  </r>
  <r>
    <d v="2017-01-06T00:00:00"/>
    <m/>
    <n v="1"/>
    <x v="4"/>
    <s v="CONCESSA"/>
    <x v="2"/>
    <n v="99211236"/>
    <n v="1007765271"/>
    <n v="260473"/>
    <m/>
    <n v="4402876386"/>
    <s v="C"/>
    <s v="V6301-1"/>
    <n v="363.77"/>
    <x v="0"/>
    <m/>
    <m/>
    <s v="RF120-09/01/2017"/>
    <n v="363.77"/>
    <m/>
    <m/>
    <m/>
    <n v="363.77"/>
    <n v="0"/>
    <m/>
    <m/>
    <m/>
    <m/>
    <m/>
    <m/>
    <m/>
    <x v="2"/>
    <n v="363.77"/>
    <n v="0"/>
    <n v="0"/>
  </r>
  <r>
    <d v="2017-01-09T00:00:00"/>
    <m/>
    <n v="1"/>
    <x v="2"/>
    <s v="LOUIS"/>
    <x v="2"/>
    <n v="960764447"/>
    <n v="1007770649"/>
    <n v="260474"/>
    <n v="40950"/>
    <n v="4402876115"/>
    <s v="E"/>
    <s v="T5920"/>
    <n v="2683.8"/>
    <x v="0"/>
    <m/>
    <m/>
    <s v="RF120-09/01/2017"/>
    <n v="2683.8"/>
    <m/>
    <m/>
    <m/>
    <n v="2683.8"/>
    <n v="0"/>
    <m/>
    <m/>
    <m/>
    <m/>
    <m/>
    <m/>
    <m/>
    <x v="1"/>
    <n v="2683.8"/>
    <n v="0"/>
    <n v="0"/>
  </r>
  <r>
    <d v="2017-01-09T00:00:00"/>
    <m/>
    <n v="1"/>
    <x v="0"/>
    <s v="PORTES"/>
    <x v="2"/>
    <n v="90497964"/>
    <n v="1007770653"/>
    <n v="260475"/>
    <m/>
    <n v="4402871972"/>
    <s v="C"/>
    <s v="P930047"/>
    <n v="626.17999999999995"/>
    <x v="0"/>
    <m/>
    <m/>
    <s v="RF123-19/01/2017"/>
    <n v="626.17999999999995"/>
    <m/>
    <m/>
    <m/>
    <n v="626.17999999999995"/>
    <n v="0"/>
    <m/>
    <m/>
    <m/>
    <m/>
    <m/>
    <m/>
    <m/>
    <x v="0"/>
    <n v="626.17999999999995"/>
    <n v="0"/>
    <n v="0"/>
  </r>
  <r>
    <d v="2017-01-09T00:00:00"/>
    <m/>
    <n v="1"/>
    <x v="4"/>
    <s v="CONCESSA"/>
    <x v="2"/>
    <n v="960907787"/>
    <n v="1007770915"/>
    <n v="260476"/>
    <m/>
    <n v="4402874842"/>
    <s v="C"/>
    <s v="S6202-B"/>
    <n v="956.1"/>
    <x v="0"/>
    <m/>
    <m/>
    <s v="RF120-09/01/2017"/>
    <n v="956.1"/>
    <m/>
    <m/>
    <m/>
    <n v="956.1"/>
    <n v="0"/>
    <m/>
    <m/>
    <m/>
    <m/>
    <m/>
    <m/>
    <m/>
    <x v="2"/>
    <n v="956.1"/>
    <n v="0"/>
    <n v="0"/>
  </r>
  <r>
    <d v="2017-01-09T00:00:00"/>
    <m/>
    <n v="1"/>
    <x v="4"/>
    <s v="CONCESSA"/>
    <x v="2"/>
    <n v="960907786"/>
    <n v="1007770887"/>
    <n v="260477"/>
    <m/>
    <n v="4402874843"/>
    <s v="C"/>
    <s v="S6202-A"/>
    <n v="956.1"/>
    <x v="0"/>
    <m/>
    <m/>
    <s v="RF120-09/01/2017"/>
    <n v="956.1"/>
    <m/>
    <m/>
    <m/>
    <n v="956.1"/>
    <n v="0"/>
    <m/>
    <m/>
    <m/>
    <m/>
    <m/>
    <m/>
    <m/>
    <x v="2"/>
    <n v="956.1"/>
    <n v="0"/>
    <n v="0"/>
  </r>
  <r>
    <d v="2017-01-09T00:00:00"/>
    <m/>
    <n v="1"/>
    <x v="4"/>
    <s v="CONCESSA"/>
    <x v="2"/>
    <n v="99209005"/>
    <m/>
    <n v="260478"/>
    <m/>
    <n v="4402878302"/>
    <s v="C"/>
    <s v="S6301-1"/>
    <n v="419.04"/>
    <x v="0"/>
    <m/>
    <s v="X"/>
    <m/>
    <m/>
    <m/>
    <m/>
    <m/>
    <n v="0"/>
    <n v="419.04"/>
    <m/>
    <m/>
    <m/>
    <m/>
    <m/>
    <m/>
    <m/>
    <x v="2"/>
    <n v="419.04"/>
    <n v="0"/>
    <n v="419.04"/>
  </r>
  <r>
    <d v="2017-01-09T00:00:00"/>
    <m/>
    <n v="1"/>
    <x v="4"/>
    <m/>
    <x v="2"/>
    <n v="99210260"/>
    <m/>
    <n v="260479"/>
    <m/>
    <m/>
    <s v="C"/>
    <s v="V6302-1"/>
    <n v="231.08"/>
    <x v="0"/>
    <s v="X"/>
    <m/>
    <m/>
    <m/>
    <m/>
    <m/>
    <m/>
    <n v="0"/>
    <n v="231.08"/>
    <m/>
    <m/>
    <m/>
    <m/>
    <m/>
    <m/>
    <m/>
    <x v="2"/>
    <n v="231.08"/>
    <n v="0"/>
    <n v="231.08"/>
  </r>
  <r>
    <d v="2017-01-09T00:00:00"/>
    <m/>
    <n v="1"/>
    <x v="7"/>
    <s v="SANCHEZ"/>
    <x v="11"/>
    <n v="90494676"/>
    <m/>
    <n v="260480"/>
    <m/>
    <s v="FADF26/U0132137/00 223645"/>
    <s v="E"/>
    <s v="F1102"/>
    <n v="100"/>
    <x v="0"/>
    <m/>
    <m/>
    <s v="RF121-10/01/2017"/>
    <n v="100"/>
    <m/>
    <m/>
    <m/>
    <n v="100"/>
    <n v="0"/>
    <m/>
    <m/>
    <m/>
    <m/>
    <m/>
    <m/>
    <m/>
    <x v="1"/>
    <n v="100"/>
    <n v="0"/>
    <n v="0"/>
  </r>
  <r>
    <d v="2017-01-09T00:00:00"/>
    <m/>
    <n v="1"/>
    <x v="5"/>
    <s v="BARTHELEMY"/>
    <x v="2"/>
    <n v="90492192"/>
    <n v="1007770786"/>
    <n v="260481"/>
    <m/>
    <n v="4402846562"/>
    <s v="E"/>
    <s v="U244-0"/>
    <n v="204.48"/>
    <x v="0"/>
    <m/>
    <m/>
    <s v="RF120-09/01/2017"/>
    <n v="204.48"/>
    <m/>
    <m/>
    <m/>
    <n v="204.48"/>
    <n v="0"/>
    <m/>
    <m/>
    <m/>
    <m/>
    <m/>
    <m/>
    <m/>
    <x v="0"/>
    <n v="204.48"/>
    <n v="0"/>
    <n v="0"/>
  </r>
  <r>
    <d v="2017-01-09T00:00:00"/>
    <m/>
    <n v="1"/>
    <x v="5"/>
    <s v="MALET"/>
    <x v="2"/>
    <n v="90493400"/>
    <n v="1007770947"/>
    <n v="260482"/>
    <m/>
    <n v="4402835204"/>
    <s v="E/C"/>
    <s v="M7103"/>
    <n v="943"/>
    <x v="0"/>
    <m/>
    <m/>
    <s v="RF122-16/01/2017"/>
    <n v="843"/>
    <n v="100"/>
    <m/>
    <m/>
    <n v="943"/>
    <n v="0"/>
    <m/>
    <m/>
    <m/>
    <m/>
    <m/>
    <m/>
    <m/>
    <x v="0"/>
    <n v="943"/>
    <n v="0"/>
    <n v="0"/>
  </r>
  <r>
    <d v="2017-01-09T00:00:00"/>
    <m/>
    <n v="1"/>
    <x v="3"/>
    <s v="SZULE"/>
    <x v="2"/>
    <n v="90496289"/>
    <n v="1007770923"/>
    <n v="260483"/>
    <m/>
    <n v="4402865200"/>
    <s v="E"/>
    <s v="C14"/>
    <n v="272.64"/>
    <x v="0"/>
    <m/>
    <m/>
    <s v="RF121-10/01/2017"/>
    <n v="272.64"/>
    <m/>
    <m/>
    <m/>
    <n v="272.64"/>
    <n v="0"/>
    <m/>
    <m/>
    <m/>
    <m/>
    <m/>
    <m/>
    <m/>
    <x v="0"/>
    <n v="272.64"/>
    <n v="0"/>
    <n v="0"/>
  </r>
  <r>
    <d v="2017-01-09T00:00:00"/>
    <m/>
    <n v="1"/>
    <x v="4"/>
    <s v="CONCESSA"/>
    <x v="2"/>
    <n v="99210263"/>
    <n v="1007770953"/>
    <n v="260484"/>
    <m/>
    <n v="4402876388"/>
    <s v="E"/>
    <s v="U065-0"/>
    <n v="266.95999999999998"/>
    <x v="0"/>
    <m/>
    <m/>
    <s v="RF121-10/01/2017"/>
    <n v="266.95999999999998"/>
    <m/>
    <m/>
    <m/>
    <n v="266.95999999999998"/>
    <n v="0"/>
    <m/>
    <m/>
    <m/>
    <m/>
    <m/>
    <m/>
    <m/>
    <x v="2"/>
    <n v="266.95999999999998"/>
    <n v="0"/>
    <n v="0"/>
  </r>
  <r>
    <d v="2017-01-09T00:00:00"/>
    <m/>
    <n v="1"/>
    <x v="4"/>
    <s v="CONCESSA"/>
    <x v="2"/>
    <n v="960883804"/>
    <n v="1007792283"/>
    <n v="260485"/>
    <m/>
    <n v="4402885776"/>
    <s v="E"/>
    <s v="V6702-B"/>
    <n v="1249.5999999999999"/>
    <x v="0"/>
    <m/>
    <m/>
    <s v="RF123-19/01/2017"/>
    <n v="1249.5999999999999"/>
    <m/>
    <m/>
    <m/>
    <n v="1249.5999999999999"/>
    <n v="0"/>
    <m/>
    <m/>
    <m/>
    <m/>
    <m/>
    <m/>
    <m/>
    <x v="2"/>
    <n v="1249.5999999999999"/>
    <n v="0"/>
    <n v="0"/>
  </r>
  <r>
    <d v="2017-01-09T00:00:00"/>
    <m/>
    <n v="1"/>
    <x v="5"/>
    <s v="MALET"/>
    <x v="2"/>
    <n v="90379868"/>
    <n v="1007771357"/>
    <n v="260486"/>
    <m/>
    <n v="4402878204"/>
    <s v="E/C"/>
    <s v="R26101-B"/>
    <n v="4602.72"/>
    <x v="0"/>
    <m/>
    <m/>
    <s v="RF122-16/01/2017"/>
    <n v="2022.24"/>
    <n v="2580.48"/>
    <m/>
    <m/>
    <n v="4602.72"/>
    <n v="4.5474735088646412E-13"/>
    <m/>
    <m/>
    <m/>
    <m/>
    <m/>
    <m/>
    <m/>
    <x v="0"/>
    <n v="4602.72"/>
    <n v="0"/>
    <n v="0"/>
  </r>
  <r>
    <d v="2017-01-09T00:00:00"/>
    <m/>
    <n v="1"/>
    <x v="4"/>
    <s v="DANZIN"/>
    <x v="2"/>
    <n v="99209483"/>
    <n v="1007771466"/>
    <n v="260487"/>
    <m/>
    <n v="4402878226"/>
    <s v="E/C"/>
    <s v="DEBIMETRE"/>
    <n v="675"/>
    <x v="0"/>
    <m/>
    <m/>
    <s v="RF120-09/01/2017"/>
    <n v="419.4"/>
    <n v="255.6"/>
    <m/>
    <m/>
    <n v="675"/>
    <n v="2.8421709430404007E-14"/>
    <m/>
    <m/>
    <m/>
    <m/>
    <m/>
    <m/>
    <m/>
    <x v="2"/>
    <n v="675"/>
    <n v="0"/>
    <n v="0"/>
  </r>
  <r>
    <d v="2017-01-09T00:00:00"/>
    <m/>
    <n v="1"/>
    <x v="2"/>
    <s v="LOUIS"/>
    <x v="2"/>
    <n v="960764446"/>
    <n v="1007771628"/>
    <n v="260488"/>
    <n v="39117"/>
    <n v="4402878695"/>
    <s v="C"/>
    <s v="V5955 (VOIR 260099)"/>
    <n v="3966.12"/>
    <x v="0"/>
    <m/>
    <m/>
    <s v="RF120-09/01/2017"/>
    <n v="3966.12"/>
    <m/>
    <m/>
    <m/>
    <n v="3966.12"/>
    <n v="0"/>
    <m/>
    <m/>
    <m/>
    <m/>
    <m/>
    <m/>
    <m/>
    <x v="1"/>
    <n v="3966.12"/>
    <n v="0"/>
    <n v="0"/>
  </r>
  <r>
    <d v="2017-01-10T00:00:00"/>
    <m/>
    <n v="1"/>
    <x v="0"/>
    <s v="PORTES"/>
    <x v="2"/>
    <n v="90497893"/>
    <m/>
    <n v="260489"/>
    <m/>
    <n v="4402878514"/>
    <s v="E"/>
    <s v="R2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1-10T00:00:00"/>
    <m/>
    <n v="1"/>
    <x v="0"/>
    <s v="PORTES"/>
    <x v="2"/>
    <n v="90498721"/>
    <n v="1007774283"/>
    <n v="260490"/>
    <m/>
    <n v="4402878515"/>
    <s v="C"/>
    <s v="K9301-3"/>
    <n v="151.02000000000001"/>
    <x v="0"/>
    <m/>
    <m/>
    <s v="RF124-23/01/2017"/>
    <n v="151.02000000000001"/>
    <m/>
    <m/>
    <m/>
    <n v="151.02000000000001"/>
    <n v="0"/>
    <m/>
    <m/>
    <m/>
    <m/>
    <m/>
    <m/>
    <m/>
    <x v="0"/>
    <n v="151.02000000000001"/>
    <n v="0"/>
    <n v="0"/>
  </r>
  <r>
    <d v="2017-01-10T00:00:00"/>
    <m/>
    <n v="1"/>
    <x v="4"/>
    <m/>
    <x v="6"/>
    <n v="99211335"/>
    <m/>
    <n v="260491"/>
    <m/>
    <n v="2510004134"/>
    <s v="E"/>
    <s v="S6102"/>
    <n v="149.22999999999999"/>
    <x v="0"/>
    <m/>
    <m/>
    <s v="RF131-10/02/2017"/>
    <n v="149.22999999999999"/>
    <m/>
    <m/>
    <m/>
    <n v="149.22999999999999"/>
    <n v="0"/>
    <m/>
    <m/>
    <m/>
    <m/>
    <m/>
    <m/>
    <m/>
    <x v="2"/>
    <n v="149.22999999999999"/>
    <n v="0"/>
    <n v="0"/>
  </r>
  <r>
    <d v="2017-01-10T00:00:00"/>
    <m/>
    <n v="1"/>
    <x v="5"/>
    <m/>
    <x v="6"/>
    <n v="90497703"/>
    <m/>
    <n v="260492"/>
    <m/>
    <n v="2510004134"/>
    <s v="C"/>
    <s v="P27801"/>
    <n v="419.08"/>
    <x v="0"/>
    <m/>
    <m/>
    <s v="RF131-10/02/2017"/>
    <n v="419.08"/>
    <m/>
    <m/>
    <m/>
    <n v="419.08"/>
    <n v="0"/>
    <m/>
    <m/>
    <m/>
    <m/>
    <m/>
    <m/>
    <m/>
    <x v="0"/>
    <n v="419.08"/>
    <n v="0"/>
    <n v="0"/>
  </r>
  <r>
    <d v="2017-01-10T00:00:00"/>
    <m/>
    <n v="1"/>
    <x v="4"/>
    <m/>
    <x v="6"/>
    <n v="960885784"/>
    <m/>
    <n v="260493"/>
    <m/>
    <n v="2510004134"/>
    <s v="E"/>
    <s v="E6205-1"/>
    <n v="140"/>
    <x v="0"/>
    <m/>
    <m/>
    <s v="RF131-10/02/2017"/>
    <n v="140"/>
    <m/>
    <m/>
    <m/>
    <n v="140"/>
    <n v="0"/>
    <m/>
    <m/>
    <m/>
    <m/>
    <m/>
    <m/>
    <m/>
    <x v="2"/>
    <n v="140"/>
    <n v="0"/>
    <n v="0"/>
  </r>
  <r>
    <d v="2017-01-10T00:00:00"/>
    <m/>
    <n v="1"/>
    <x v="4"/>
    <m/>
    <x v="6"/>
    <n v="90492360"/>
    <m/>
    <n v="260494"/>
    <m/>
    <n v="2510004134"/>
    <s v="E"/>
    <s v="P6404-B"/>
    <n v="100"/>
    <x v="0"/>
    <m/>
    <m/>
    <s v="RF131-10/02/2017"/>
    <n v="100"/>
    <m/>
    <m/>
    <m/>
    <n v="100"/>
    <n v="0"/>
    <m/>
    <m/>
    <m/>
    <m/>
    <m/>
    <m/>
    <m/>
    <x v="2"/>
    <n v="100"/>
    <n v="0"/>
    <n v="0"/>
  </r>
  <r>
    <d v="2017-01-10T00:00:00"/>
    <m/>
    <n v="1"/>
    <x v="4"/>
    <m/>
    <x v="6"/>
    <n v="90498548"/>
    <m/>
    <n v="260495"/>
    <m/>
    <n v="2510004134"/>
    <s v="C"/>
    <s v="M6301-1"/>
    <n v="140.87"/>
    <x v="0"/>
    <m/>
    <m/>
    <s v="RF131-10/02/2017"/>
    <n v="140.87"/>
    <m/>
    <m/>
    <m/>
    <n v="140.87"/>
    <n v="0"/>
    <m/>
    <m/>
    <m/>
    <m/>
    <m/>
    <m/>
    <m/>
    <x v="2"/>
    <n v="140.87"/>
    <n v="0"/>
    <n v="0"/>
  </r>
  <r>
    <d v="2017-01-10T00:00:00"/>
    <m/>
    <n v="1"/>
    <x v="4"/>
    <m/>
    <x v="6"/>
    <n v="99209005"/>
    <m/>
    <n v="260496"/>
    <m/>
    <n v="2510004133"/>
    <s v="E"/>
    <s v="FOS 36"/>
    <n v="169"/>
    <x v="0"/>
    <m/>
    <m/>
    <s v="RF131-10/02/2017"/>
    <n v="169"/>
    <m/>
    <m/>
    <m/>
    <n v="169"/>
    <n v="0"/>
    <m/>
    <m/>
    <m/>
    <m/>
    <m/>
    <m/>
    <m/>
    <x v="2"/>
    <n v="169"/>
    <n v="0"/>
    <n v="0"/>
  </r>
  <r>
    <d v="2017-01-10T00:00:00"/>
    <m/>
    <n v="1"/>
    <x v="0"/>
    <m/>
    <x v="6"/>
    <n v="90493974"/>
    <m/>
    <n v="260497"/>
    <m/>
    <n v="2510004134"/>
    <s v="E"/>
    <s v="SZULSER 1 ET 3"/>
    <n v="200"/>
    <x v="0"/>
    <m/>
    <m/>
    <s v="RF131-10/02/2017"/>
    <n v="200"/>
    <m/>
    <m/>
    <m/>
    <n v="200"/>
    <n v="0"/>
    <m/>
    <m/>
    <m/>
    <m/>
    <m/>
    <m/>
    <m/>
    <x v="0"/>
    <n v="200"/>
    <n v="0"/>
    <n v="0"/>
  </r>
  <r>
    <d v="2017-01-10T00:00:00"/>
    <m/>
    <n v="1"/>
    <x v="4"/>
    <m/>
    <x v="6"/>
    <n v="99211236"/>
    <m/>
    <n v="260498"/>
    <m/>
    <m/>
    <s v="E"/>
    <s v="V6301-1"/>
    <n v="163.72999999999999"/>
    <x v="0"/>
    <s v="X"/>
    <m/>
    <m/>
    <m/>
    <m/>
    <m/>
    <m/>
    <n v="0"/>
    <n v="163.72999999999999"/>
    <m/>
    <m/>
    <m/>
    <m/>
    <m/>
    <m/>
    <m/>
    <x v="2"/>
    <n v="163.72999999999999"/>
    <n v="0"/>
    <n v="163.72999999999999"/>
  </r>
  <r>
    <d v="2017-01-10T00:00:00"/>
    <m/>
    <n v="1"/>
    <x v="5"/>
    <m/>
    <x v="6"/>
    <n v="960901066"/>
    <m/>
    <n v="260499"/>
    <m/>
    <n v="2510004134"/>
    <s v="E"/>
    <s v="M24102-D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0T00:00:00"/>
    <m/>
    <n v="1"/>
    <x v="5"/>
    <m/>
    <x v="6"/>
    <n v="960901106"/>
    <m/>
    <n v="260500"/>
    <m/>
    <n v="2510004134"/>
    <s v="E"/>
    <s v="M24102-A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0T00:00:00"/>
    <m/>
    <n v="1"/>
    <x v="5"/>
    <m/>
    <x v="6"/>
    <n v="960901107"/>
    <m/>
    <n v="260501"/>
    <m/>
    <n v="2510004134"/>
    <s v="E"/>
    <s v="M24102-B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0T00:00:00"/>
    <m/>
    <n v="1"/>
    <x v="5"/>
    <m/>
    <x v="6"/>
    <n v="960900637"/>
    <m/>
    <n v="260502"/>
    <m/>
    <n v="2510004134"/>
    <s v="E"/>
    <s v="M24102-C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0T00:00:00"/>
    <m/>
    <n v="1"/>
    <x v="0"/>
    <m/>
    <x v="6"/>
    <n v="90488370"/>
    <m/>
    <n v="260503"/>
    <m/>
    <m/>
    <s v="E/C"/>
    <s v="D9401-2"/>
    <n v="267.93"/>
    <x v="0"/>
    <s v="X"/>
    <m/>
    <m/>
    <m/>
    <m/>
    <m/>
    <m/>
    <n v="0"/>
    <n v="267.93"/>
    <m/>
    <m/>
    <m/>
    <m/>
    <m/>
    <m/>
    <m/>
    <x v="0"/>
    <n v="267.93"/>
    <n v="0"/>
    <n v="267.93"/>
  </r>
  <r>
    <d v="2017-01-10T00:00:00"/>
    <m/>
    <n v="0"/>
    <x v="1"/>
    <s v="POUCHAIN"/>
    <x v="2"/>
    <m/>
    <m/>
    <n v="260504"/>
    <m/>
    <m/>
    <s v="C"/>
    <s v="LIGNE PIPE M2"/>
    <n v="9470.5"/>
    <x v="0"/>
    <s v="X"/>
    <m/>
    <m/>
    <m/>
    <m/>
    <m/>
    <m/>
    <n v="0"/>
    <n v="9470.5"/>
    <m/>
    <m/>
    <m/>
    <m/>
    <m/>
    <m/>
    <m/>
    <x v="0"/>
    <n v="0"/>
    <n v="9470.5"/>
    <n v="0"/>
  </r>
  <r>
    <d v="2017-01-10T00:00:00"/>
    <m/>
    <n v="0"/>
    <x v="1"/>
    <s v="POUCHAIN"/>
    <x v="2"/>
    <m/>
    <m/>
    <n v="260505"/>
    <m/>
    <m/>
    <s v="C"/>
    <s v="LIGNE PIPE M2"/>
    <n v="9470.5"/>
    <x v="0"/>
    <s v="X"/>
    <m/>
    <m/>
    <m/>
    <m/>
    <m/>
    <m/>
    <n v="0"/>
    <n v="9470.5"/>
    <m/>
    <m/>
    <m/>
    <m/>
    <m/>
    <m/>
    <m/>
    <x v="0"/>
    <n v="0"/>
    <n v="9470.5"/>
    <n v="0"/>
  </r>
  <r>
    <d v="2017-01-10T00:00:00"/>
    <m/>
    <n v="0"/>
    <x v="1"/>
    <s v="POUCHAIN"/>
    <x v="2"/>
    <m/>
    <m/>
    <n v="260506"/>
    <m/>
    <m/>
    <s v="C"/>
    <s v="LIGNE PIPE M2"/>
    <n v="9470.5"/>
    <x v="0"/>
    <s v="X"/>
    <m/>
    <m/>
    <m/>
    <m/>
    <m/>
    <m/>
    <n v="0"/>
    <n v="9470.5"/>
    <m/>
    <m/>
    <m/>
    <m/>
    <m/>
    <m/>
    <m/>
    <x v="0"/>
    <n v="0"/>
    <n v="9470.5"/>
    <n v="0"/>
  </r>
  <r>
    <d v="2017-01-10T00:00:00"/>
    <m/>
    <n v="0"/>
    <x v="1"/>
    <s v="POUCHAIN"/>
    <x v="2"/>
    <m/>
    <m/>
    <n v="260507"/>
    <m/>
    <m/>
    <s v="C"/>
    <s v="LIGNE PIPE M2"/>
    <n v="9528.7800000000007"/>
    <x v="0"/>
    <s v="X"/>
    <m/>
    <m/>
    <m/>
    <m/>
    <m/>
    <m/>
    <n v="0"/>
    <n v="9528.7800000000007"/>
    <m/>
    <m/>
    <m/>
    <m/>
    <m/>
    <m/>
    <m/>
    <x v="0"/>
    <n v="0"/>
    <n v="9528.7800000000007"/>
    <n v="0"/>
  </r>
  <r>
    <d v="2017-01-11T00:00:00"/>
    <m/>
    <n v="1"/>
    <x v="4"/>
    <m/>
    <x v="0"/>
    <n v="90498554"/>
    <m/>
    <n v="260508"/>
    <m/>
    <m/>
    <s v="E"/>
    <s v="V6301-1"/>
    <n v="180"/>
    <x v="0"/>
    <s v="X"/>
    <m/>
    <m/>
    <m/>
    <m/>
    <m/>
    <m/>
    <n v="0"/>
    <n v="180"/>
    <m/>
    <m/>
    <m/>
    <m/>
    <m/>
    <m/>
    <m/>
    <x v="2"/>
    <n v="180"/>
    <n v="0"/>
    <n v="180"/>
  </r>
  <r>
    <d v="2017-01-11T00:00:00"/>
    <m/>
    <n v="1"/>
    <x v="4"/>
    <m/>
    <x v="11"/>
    <n v="960872996"/>
    <m/>
    <n v="260509"/>
    <m/>
    <s v="FADF26/U0132676/00 223646"/>
    <s v="E"/>
    <s v="KLAXON S DE C U35"/>
    <n v="204.66"/>
    <x v="0"/>
    <m/>
    <m/>
    <s v="RF123-19/01/2017"/>
    <n v="204.7"/>
    <m/>
    <m/>
    <m/>
    <n v="204.7"/>
    <n v="0"/>
    <m/>
    <m/>
    <m/>
    <m/>
    <m/>
    <m/>
    <m/>
    <x v="2"/>
    <n v="204.66"/>
    <n v="0"/>
    <n v="0"/>
  </r>
  <r>
    <d v="2017-01-11T00:00:00"/>
    <m/>
    <n v="1"/>
    <x v="4"/>
    <m/>
    <x v="6"/>
    <n v="960878460"/>
    <m/>
    <n v="260510"/>
    <m/>
    <m/>
    <s v="E"/>
    <s v="A6541-3"/>
    <n v="377.33"/>
    <x v="0"/>
    <s v="X"/>
    <m/>
    <m/>
    <m/>
    <m/>
    <m/>
    <m/>
    <n v="0"/>
    <n v="377.33"/>
    <m/>
    <m/>
    <m/>
    <m/>
    <m/>
    <m/>
    <m/>
    <x v="2"/>
    <n v="377.33"/>
    <n v="0"/>
    <n v="377.33"/>
  </r>
  <r>
    <d v="2017-01-11T00:00:00"/>
    <m/>
    <n v="1"/>
    <x v="0"/>
    <m/>
    <x v="6"/>
    <n v="960912725"/>
    <m/>
    <n v="260511"/>
    <m/>
    <n v="2510004134"/>
    <s v="E"/>
    <s v="V22"/>
    <n v="469.01"/>
    <x v="0"/>
    <m/>
    <m/>
    <s v="RF131-10/02/2017"/>
    <n v="469"/>
    <m/>
    <m/>
    <m/>
    <n v="469"/>
    <n v="0"/>
    <m/>
    <m/>
    <m/>
    <m/>
    <m/>
    <m/>
    <m/>
    <x v="0"/>
    <n v="469.01"/>
    <n v="0"/>
    <n v="9.9999999999909051E-3"/>
  </r>
  <r>
    <d v="2017-01-11T00:00:00"/>
    <m/>
    <n v="1"/>
    <x v="2"/>
    <s v="PAUCHET"/>
    <x v="1"/>
    <n v="90496900"/>
    <s v="RC662600"/>
    <n v="260512"/>
    <n v="40673"/>
    <s v="A1503974"/>
    <s v="E"/>
    <s v="P13151A FLEXIBLE"/>
    <n v="1057.45"/>
    <x v="0"/>
    <m/>
    <m/>
    <s v="RF123-19/01/2017"/>
    <n v="1057.45"/>
    <m/>
    <m/>
    <m/>
    <n v="1057.45"/>
    <n v="0"/>
    <m/>
    <m/>
    <m/>
    <m/>
    <m/>
    <m/>
    <m/>
    <x v="1"/>
    <n v="1057.45"/>
    <n v="0"/>
    <n v="0"/>
  </r>
  <r>
    <d v="2017-01-11T00:00:00"/>
    <m/>
    <n v="1"/>
    <x v="4"/>
    <m/>
    <x v="6"/>
    <n v="90498103"/>
    <m/>
    <n v="260513"/>
    <m/>
    <n v="2510004134"/>
    <s v="E"/>
    <s v="A6582"/>
    <n v="142.13"/>
    <x v="0"/>
    <m/>
    <m/>
    <s v="RF131-10/02/2017"/>
    <n v="142.13"/>
    <m/>
    <m/>
    <m/>
    <n v="142.13"/>
    <n v="0"/>
    <m/>
    <m/>
    <m/>
    <m/>
    <m/>
    <m/>
    <m/>
    <x v="2"/>
    <n v="142.13"/>
    <n v="0"/>
    <n v="0"/>
  </r>
  <r>
    <d v="2017-01-11T00:00:00"/>
    <m/>
    <n v="1"/>
    <x v="5"/>
    <s v="DE-BREZE"/>
    <x v="4"/>
    <m/>
    <m/>
    <n v="260514"/>
    <m/>
    <m/>
    <s v="C"/>
    <s v="SUP H1 H2 "/>
    <n v="388.28"/>
    <x v="0"/>
    <s v="X"/>
    <m/>
    <m/>
    <m/>
    <m/>
    <m/>
    <m/>
    <n v="0"/>
    <n v="388.28"/>
    <m/>
    <m/>
    <m/>
    <m/>
    <m/>
    <m/>
    <m/>
    <x v="0"/>
    <n v="388.28"/>
    <n v="0"/>
    <n v="388.28"/>
  </r>
  <r>
    <d v="2017-01-11T00:00:00"/>
    <m/>
    <n v="1"/>
    <x v="5"/>
    <s v="WEBER"/>
    <x v="4"/>
    <m/>
    <m/>
    <n v="260515"/>
    <m/>
    <m/>
    <s v="C"/>
    <s v="SUP H1 H2 H4 H6"/>
    <n v="794.84"/>
    <x v="0"/>
    <s v="X"/>
    <m/>
    <m/>
    <m/>
    <m/>
    <m/>
    <m/>
    <n v="0"/>
    <n v="794.84"/>
    <m/>
    <m/>
    <m/>
    <m/>
    <m/>
    <m/>
    <m/>
    <x v="0"/>
    <n v="794.84"/>
    <n v="0"/>
    <n v="794.84"/>
  </r>
  <r>
    <d v="2017-01-12T00:00:00"/>
    <m/>
    <n v="1"/>
    <x v="2"/>
    <s v="LOUIS"/>
    <x v="2"/>
    <n v="960896028"/>
    <n v="1007780096"/>
    <n v="260516"/>
    <n v="41084"/>
    <n v="4402879738"/>
    <s v="E"/>
    <s v="V13136"/>
    <n v="426"/>
    <x v="0"/>
    <m/>
    <m/>
    <s v="RF121-10/01/2017"/>
    <n v="426"/>
    <m/>
    <m/>
    <m/>
    <n v="426"/>
    <n v="0"/>
    <m/>
    <m/>
    <m/>
    <m/>
    <m/>
    <m/>
    <m/>
    <x v="1"/>
    <n v="426"/>
    <n v="0"/>
    <n v="0"/>
  </r>
  <r>
    <d v="2017-01-12T00:00:00"/>
    <m/>
    <n v="1"/>
    <x v="7"/>
    <s v="MARTIN"/>
    <x v="2"/>
    <n v="960896050"/>
    <n v="1007780110"/>
    <n v="260517"/>
    <s v="40919/40922"/>
    <n v="4402874988"/>
    <s v="E"/>
    <s v="K1205"/>
    <n v="2111.7199999999998"/>
    <x v="0"/>
    <m/>
    <m/>
    <s v="RF121-10/01/2017"/>
    <n v="2111.7199999999998"/>
    <m/>
    <m/>
    <m/>
    <n v="2111.7199999999998"/>
    <n v="0"/>
    <m/>
    <m/>
    <m/>
    <m/>
    <m/>
    <m/>
    <m/>
    <x v="1"/>
    <n v="2111.7199999999998"/>
    <n v="0"/>
    <n v="0"/>
  </r>
  <r>
    <d v="2017-01-12T00:00:00"/>
    <m/>
    <n v="1"/>
    <x v="7"/>
    <s v="MARTIN"/>
    <x v="2"/>
    <n v="90486988"/>
    <n v="1007783838"/>
    <n v="260518"/>
    <n v="37483"/>
    <n v="4402782118"/>
    <s v="C"/>
    <s v="LIGNE CASSE PURGE DIRECTE"/>
    <n v="1694.5"/>
    <x v="0"/>
    <m/>
    <m/>
    <s v="RF122-16/01/2017"/>
    <n v="1694.5"/>
    <m/>
    <m/>
    <m/>
    <n v="1694.5"/>
    <n v="0"/>
    <m/>
    <m/>
    <m/>
    <m/>
    <m/>
    <m/>
    <m/>
    <x v="1"/>
    <n v="1694.5"/>
    <n v="0"/>
    <n v="0"/>
  </r>
  <r>
    <d v="2017-01-12T00:00:00"/>
    <m/>
    <n v="1"/>
    <x v="5"/>
    <s v="BARTHELEMY"/>
    <x v="2"/>
    <n v="960883433"/>
    <n v="1007780117"/>
    <n v="260519"/>
    <m/>
    <n v="4402879995"/>
    <s v="E"/>
    <s v="TP RUE 15"/>
    <n v="587.44000000000005"/>
    <x v="0"/>
    <m/>
    <m/>
    <s v="RF122-16/01/2017"/>
    <n v="587.44000000000005"/>
    <m/>
    <m/>
    <m/>
    <n v="587.44000000000005"/>
    <n v="0"/>
    <m/>
    <m/>
    <m/>
    <m/>
    <m/>
    <m/>
    <m/>
    <x v="0"/>
    <n v="587.44000000000005"/>
    <n v="0"/>
    <n v="0"/>
  </r>
  <r>
    <d v="2017-01-12T00:00:00"/>
    <m/>
    <n v="1"/>
    <x v="3"/>
    <s v="SZULE"/>
    <x v="2"/>
    <n v="960909808"/>
    <n v="1007780123"/>
    <n v="260520"/>
    <m/>
    <n v="4402871837"/>
    <s v="E"/>
    <s v="V2021"/>
    <n v="704.32"/>
    <x v="0"/>
    <m/>
    <m/>
    <s v="RF121-10/01/2017"/>
    <n v="704.32"/>
    <m/>
    <m/>
    <m/>
    <n v="704.32"/>
    <n v="0"/>
    <m/>
    <m/>
    <m/>
    <m/>
    <m/>
    <m/>
    <m/>
    <x v="0"/>
    <n v="704.32"/>
    <n v="0"/>
    <n v="0"/>
  </r>
  <r>
    <d v="2017-01-12T00:00:00"/>
    <m/>
    <n v="1"/>
    <x v="1"/>
    <s v="POUCHAIN"/>
    <x v="2"/>
    <n v="960907713"/>
    <n v="1007792394"/>
    <n v="260521"/>
    <n v="40858"/>
    <n v="4402885866"/>
    <s v="E/C"/>
    <s v="V2101"/>
    <n v="690.79000000000008"/>
    <x v="0"/>
    <m/>
    <m/>
    <s v="RF123-19/01/2017"/>
    <n v="636.70000000000005"/>
    <n v="54"/>
    <m/>
    <m/>
    <n v="690.7"/>
    <n v="0"/>
    <m/>
    <m/>
    <m/>
    <m/>
    <m/>
    <m/>
    <m/>
    <x v="0"/>
    <n v="690.79000000000008"/>
    <n v="0"/>
    <n v="0"/>
  </r>
  <r>
    <d v="2017-01-13T00:00:00"/>
    <m/>
    <n v="1"/>
    <x v="7"/>
    <s v="MARTIN"/>
    <x v="2"/>
    <n v="90486988"/>
    <n v="1007783839"/>
    <n v="260522"/>
    <n v="37482"/>
    <n v="4402884659"/>
    <s v="E"/>
    <s v="LIGNE CASSE PURGE DIRECTE"/>
    <n v="2272"/>
    <x v="0"/>
    <m/>
    <m/>
    <s v="RF122-16/01/2017"/>
    <n v="2272"/>
    <m/>
    <m/>
    <m/>
    <n v="2272"/>
    <n v="0"/>
    <m/>
    <m/>
    <m/>
    <m/>
    <m/>
    <m/>
    <m/>
    <x v="1"/>
    <n v="2272"/>
    <n v="0"/>
    <n v="0"/>
  </r>
  <r>
    <d v="2017-01-13T00:00:00"/>
    <m/>
    <n v="1"/>
    <x v="3"/>
    <s v="SANCHE"/>
    <x v="2"/>
    <m/>
    <m/>
    <n v="260523"/>
    <m/>
    <m/>
    <s v="E"/>
    <s v="BALISAGE U35"/>
    <n v="795.9"/>
    <x v="0"/>
    <s v="X"/>
    <m/>
    <m/>
    <m/>
    <m/>
    <m/>
    <m/>
    <n v="0"/>
    <n v="795.9"/>
    <m/>
    <m/>
    <m/>
    <m/>
    <m/>
    <m/>
    <m/>
    <x v="0"/>
    <n v="795.9"/>
    <n v="0"/>
    <n v="795.9"/>
  </r>
  <r>
    <d v="2017-01-16T00:00:00"/>
    <m/>
    <n v="1"/>
    <x v="5"/>
    <s v="CASTILLON"/>
    <x v="2"/>
    <n v="960905579"/>
    <n v="1007801806"/>
    <n v="260524"/>
    <m/>
    <s v="4402873793/4402888877"/>
    <s v="C"/>
    <s v="LIGNE 61/62"/>
    <n v="7844.55"/>
    <x v="0"/>
    <m/>
    <m/>
    <s v="RF124-23/01/2017 - RF127-26/01/2017"/>
    <n v="1079.53"/>
    <n v="6765.02"/>
    <m/>
    <m/>
    <n v="7844.55"/>
    <n v="0"/>
    <m/>
    <m/>
    <m/>
    <m/>
    <m/>
    <m/>
    <m/>
    <x v="0"/>
    <n v="7844.55"/>
    <n v="0"/>
    <n v="0"/>
  </r>
  <r>
    <d v="2017-01-16T00:00:00"/>
    <m/>
    <n v="1"/>
    <x v="5"/>
    <s v="BARTHELEMY"/>
    <x v="2"/>
    <n v="90497337"/>
    <n v="1007789441"/>
    <n v="260525"/>
    <m/>
    <n v="4402881565"/>
    <s v="C"/>
    <s v="E24309-B"/>
    <n v="488.98"/>
    <x v="0"/>
    <m/>
    <m/>
    <s v="RF122-16/01/2017"/>
    <n v="488.98"/>
    <m/>
    <m/>
    <m/>
    <n v="488.98"/>
    <n v="0"/>
    <m/>
    <m/>
    <m/>
    <m/>
    <m/>
    <m/>
    <m/>
    <x v="0"/>
    <n v="488.98"/>
    <n v="0"/>
    <n v="0"/>
  </r>
  <r>
    <d v="2017-01-16T00:00:00"/>
    <m/>
    <n v="1"/>
    <x v="5"/>
    <s v="MALET"/>
    <x v="2"/>
    <n v="99212327"/>
    <n v="1007789444"/>
    <n v="260526"/>
    <m/>
    <n v="4402879911"/>
    <s v="E"/>
    <s v="R29530A"/>
    <n v="136.32"/>
    <x v="0"/>
    <m/>
    <m/>
    <s v="RF122-16/01/2017"/>
    <n v="136.32"/>
    <m/>
    <m/>
    <m/>
    <n v="136.32"/>
    <n v="0"/>
    <m/>
    <m/>
    <m/>
    <m/>
    <m/>
    <m/>
    <m/>
    <x v="0"/>
    <n v="136.32"/>
    <n v="0"/>
    <n v="0"/>
  </r>
  <r>
    <d v="2017-01-16T00:00:00"/>
    <m/>
    <n v="1"/>
    <x v="3"/>
    <s v="SANCHE"/>
    <x v="2"/>
    <n v="960762012"/>
    <n v="1007789448"/>
    <n v="260527"/>
    <n v="41047"/>
    <n v="4402878513"/>
    <s v="E"/>
    <s v="T3602"/>
    <n v="477.12"/>
    <x v="0"/>
    <m/>
    <m/>
    <s v="RF123-19/01/2017"/>
    <n v="477.12"/>
    <m/>
    <m/>
    <m/>
    <n v="477.12"/>
    <n v="0"/>
    <m/>
    <m/>
    <m/>
    <m/>
    <m/>
    <m/>
    <m/>
    <x v="0"/>
    <n v="477.12"/>
    <n v="0"/>
    <n v="0"/>
  </r>
  <r>
    <d v="2017-01-16T00:00:00"/>
    <m/>
    <n v="1"/>
    <x v="5"/>
    <m/>
    <x v="6"/>
    <n v="960903416"/>
    <m/>
    <n v="260528"/>
    <m/>
    <m/>
    <s v="E"/>
    <s v="A29562"/>
    <n v="122.8"/>
    <x v="0"/>
    <s v="X"/>
    <m/>
    <m/>
    <m/>
    <m/>
    <m/>
    <m/>
    <n v="0"/>
    <n v="122.8"/>
    <m/>
    <m/>
    <m/>
    <m/>
    <m/>
    <m/>
    <m/>
    <x v="0"/>
    <n v="122.8"/>
    <n v="0"/>
    <n v="122.8"/>
  </r>
  <r>
    <d v="2017-01-16T00:00:00"/>
    <m/>
    <n v="1"/>
    <x v="5"/>
    <m/>
    <x v="6"/>
    <n v="960765296"/>
    <m/>
    <n v="260529"/>
    <m/>
    <m/>
    <s v="E"/>
    <s v="R29620"/>
    <n v="120"/>
    <x v="0"/>
    <s v="X"/>
    <m/>
    <m/>
    <m/>
    <m/>
    <m/>
    <m/>
    <n v="0"/>
    <n v="120"/>
    <m/>
    <m/>
    <m/>
    <m/>
    <m/>
    <m/>
    <m/>
    <x v="0"/>
    <n v="120"/>
    <n v="0"/>
    <n v="120"/>
  </r>
  <r>
    <d v="2017-01-16T00:00:00"/>
    <m/>
    <n v="1"/>
    <x v="5"/>
    <s v="MALET"/>
    <x v="2"/>
    <n v="960857637"/>
    <n v="1007789460"/>
    <n v="260530"/>
    <m/>
    <n v="4402881147"/>
    <s v="E"/>
    <s v="V296500"/>
    <n v="384"/>
    <x v="0"/>
    <m/>
    <m/>
    <s v="RF122-16/01/2017"/>
    <n v="384"/>
    <m/>
    <m/>
    <m/>
    <n v="384"/>
    <n v="0"/>
    <m/>
    <m/>
    <m/>
    <m/>
    <m/>
    <m/>
    <m/>
    <x v="0"/>
    <n v="384"/>
    <n v="0"/>
    <n v="0"/>
  </r>
  <r>
    <d v="2017-01-16T00:00:00"/>
    <m/>
    <n v="1"/>
    <x v="0"/>
    <s v="PORTES"/>
    <x v="2"/>
    <n v="90487340"/>
    <n v="1007789464"/>
    <n v="260531"/>
    <m/>
    <n v="4402884572"/>
    <s v="E"/>
    <s v="PIPE DE FOS"/>
    <n v="384"/>
    <x v="0"/>
    <m/>
    <m/>
    <s v="RF123-19/01/2017"/>
    <n v="384"/>
    <m/>
    <m/>
    <m/>
    <n v="384"/>
    <n v="0"/>
    <m/>
    <m/>
    <m/>
    <m/>
    <m/>
    <m/>
    <m/>
    <x v="0"/>
    <n v="384"/>
    <n v="0"/>
    <n v="0"/>
  </r>
  <r>
    <d v="2017-01-16T00:00:00"/>
    <m/>
    <n v="1"/>
    <x v="7"/>
    <s v="MARTIN"/>
    <x v="2"/>
    <n v="90492144"/>
    <n v="1007789468"/>
    <n v="260532"/>
    <n v="40697"/>
    <n v="4402870113"/>
    <s v="C"/>
    <s v="DOUCHE U1500"/>
    <n v="642.38"/>
    <x v="0"/>
    <m/>
    <m/>
    <s v="RF123-19/01/2017"/>
    <n v="642.38"/>
    <m/>
    <m/>
    <m/>
    <n v="642.38"/>
    <n v="0"/>
    <m/>
    <m/>
    <m/>
    <m/>
    <m/>
    <m/>
    <m/>
    <x v="1"/>
    <n v="642.38"/>
    <n v="0"/>
    <n v="0"/>
  </r>
  <r>
    <d v="2017-01-16T00:00:00"/>
    <m/>
    <n v="1"/>
    <x v="7"/>
    <s v="MARTIN"/>
    <x v="2"/>
    <n v="99206940"/>
    <n v="1007789479"/>
    <n v="260533"/>
    <s v="41208/41207"/>
    <n v="4402820850"/>
    <s v="C"/>
    <s v="DOUCHE U1200/U1100"/>
    <n v="2090.1999999999998"/>
    <x v="0"/>
    <m/>
    <m/>
    <s v="RF123-19/01/2017"/>
    <n v="2090.1999999999998"/>
    <m/>
    <m/>
    <m/>
    <n v="2090.1999999999998"/>
    <n v="0"/>
    <m/>
    <m/>
    <m/>
    <m/>
    <m/>
    <m/>
    <m/>
    <x v="1"/>
    <n v="2090.1999999999998"/>
    <n v="0"/>
    <n v="0"/>
  </r>
  <r>
    <d v="2017-01-16T00:00:00"/>
    <m/>
    <n v="1"/>
    <x v="7"/>
    <s v="MARTIN"/>
    <x v="2"/>
    <n v="90492145"/>
    <n v="1007789532"/>
    <n v="260534"/>
    <n v="40696"/>
    <n v="4402870109"/>
    <s v="C"/>
    <s v="DOUCHE U1600"/>
    <n v="311.60000000000002"/>
    <x v="0"/>
    <m/>
    <m/>
    <s v="RF123-19/01/2017"/>
    <n v="311.60000000000002"/>
    <m/>
    <m/>
    <m/>
    <n v="311.60000000000002"/>
    <n v="0"/>
    <m/>
    <m/>
    <m/>
    <m/>
    <m/>
    <m/>
    <m/>
    <x v="1"/>
    <n v="311.60000000000002"/>
    <n v="0"/>
    <n v="0"/>
  </r>
  <r>
    <d v="2017-01-16T00:00:00"/>
    <m/>
    <n v="1"/>
    <x v="7"/>
    <s v="MARTIN"/>
    <x v="2"/>
    <n v="90480869"/>
    <n v="1007789599"/>
    <n v="260535"/>
    <s v="41146/41183"/>
    <n v="4402881343"/>
    <s v="E"/>
    <s v="MP103-104"/>
    <n v="200"/>
    <x v="0"/>
    <m/>
    <m/>
    <s v="RF123-19/01/2017"/>
    <n v="200"/>
    <m/>
    <m/>
    <m/>
    <n v="200"/>
    <n v="0"/>
    <m/>
    <m/>
    <m/>
    <m/>
    <m/>
    <m/>
    <m/>
    <x v="1"/>
    <n v="200"/>
    <n v="0"/>
    <n v="0"/>
  </r>
  <r>
    <d v="2017-01-16T00:00:00"/>
    <m/>
    <n v="1"/>
    <x v="4"/>
    <s v="PAILLAS"/>
    <x v="2"/>
    <m/>
    <n v="1007887771"/>
    <n v="260536"/>
    <m/>
    <n v="4402915816"/>
    <s v="E/C"/>
    <s v="INSPECTION RP"/>
    <n v="4383.55"/>
    <x v="0"/>
    <m/>
    <m/>
    <s v="RF134-15/02/2017"/>
    <n v="4383.55"/>
    <m/>
    <m/>
    <m/>
    <n v="4383.55"/>
    <n v="0"/>
    <m/>
    <m/>
    <m/>
    <m/>
    <m/>
    <m/>
    <m/>
    <x v="2"/>
    <n v="4383.55"/>
    <n v="0"/>
    <n v="0"/>
  </r>
  <r>
    <d v="2017-01-17T00:00:00"/>
    <m/>
    <n v="1"/>
    <x v="4"/>
    <s v="BOISLORET"/>
    <x v="2"/>
    <n v="90496368"/>
    <n v="1007792289"/>
    <n v="260537"/>
    <m/>
    <n v="4402885697"/>
    <s v="E"/>
    <s v="LEVA-0"/>
    <n v="122.76"/>
    <x v="0"/>
    <m/>
    <m/>
    <s v="RF123-19/01/2017"/>
    <n v="122.76"/>
    <m/>
    <m/>
    <m/>
    <n v="122.76"/>
    <n v="0"/>
    <m/>
    <m/>
    <m/>
    <m/>
    <m/>
    <m/>
    <m/>
    <x v="2"/>
    <n v="122.76"/>
    <n v="0"/>
    <n v="0"/>
  </r>
  <r>
    <d v="2017-01-17T00:00:00"/>
    <m/>
    <n v="1"/>
    <x v="4"/>
    <s v="BOISLORET"/>
    <x v="2"/>
    <n v="90496745"/>
    <n v="1007792293"/>
    <n v="260538"/>
    <m/>
    <n v="4402886214"/>
    <s v="E"/>
    <s v="V6303-1"/>
    <n v="113.6"/>
    <x v="0"/>
    <m/>
    <m/>
    <s v="RF123-19/01/2017"/>
    <n v="113.6"/>
    <m/>
    <m/>
    <m/>
    <n v="113.6"/>
    <n v="0"/>
    <m/>
    <m/>
    <m/>
    <m/>
    <m/>
    <m/>
    <m/>
    <x v="2"/>
    <n v="113.6"/>
    <n v="0"/>
    <n v="0"/>
  </r>
  <r>
    <d v="2017-01-17T00:00:00"/>
    <m/>
    <n v="1"/>
    <x v="5"/>
    <m/>
    <x v="6"/>
    <n v="960888363"/>
    <m/>
    <n v="260539"/>
    <m/>
    <n v="2510004134"/>
    <s v="E"/>
    <s v="T299D37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7T00:00:00"/>
    <m/>
    <n v="1"/>
    <x v="5"/>
    <m/>
    <x v="6"/>
    <n v="90499664"/>
    <m/>
    <n v="260540"/>
    <m/>
    <m/>
    <s v="C"/>
    <s v="P27902"/>
    <n v="800.87"/>
    <x v="0"/>
    <s v="X"/>
    <m/>
    <m/>
    <m/>
    <m/>
    <m/>
    <m/>
    <n v="0"/>
    <n v="800.87"/>
    <m/>
    <m/>
    <m/>
    <m/>
    <m/>
    <m/>
    <m/>
    <x v="0"/>
    <n v="800.87"/>
    <n v="0"/>
    <n v="800.87"/>
  </r>
  <r>
    <d v="2017-01-17T00:00:00"/>
    <m/>
    <n v="1"/>
    <x v="5"/>
    <m/>
    <x v="6"/>
    <n v="90489422"/>
    <m/>
    <n v="260541"/>
    <m/>
    <m/>
    <s v="C"/>
    <s v="P27817"/>
    <n v="800.87"/>
    <x v="0"/>
    <s v="X"/>
    <m/>
    <m/>
    <m/>
    <m/>
    <m/>
    <m/>
    <n v="0"/>
    <n v="800.87"/>
    <m/>
    <m/>
    <m/>
    <m/>
    <m/>
    <m/>
    <m/>
    <x v="0"/>
    <n v="800.87"/>
    <n v="0"/>
    <n v="800.87"/>
  </r>
  <r>
    <d v="2017-01-17T00:00:00"/>
    <m/>
    <n v="1"/>
    <x v="5"/>
    <m/>
    <x v="6"/>
    <n v="90498232"/>
    <m/>
    <n v="260542"/>
    <m/>
    <n v="2510004134"/>
    <s v="E"/>
    <s v="VAPEUR MP"/>
    <n v="198.98"/>
    <x v="0"/>
    <m/>
    <m/>
    <s v="RF131-10/02/2017"/>
    <n v="198.98"/>
    <m/>
    <m/>
    <m/>
    <n v="198.98"/>
    <n v="0"/>
    <m/>
    <m/>
    <m/>
    <m/>
    <m/>
    <m/>
    <m/>
    <x v="0"/>
    <n v="198.98"/>
    <n v="0"/>
    <n v="0"/>
  </r>
  <r>
    <d v="2017-01-17T00:00:00"/>
    <m/>
    <n v="1"/>
    <x v="5"/>
    <m/>
    <x v="6"/>
    <n v="90498230"/>
    <m/>
    <n v="260543"/>
    <m/>
    <n v="2510004134"/>
    <s v="E"/>
    <s v="T29565-C"/>
    <n v="150"/>
    <x v="0"/>
    <m/>
    <m/>
    <s v="RF131-10/02/2017"/>
    <n v="150"/>
    <m/>
    <m/>
    <m/>
    <n v="150"/>
    <n v="0"/>
    <m/>
    <m/>
    <m/>
    <m/>
    <m/>
    <m/>
    <m/>
    <x v="0"/>
    <n v="150"/>
    <n v="0"/>
    <n v="0"/>
  </r>
  <r>
    <d v="2017-01-17T00:00:00"/>
    <m/>
    <n v="1"/>
    <x v="2"/>
    <s v="PAUCHET"/>
    <x v="1"/>
    <n v="960867656"/>
    <s v="RC662600"/>
    <n v="260544"/>
    <s v="39036/39046"/>
    <s v="A1503974"/>
    <s v="E"/>
    <s v="K122-04"/>
    <n v="809.99"/>
    <x v="0"/>
    <m/>
    <m/>
    <s v="RF123-19/01/2017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7-01-17T00:00:00"/>
    <m/>
    <n v="1"/>
    <x v="2"/>
    <s v="PAUCHET"/>
    <x v="1"/>
    <n v="960869500"/>
    <s v="RC662600"/>
    <n v="260545"/>
    <s v="40311/40312"/>
    <s v="A1503974"/>
    <s v="E"/>
    <s v="K124-02A"/>
    <n v="425.88"/>
    <x v="0"/>
    <m/>
    <m/>
    <s v="RF123-19/01/2017"/>
    <n v="196.56"/>
    <n v="229.32"/>
    <m/>
    <m/>
    <n v="425.88"/>
    <n v="0"/>
    <m/>
    <m/>
    <m/>
    <m/>
    <m/>
    <m/>
    <m/>
    <x v="1"/>
    <n v="425.88"/>
    <n v="0"/>
    <n v="0"/>
  </r>
  <r>
    <d v="2017-01-17T00:00:00"/>
    <m/>
    <n v="1"/>
    <x v="2"/>
    <s v="PAUCHET"/>
    <x v="1"/>
    <n v="960869501"/>
    <s v="RC662600"/>
    <n v="260546"/>
    <s v="40315/40316"/>
    <s v="A1503974"/>
    <s v="E"/>
    <s v="K124-02B"/>
    <n v="425.88"/>
    <x v="0"/>
    <m/>
    <m/>
    <s v="RF123-19/01/2017"/>
    <n v="196.56"/>
    <n v="229.32"/>
    <m/>
    <m/>
    <n v="425.88"/>
    <n v="0"/>
    <m/>
    <m/>
    <m/>
    <m/>
    <m/>
    <m/>
    <m/>
    <x v="1"/>
    <n v="425.88"/>
    <n v="0"/>
    <n v="0"/>
  </r>
  <r>
    <d v="2017-01-17T00:00:00"/>
    <m/>
    <n v="1"/>
    <x v="3"/>
    <s v="ALLAIN"/>
    <x v="1"/>
    <n v="90490510"/>
    <s v="RC664082"/>
    <n v="260547"/>
    <n v="40823"/>
    <s v="A1504185"/>
    <s v="E"/>
    <s v="V845"/>
    <n v="100"/>
    <x v="0"/>
    <m/>
    <m/>
    <s v="RF128-30/01/2017"/>
    <n v="100.03"/>
    <m/>
    <m/>
    <m/>
    <n v="100.03"/>
    <n v="0"/>
    <m/>
    <m/>
    <m/>
    <m/>
    <m/>
    <m/>
    <m/>
    <x v="0"/>
    <n v="100"/>
    <n v="0"/>
    <n v="0"/>
  </r>
  <r>
    <d v="2017-01-17T00:00:00"/>
    <m/>
    <n v="1"/>
    <x v="3"/>
    <s v="ALLAIN"/>
    <x v="1"/>
    <n v="99210870"/>
    <s v="RC664082"/>
    <n v="260548"/>
    <n v="40828"/>
    <s v="A1504185"/>
    <s v="C"/>
    <s v="E802"/>
    <n v="319.32"/>
    <x v="0"/>
    <m/>
    <m/>
    <s v="RF128-30/01/2017"/>
    <n v="319.37"/>
    <m/>
    <m/>
    <m/>
    <n v="319.37"/>
    <n v="0"/>
    <m/>
    <m/>
    <m/>
    <m/>
    <m/>
    <m/>
    <m/>
    <x v="0"/>
    <n v="319.32"/>
    <n v="0"/>
    <n v="0"/>
  </r>
  <r>
    <d v="2017-01-17T00:00:00"/>
    <m/>
    <n v="1"/>
    <x v="3"/>
    <s v="ALLAIN"/>
    <x v="1"/>
    <n v="99210870"/>
    <s v="RC664082"/>
    <n v="260549"/>
    <s v="40824/4082540827/40826/"/>
    <s v="A1504185"/>
    <s v="E"/>
    <s v="E861-A"/>
    <n v="808.08"/>
    <x v="0"/>
    <m/>
    <m/>
    <s v="RF128-30/01/2017"/>
    <n v="327.60000000000002"/>
    <n v="480.48"/>
    <m/>
    <m/>
    <n v="808.08"/>
    <n v="0"/>
    <m/>
    <m/>
    <m/>
    <m/>
    <m/>
    <m/>
    <m/>
    <x v="0"/>
    <n v="808.08"/>
    <n v="0"/>
    <n v="0"/>
  </r>
  <r>
    <d v="2017-01-17T00:00:00"/>
    <m/>
    <n v="1"/>
    <x v="3"/>
    <s v="MALLIE"/>
    <x v="2"/>
    <m/>
    <n v="1007799945"/>
    <n v="260550"/>
    <m/>
    <n v="4402890126"/>
    <s v="E"/>
    <s v="U035"/>
    <n v="6631.7"/>
    <x v="0"/>
    <m/>
    <m/>
    <s v="RF124-23/01/2017"/>
    <n v="6631.7"/>
    <m/>
    <m/>
    <m/>
    <n v="6631.7"/>
    <n v="0"/>
    <m/>
    <m/>
    <m/>
    <m/>
    <m/>
    <m/>
    <m/>
    <x v="0"/>
    <n v="6631.7"/>
    <n v="0"/>
    <n v="0"/>
  </r>
  <r>
    <d v="2017-01-18T00:00:00"/>
    <m/>
    <n v="1"/>
    <x v="5"/>
    <s v="MICHEL"/>
    <x v="0"/>
    <n v="200084123"/>
    <m/>
    <n v="260551"/>
    <m/>
    <m/>
    <s v="E"/>
    <s v="ADD16019/ECHAF TVX ELEC"/>
    <n v="800"/>
    <x v="0"/>
    <s v="X"/>
    <m/>
    <m/>
    <m/>
    <m/>
    <m/>
    <m/>
    <n v="0"/>
    <n v="800"/>
    <m/>
    <m/>
    <m/>
    <m/>
    <m/>
    <m/>
    <m/>
    <x v="0"/>
    <n v="800"/>
    <n v="0"/>
    <n v="800"/>
  </r>
  <r>
    <d v="2017-01-18T00:00:00"/>
    <m/>
    <n v="1"/>
    <x v="7"/>
    <s v="MARTIN"/>
    <x v="2"/>
    <n v="90495800"/>
    <n v="1007795821"/>
    <n v="260553"/>
    <n v="40161"/>
    <n v="4402854624"/>
    <s v="C"/>
    <s v="P1101-C"/>
    <n v="322.92"/>
    <x v="0"/>
    <m/>
    <m/>
    <s v="RF123-19/01/2017"/>
    <n v="322.92"/>
    <m/>
    <m/>
    <m/>
    <n v="322.92"/>
    <n v="0"/>
    <m/>
    <m/>
    <m/>
    <m/>
    <m/>
    <m/>
    <m/>
    <x v="1"/>
    <n v="322.92"/>
    <n v="0"/>
    <n v="0"/>
  </r>
  <r>
    <d v="2017-01-18T00:00:00"/>
    <m/>
    <n v="1"/>
    <x v="7"/>
    <s v="MARTIN"/>
    <x v="2"/>
    <n v="90495739"/>
    <n v="1007795827"/>
    <n v="260554"/>
    <n v="40160"/>
    <n v="4402854625"/>
    <s v="C"/>
    <s v="P1101-B"/>
    <n v="575.70000000000005"/>
    <x v="0"/>
    <m/>
    <m/>
    <s v="RF123-19/01/2017"/>
    <n v="575.70000000000005"/>
    <m/>
    <m/>
    <m/>
    <n v="575.70000000000005"/>
    <n v="0"/>
    <m/>
    <m/>
    <m/>
    <m/>
    <m/>
    <m/>
    <m/>
    <x v="1"/>
    <n v="575.70000000000005"/>
    <n v="0"/>
    <n v="0"/>
  </r>
  <r>
    <d v="2017-01-18T00:00:00"/>
    <m/>
    <n v="1"/>
    <x v="2"/>
    <s v="LOUIS"/>
    <x v="2"/>
    <n v="960764450"/>
    <n v="1007795842"/>
    <n v="260555"/>
    <s v="41093/41094/41092"/>
    <n v="4402880157"/>
    <s v="E"/>
    <s v="S12703-B"/>
    <n v="1022.4"/>
    <x v="0"/>
    <m/>
    <m/>
    <s v="RF123-19/01/2017"/>
    <n v="1022.4"/>
    <m/>
    <m/>
    <m/>
    <n v="1022.4"/>
    <n v="0"/>
    <m/>
    <m/>
    <m/>
    <m/>
    <m/>
    <m/>
    <m/>
    <x v="1"/>
    <n v="1022.4"/>
    <n v="0"/>
    <n v="0"/>
  </r>
  <r>
    <d v="2017-01-18T00:00:00"/>
    <m/>
    <n v="1"/>
    <x v="7"/>
    <s v="BUSELI"/>
    <x v="2"/>
    <n v="99210761"/>
    <m/>
    <n v="260556"/>
    <m/>
    <m/>
    <s v="E"/>
    <s v="BAC 1052 PARC NORD"/>
    <n v="200"/>
    <x v="0"/>
    <s v="X"/>
    <m/>
    <m/>
    <m/>
    <m/>
    <m/>
    <m/>
    <n v="0"/>
    <n v="200"/>
    <m/>
    <m/>
    <m/>
    <m/>
    <m/>
    <m/>
    <m/>
    <x v="1"/>
    <n v="200"/>
    <n v="0"/>
    <n v="200"/>
  </r>
  <r>
    <d v="2017-01-18T00:00:00"/>
    <m/>
    <n v="1"/>
    <x v="2"/>
    <s v="CABEZUELA"/>
    <x v="2"/>
    <n v="960396911"/>
    <n v="1007795853"/>
    <n v="260557"/>
    <n v="40580"/>
    <n v="4402865874"/>
    <s v="C"/>
    <s v="CAPTEUR PT159A"/>
    <n v="2681.74"/>
    <x v="0"/>
    <m/>
    <m/>
    <s v="RF123-19/01/2017"/>
    <n v="2681.74"/>
    <m/>
    <m/>
    <m/>
    <n v="2681.74"/>
    <n v="0"/>
    <m/>
    <m/>
    <m/>
    <m/>
    <m/>
    <m/>
    <m/>
    <x v="1"/>
    <n v="2681.74"/>
    <n v="0"/>
    <n v="0"/>
  </r>
  <r>
    <d v="2017-01-18T00:00:00"/>
    <m/>
    <n v="1"/>
    <x v="7"/>
    <s v="MARTIN"/>
    <x v="2"/>
    <n v="90498656"/>
    <n v="1007795859"/>
    <n v="260558"/>
    <n v="41249"/>
    <n v="4402885696"/>
    <s v="C"/>
    <s v="LG101"/>
    <n v="891.38"/>
    <x v="0"/>
    <m/>
    <m/>
    <s v="RF123-19/01/2017"/>
    <n v="891.38"/>
    <m/>
    <m/>
    <m/>
    <n v="891.38"/>
    <n v="0"/>
    <m/>
    <m/>
    <m/>
    <m/>
    <m/>
    <m/>
    <m/>
    <x v="1"/>
    <n v="891.38"/>
    <n v="0"/>
    <n v="0"/>
  </r>
  <r>
    <d v="2017-01-18T00:00:00"/>
    <m/>
    <n v="1"/>
    <x v="2"/>
    <s v="DUMONT"/>
    <x v="2"/>
    <n v="960905664"/>
    <n v="1007795871"/>
    <n v="260559"/>
    <s v="41253/41252"/>
    <n v="4402885777"/>
    <s v="E/C"/>
    <s v="140LT802"/>
    <n v="494.54"/>
    <x v="0"/>
    <m/>
    <m/>
    <s v="RF123-19/01/2017"/>
    <n v="204.48"/>
    <n v="290.06"/>
    <m/>
    <m/>
    <n v="494.53999999999996"/>
    <n v="5.6843418860808015E-14"/>
    <m/>
    <m/>
    <m/>
    <m/>
    <m/>
    <m/>
    <m/>
    <x v="1"/>
    <n v="494.54"/>
    <n v="0"/>
    <n v="0"/>
  </r>
  <r>
    <d v="2017-01-18T00:00:00"/>
    <m/>
    <n v="1"/>
    <x v="2"/>
    <s v="PAUCHET"/>
    <x v="1"/>
    <n v="90490292"/>
    <s v="RC664659"/>
    <n v="260560"/>
    <n v="41254"/>
    <s v="A1504270"/>
    <s v="E"/>
    <s v="P5903-C"/>
    <n v="100"/>
    <x v="0"/>
    <m/>
    <m/>
    <s v="RF128-30/01/2017"/>
    <n v="100.03"/>
    <m/>
    <m/>
    <m/>
    <n v="100.03"/>
    <n v="0"/>
    <m/>
    <m/>
    <m/>
    <m/>
    <m/>
    <m/>
    <m/>
    <x v="1"/>
    <n v="100"/>
    <n v="0"/>
    <n v="0"/>
  </r>
  <r>
    <d v="2017-01-18T00:00:00"/>
    <m/>
    <n v="1"/>
    <x v="2"/>
    <s v="PAUCHET"/>
    <x v="1"/>
    <n v="960915707"/>
    <s v="RC664659"/>
    <n v="260561"/>
    <n v="41255"/>
    <s v="A1504270"/>
    <s v="C"/>
    <s v="P5903"/>
    <n v="241.49"/>
    <x v="0"/>
    <m/>
    <m/>
    <s v="RF128-30/01/2017"/>
    <n v="239.48"/>
    <m/>
    <m/>
    <m/>
    <n v="239.48"/>
    <n v="0"/>
    <m/>
    <m/>
    <m/>
    <m/>
    <m/>
    <m/>
    <m/>
    <x v="1"/>
    <n v="241.49"/>
    <n v="0"/>
    <n v="0"/>
  </r>
  <r>
    <d v="2017-01-18T00:00:00"/>
    <m/>
    <n v="1"/>
    <x v="2"/>
    <s v="PAUCHET"/>
    <x v="1"/>
    <n v="960915313"/>
    <s v="RC664659"/>
    <n v="260562"/>
    <s v="41251/41250"/>
    <s v="A1504270"/>
    <s v="E/C"/>
    <s v="SOUPAPE 140RV050A"/>
    <n v="870.24"/>
    <x v="0"/>
    <m/>
    <m/>
    <s v="RF128-30/01/2017"/>
    <n v="436.8"/>
    <n v="433.44"/>
    <m/>
    <m/>
    <n v="870.24"/>
    <n v="0"/>
    <m/>
    <m/>
    <m/>
    <m/>
    <m/>
    <m/>
    <m/>
    <x v="1"/>
    <n v="870.24"/>
    <n v="0"/>
    <n v="0"/>
  </r>
  <r>
    <d v="2017-01-19T00:00:00"/>
    <m/>
    <n v="1"/>
    <x v="3"/>
    <s v="MALLIE"/>
    <x v="2"/>
    <m/>
    <n v="1007799945"/>
    <n v="260563"/>
    <m/>
    <n v="4402890126"/>
    <s v="E"/>
    <s v="U035 SUITE DU 260550"/>
    <n v="412.2"/>
    <x v="0"/>
    <m/>
    <m/>
    <s v="RF124-23/01/2017"/>
    <n v="412.2"/>
    <m/>
    <m/>
    <m/>
    <n v="412.2"/>
    <n v="0"/>
    <m/>
    <m/>
    <m/>
    <m/>
    <m/>
    <m/>
    <m/>
    <x v="0"/>
    <n v="412.2"/>
    <n v="0"/>
    <n v="0"/>
  </r>
  <r>
    <d v="2017-01-19T00:00:00"/>
    <m/>
    <n v="1"/>
    <x v="4"/>
    <s v="CONCESSA"/>
    <x v="2"/>
    <n v="960898102"/>
    <n v="1007798946"/>
    <n v="260564"/>
    <m/>
    <n v="4402884965"/>
    <s v="C"/>
    <s v="A6503-2"/>
    <n v="568.82000000000005"/>
    <x v="0"/>
    <m/>
    <m/>
    <s v="RF124-23/01/2017"/>
    <n v="568.82000000000005"/>
    <m/>
    <m/>
    <m/>
    <n v="568.82000000000005"/>
    <n v="0"/>
    <m/>
    <m/>
    <m/>
    <m/>
    <m/>
    <m/>
    <m/>
    <x v="2"/>
    <n v="568.82000000000005"/>
    <n v="0"/>
    <n v="0"/>
  </r>
  <r>
    <d v="2017-01-19T00:00:00"/>
    <m/>
    <n v="1"/>
    <x v="4"/>
    <s v="CONCESSA"/>
    <x v="2"/>
    <n v="960898102"/>
    <n v="1007798954"/>
    <n v="260565"/>
    <m/>
    <n v="4402884965"/>
    <s v="C"/>
    <s v="A6503-2"/>
    <n v="249.52"/>
    <x v="0"/>
    <m/>
    <m/>
    <s v="RF124-23/01/2017"/>
    <n v="249.52"/>
    <m/>
    <m/>
    <m/>
    <n v="249.52"/>
    <n v="0"/>
    <m/>
    <m/>
    <m/>
    <m/>
    <m/>
    <m/>
    <m/>
    <x v="2"/>
    <n v="249.52"/>
    <n v="0"/>
    <n v="0"/>
  </r>
  <r>
    <d v="2017-01-19T00:00:00"/>
    <m/>
    <n v="1"/>
    <x v="4"/>
    <s v="CONCESSA"/>
    <x v="2"/>
    <n v="960883813"/>
    <n v="1007798961"/>
    <n v="260566"/>
    <s v="voir 260610"/>
    <n v="4402878583"/>
    <s v="E"/>
    <s v="v6233"/>
    <n v="499.84"/>
    <x v="0"/>
    <m/>
    <m/>
    <s v="RF124-23/01/2017"/>
    <n v="499.84"/>
    <m/>
    <m/>
    <m/>
    <n v="499.84"/>
    <n v="0"/>
    <m/>
    <m/>
    <m/>
    <m/>
    <m/>
    <m/>
    <m/>
    <x v="2"/>
    <n v="499.84"/>
    <n v="0"/>
    <n v="0"/>
  </r>
  <r>
    <d v="2017-01-19T00:00:00"/>
    <m/>
    <n v="1"/>
    <x v="4"/>
    <s v="BOISLORET"/>
    <x v="2"/>
    <n v="99210271"/>
    <n v="1007799008"/>
    <n v="260567"/>
    <m/>
    <n v="4402888521"/>
    <s v="E"/>
    <s v="V6165-3"/>
    <n v="1127.04"/>
    <x v="0"/>
    <m/>
    <m/>
    <s v="RF124-23/01/2017"/>
    <n v="1127.01"/>
    <m/>
    <m/>
    <m/>
    <n v="1127.01"/>
    <n v="0"/>
    <m/>
    <m/>
    <m/>
    <m/>
    <m/>
    <m/>
    <m/>
    <x v="2"/>
    <n v="1127.04"/>
    <n v="0"/>
    <n v="0"/>
  </r>
  <r>
    <d v="2017-01-19T00:00:00"/>
    <m/>
    <n v="1"/>
    <x v="5"/>
    <s v="MALET"/>
    <x v="2"/>
    <n v="90469748"/>
    <n v="1007799013"/>
    <n v="260568"/>
    <m/>
    <n v="4402885939"/>
    <s v="E"/>
    <s v="R29401"/>
    <n v="285.83999999999997"/>
    <x v="0"/>
    <m/>
    <m/>
    <s v="RF124-23/01/2017"/>
    <n v="285.83999999999997"/>
    <m/>
    <m/>
    <m/>
    <n v="285.83999999999997"/>
    <n v="0"/>
    <m/>
    <m/>
    <m/>
    <m/>
    <m/>
    <m/>
    <m/>
    <x v="0"/>
    <n v="285.83999999999997"/>
    <n v="0"/>
    <n v="0"/>
  </r>
  <r>
    <d v="2017-01-19T00:00:00"/>
    <m/>
    <n v="1"/>
    <x v="3"/>
    <s v="SANCHE"/>
    <x v="2"/>
    <n v="960915620"/>
    <n v="1007799080"/>
    <n v="260569"/>
    <n v="41298"/>
    <n v="4402885942"/>
    <s v="C"/>
    <s v="16RV029"/>
    <n v="98.34"/>
    <x v="0"/>
    <m/>
    <m/>
    <s v="RF124-23/01/2017"/>
    <n v="98.34"/>
    <m/>
    <m/>
    <m/>
    <n v="98.34"/>
    <n v="0"/>
    <m/>
    <m/>
    <m/>
    <m/>
    <m/>
    <m/>
    <m/>
    <x v="0"/>
    <n v="98.34"/>
    <n v="0"/>
    <n v="0"/>
  </r>
  <r>
    <d v="2017-01-19T00:00:00"/>
    <m/>
    <n v="1"/>
    <x v="5"/>
    <m/>
    <x v="6"/>
    <n v="960915590"/>
    <m/>
    <n v="260570"/>
    <m/>
    <m/>
    <s v="E"/>
    <s v="V29404"/>
    <n v="140"/>
    <x v="0"/>
    <s v="X"/>
    <m/>
    <m/>
    <m/>
    <m/>
    <m/>
    <m/>
    <n v="0"/>
    <n v="140"/>
    <m/>
    <m/>
    <m/>
    <m/>
    <m/>
    <m/>
    <m/>
    <x v="0"/>
    <n v="140"/>
    <n v="0"/>
    <n v="140"/>
  </r>
  <r>
    <d v="2017-01-19T00:00:00"/>
    <m/>
    <n v="1"/>
    <x v="3"/>
    <s v="SANCHE"/>
    <x v="2"/>
    <n v="960915709"/>
    <n v="1007799092"/>
    <n v="260571"/>
    <n v="41294"/>
    <n v="4402885941"/>
    <s v="E"/>
    <s v="K202"/>
    <n v="188.56"/>
    <x v="0"/>
    <m/>
    <m/>
    <s v="RF124-23/01/2017"/>
    <n v="188.56"/>
    <m/>
    <m/>
    <m/>
    <n v="188.56"/>
    <n v="0"/>
    <m/>
    <m/>
    <m/>
    <m/>
    <m/>
    <m/>
    <m/>
    <x v="0"/>
    <n v="188.56"/>
    <n v="0"/>
    <n v="0"/>
  </r>
  <r>
    <d v="2017-01-19T00:00:00"/>
    <m/>
    <n v="1"/>
    <x v="5"/>
    <s v="MALET"/>
    <x v="2"/>
    <n v="960874481"/>
    <n v="1007799103"/>
    <n v="260572"/>
    <m/>
    <n v="4402813569"/>
    <s v="E"/>
    <s v="RACK TRAFIC FER U18"/>
    <n v="231.36"/>
    <x v="0"/>
    <m/>
    <m/>
    <s v="RF124-23/01/2017"/>
    <n v="231.36"/>
    <m/>
    <m/>
    <m/>
    <n v="231.36"/>
    <n v="0"/>
    <m/>
    <m/>
    <m/>
    <m/>
    <m/>
    <m/>
    <m/>
    <x v="0"/>
    <n v="231.36"/>
    <n v="0"/>
    <n v="0"/>
  </r>
  <r>
    <d v="2017-01-19T00:00:00"/>
    <m/>
    <n v="1"/>
    <x v="5"/>
    <s v="BARTHELEMY"/>
    <x v="2"/>
    <n v="960912316"/>
    <n v="1007799111"/>
    <n v="260573"/>
    <m/>
    <n v="4402886079"/>
    <s v="E"/>
    <s v="R24321"/>
    <n v="771.76"/>
    <x v="0"/>
    <m/>
    <m/>
    <s v="RF124-23/01/2017"/>
    <n v="771.76"/>
    <m/>
    <m/>
    <m/>
    <n v="771.76"/>
    <n v="0"/>
    <m/>
    <m/>
    <m/>
    <m/>
    <m/>
    <m/>
    <m/>
    <x v="0"/>
    <n v="771.76"/>
    <n v="0"/>
    <n v="0"/>
  </r>
  <r>
    <d v="2017-01-19T00:00:00"/>
    <m/>
    <n v="1"/>
    <x v="4"/>
    <s v="BOISLORET"/>
    <x v="2"/>
    <n v="99210271"/>
    <n v="1007798982"/>
    <n v="260574"/>
    <m/>
    <n v="4402888584"/>
    <s v="C"/>
    <s v="V6165-3 (VOIR BORDEREAU 260567)"/>
    <n v="128.24"/>
    <x v="0"/>
    <m/>
    <m/>
    <s v="RF124-23/01/2017"/>
    <n v="128.24"/>
    <m/>
    <m/>
    <m/>
    <n v="128.24"/>
    <n v="0"/>
    <m/>
    <m/>
    <m/>
    <m/>
    <m/>
    <m/>
    <m/>
    <x v="2"/>
    <n v="128.24"/>
    <n v="0"/>
    <n v="0"/>
  </r>
  <r>
    <d v="2017-01-20T00:00:00"/>
    <m/>
    <n v="1"/>
    <x v="4"/>
    <s v="PAILLAS"/>
    <x v="2"/>
    <m/>
    <n v="1007881946"/>
    <n v="260575"/>
    <m/>
    <n v="4402913121"/>
    <s v="E"/>
    <s v="V6101-3A/B      AL8-4"/>
    <n v="1023.3"/>
    <x v="0"/>
    <m/>
    <m/>
    <s v="RF133-14/02/2017"/>
    <n v="1023.3"/>
    <m/>
    <m/>
    <m/>
    <n v="1023.3"/>
    <n v="0"/>
    <m/>
    <m/>
    <m/>
    <m/>
    <m/>
    <m/>
    <m/>
    <x v="2"/>
    <n v="1023.3"/>
    <n v="0"/>
    <n v="0"/>
  </r>
  <r>
    <d v="2017-01-20T00:00:00"/>
    <m/>
    <n v="1"/>
    <x v="4"/>
    <s v="PAILLAS"/>
    <x v="2"/>
    <m/>
    <n v="1007881946"/>
    <n v="260576"/>
    <m/>
    <n v="4402913121"/>
    <s v="E"/>
    <s v="A6501-3      AL8-12 (AL-136)"/>
    <n v="1910.2"/>
    <x v="0"/>
    <m/>
    <m/>
    <s v="RF133-14/02/2017"/>
    <n v="1910.2"/>
    <m/>
    <m/>
    <m/>
    <n v="1910.2"/>
    <n v="0"/>
    <m/>
    <m/>
    <m/>
    <m/>
    <m/>
    <m/>
    <m/>
    <x v="2"/>
    <n v="1910.2"/>
    <n v="0"/>
    <n v="0"/>
  </r>
  <r>
    <d v="2017-01-23T00:00:00"/>
    <m/>
    <n v="1"/>
    <x v="5"/>
    <m/>
    <x v="6"/>
    <n v="960915590"/>
    <m/>
    <n v="260577"/>
    <m/>
    <m/>
    <s v="E"/>
    <s v="V29404"/>
    <n v="153.5"/>
    <x v="0"/>
    <s v="X"/>
    <m/>
    <m/>
    <m/>
    <m/>
    <m/>
    <m/>
    <n v="0"/>
    <n v="153.5"/>
    <m/>
    <m/>
    <m/>
    <m/>
    <m/>
    <m/>
    <m/>
    <x v="0"/>
    <n v="153.5"/>
    <n v="0"/>
    <n v="153.5"/>
  </r>
  <r>
    <d v="2017-01-23T00:00:00"/>
    <m/>
    <n v="1"/>
    <x v="5"/>
    <m/>
    <x v="6"/>
    <n v="960915591"/>
    <m/>
    <n v="260578"/>
    <m/>
    <m/>
    <s v="E"/>
    <s v="V29404"/>
    <n v="283.26"/>
    <x v="0"/>
    <s v="X"/>
    <m/>
    <m/>
    <m/>
    <m/>
    <m/>
    <m/>
    <n v="0"/>
    <n v="283.26"/>
    <m/>
    <m/>
    <m/>
    <m/>
    <m/>
    <m/>
    <m/>
    <x v="0"/>
    <n v="283.26"/>
    <n v="0"/>
    <n v="283.26"/>
  </r>
  <r>
    <d v="2017-01-23T00:00:00"/>
    <m/>
    <n v="1"/>
    <x v="7"/>
    <s v="MARTIN"/>
    <x v="2"/>
    <n v="90498976"/>
    <n v="1007807341"/>
    <n v="260579"/>
    <n v="41210"/>
    <n v="4402881459"/>
    <s v="E"/>
    <s v="T1304-B"/>
    <n v="1312.08"/>
    <x v="0"/>
    <m/>
    <m/>
    <s v="RF124-23/01/2017"/>
    <n v="1312.08"/>
    <m/>
    <m/>
    <m/>
    <n v="1312.08"/>
    <n v="0"/>
    <m/>
    <m/>
    <m/>
    <m/>
    <m/>
    <m/>
    <m/>
    <x v="1"/>
    <n v="1312.08"/>
    <n v="0"/>
    <n v="0"/>
  </r>
  <r>
    <d v="2017-01-23T00:00:00"/>
    <m/>
    <n v="1"/>
    <x v="2"/>
    <s v="LOUIS"/>
    <x v="2"/>
    <n v="960764448"/>
    <n v="1007807345"/>
    <n v="260580"/>
    <n v="40421"/>
    <n v="4402862168"/>
    <s v="E"/>
    <s v="T5904 INTERNE"/>
    <n v="374.88"/>
    <x v="0"/>
    <m/>
    <m/>
    <s v="RF124-23/01/2017"/>
    <n v="374.88"/>
    <m/>
    <m/>
    <m/>
    <n v="374.88"/>
    <n v="0"/>
    <m/>
    <m/>
    <m/>
    <m/>
    <m/>
    <m/>
    <m/>
    <x v="1"/>
    <n v="374.88"/>
    <n v="0"/>
    <n v="0"/>
  </r>
  <r>
    <d v="2017-01-23T00:00:00"/>
    <m/>
    <n v="1"/>
    <x v="2"/>
    <s v="DUMONT"/>
    <x v="2"/>
    <n v="90499916"/>
    <n v="1007807349"/>
    <n v="260581"/>
    <n v="41257"/>
    <n v="4402885778"/>
    <s v="C"/>
    <s v="U140 TRACAGE CAPTEURS"/>
    <n v="2581.92"/>
    <x v="0"/>
    <m/>
    <m/>
    <s v="RF127-26/01/2017"/>
    <n v="2581.92"/>
    <m/>
    <m/>
    <m/>
    <n v="2581.92"/>
    <n v="0"/>
    <m/>
    <m/>
    <m/>
    <m/>
    <m/>
    <m/>
    <m/>
    <x v="1"/>
    <n v="2581.92"/>
    <n v="0"/>
    <n v="0"/>
  </r>
  <r>
    <d v="2017-01-23T00:00:00"/>
    <m/>
    <n v="1"/>
    <x v="5"/>
    <s v="MALET"/>
    <x v="2"/>
    <n v="90497869"/>
    <m/>
    <n v="260582"/>
    <m/>
    <m/>
    <s v="E"/>
    <s v="S26201"/>
    <n v="297"/>
    <x v="0"/>
    <s v="X"/>
    <m/>
    <m/>
    <m/>
    <m/>
    <m/>
    <m/>
    <n v="0"/>
    <n v="297"/>
    <m/>
    <m/>
    <m/>
    <m/>
    <m/>
    <m/>
    <m/>
    <x v="0"/>
    <n v="297"/>
    <n v="0"/>
    <n v="297"/>
  </r>
  <r>
    <d v="2017-01-23T00:00:00"/>
    <m/>
    <n v="1"/>
    <x v="5"/>
    <s v="BARTHELEMY"/>
    <x v="2"/>
    <n v="90489953"/>
    <n v="1007807352"/>
    <n v="260583"/>
    <m/>
    <n v="4402887075"/>
    <s v="E"/>
    <s v="P243023"/>
    <n v="202.24"/>
    <x v="0"/>
    <m/>
    <m/>
    <s v="RF124-23/01/2017"/>
    <n v="202.24"/>
    <m/>
    <m/>
    <m/>
    <n v="202.24"/>
    <n v="0"/>
    <m/>
    <m/>
    <m/>
    <m/>
    <m/>
    <m/>
    <m/>
    <x v="0"/>
    <n v="202.24"/>
    <n v="0"/>
    <n v="0"/>
  </r>
  <r>
    <d v="2017-01-23T00:00:00"/>
    <m/>
    <n v="1"/>
    <x v="5"/>
    <s v="MALET"/>
    <x v="2"/>
    <n v="960912405"/>
    <n v="1007807359"/>
    <n v="260584"/>
    <m/>
    <n v="4402875902"/>
    <s v="C"/>
    <s v="T278H06"/>
    <n v="156.12"/>
    <x v="0"/>
    <m/>
    <m/>
    <s v="RF129-06/02/2017"/>
    <n v="156.12"/>
    <m/>
    <m/>
    <m/>
    <n v="156.12"/>
    <n v="0"/>
    <m/>
    <m/>
    <m/>
    <m/>
    <m/>
    <m/>
    <m/>
    <x v="0"/>
    <n v="156.12"/>
    <n v="0"/>
    <n v="0"/>
  </r>
  <r>
    <d v="2017-01-23T00:00:00"/>
    <m/>
    <n v="1"/>
    <x v="5"/>
    <s v="BARTHELEMY"/>
    <x v="2"/>
    <n v="960912406"/>
    <n v="1007807374"/>
    <n v="260585"/>
    <m/>
    <n v="4402875903"/>
    <s v="C"/>
    <s v="T299G21"/>
    <n v="624.48"/>
    <x v="0"/>
    <m/>
    <m/>
    <s v="RF129-06/02/2017"/>
    <n v="624.48"/>
    <m/>
    <m/>
    <m/>
    <n v="624.48"/>
    <n v="0"/>
    <m/>
    <m/>
    <m/>
    <m/>
    <m/>
    <m/>
    <m/>
    <x v="0"/>
    <n v="624.48"/>
    <n v="0"/>
    <n v="0"/>
  </r>
  <r>
    <d v="2017-01-23T00:00:00"/>
    <m/>
    <n v="1"/>
    <x v="3"/>
    <s v="SANCHE"/>
    <x v="2"/>
    <n v="90489596"/>
    <n v="1007807462"/>
    <n v="260586"/>
    <n v="41394"/>
    <n v="4402887363"/>
    <s v="E"/>
    <s v="U1650"/>
    <n v="100"/>
    <x v="0"/>
    <m/>
    <m/>
    <s v="RF125-24/01/2017"/>
    <n v="100"/>
    <m/>
    <m/>
    <m/>
    <n v="100"/>
    <n v="0"/>
    <m/>
    <m/>
    <m/>
    <m/>
    <m/>
    <m/>
    <m/>
    <x v="0"/>
    <n v="100"/>
    <n v="0"/>
    <n v="0"/>
  </r>
  <r>
    <d v="2017-01-23T00:00:00"/>
    <m/>
    <n v="1"/>
    <x v="3"/>
    <s v="SANCHE"/>
    <x v="2"/>
    <n v="97066011"/>
    <n v="1007807465"/>
    <n v="260587"/>
    <n v="41399"/>
    <n v="4402887512"/>
    <s v="E"/>
    <s v="U1650"/>
    <n v="100"/>
    <x v="0"/>
    <m/>
    <m/>
    <s v="RF125-24/01/2017"/>
    <n v="100"/>
    <m/>
    <m/>
    <m/>
    <n v="100"/>
    <n v="0"/>
    <m/>
    <m/>
    <m/>
    <m/>
    <m/>
    <m/>
    <m/>
    <x v="0"/>
    <n v="100"/>
    <n v="0"/>
    <n v="0"/>
  </r>
  <r>
    <d v="2017-01-23T00:00:00"/>
    <m/>
    <n v="1"/>
    <x v="3"/>
    <s v="SANCHE"/>
    <x v="2"/>
    <n v="960885561"/>
    <s v="1007813981/1007813974"/>
    <n v="260588"/>
    <s v="41174/41170"/>
    <s v="4402881564/4402895654"/>
    <s v="E"/>
    <s v="V1655"/>
    <n v="3197.8399999999997"/>
    <x v="0"/>
    <m/>
    <m/>
    <s v="RF130-09/02/2017"/>
    <n v="2800.24"/>
    <n v="397.6"/>
    <m/>
    <m/>
    <n v="3197.8399999999997"/>
    <n v="-1.1368683772161603E-13"/>
    <m/>
    <m/>
    <m/>
    <m/>
    <m/>
    <m/>
    <m/>
    <x v="0"/>
    <n v="3197.8399999999997"/>
    <n v="0"/>
    <n v="0"/>
  </r>
  <r>
    <d v="2017-01-23T00:00:00"/>
    <m/>
    <n v="1"/>
    <x v="5"/>
    <s v="BARTHELEMY"/>
    <x v="2"/>
    <n v="99212295"/>
    <n v="1007807487"/>
    <n v="260589"/>
    <m/>
    <n v="4402887079"/>
    <s v="E"/>
    <s v="V24355"/>
    <n v="149.1"/>
    <x v="0"/>
    <m/>
    <m/>
    <s v="RF124-23/01/2017"/>
    <n v="149.1"/>
    <m/>
    <m/>
    <m/>
    <n v="149.1"/>
    <n v="0"/>
    <m/>
    <m/>
    <m/>
    <m/>
    <m/>
    <m/>
    <m/>
    <x v="0"/>
    <n v="149.1"/>
    <n v="0"/>
    <n v="0"/>
  </r>
  <r>
    <d v="2017-01-23T00:00:00"/>
    <m/>
    <n v="1"/>
    <x v="2"/>
    <s v="PAUCHET"/>
    <x v="1"/>
    <n v="960867657"/>
    <s v="RC664659"/>
    <n v="260590"/>
    <s v="39038/39047"/>
    <s v="A1504270"/>
    <s v="E"/>
    <s v="K122-05"/>
    <n v="809.99"/>
    <x v="0"/>
    <m/>
    <m/>
    <s v="RF128-30/01/2017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7-01-24T00:00:00"/>
    <m/>
    <n v="1"/>
    <x v="4"/>
    <m/>
    <x v="6"/>
    <n v="90494983"/>
    <m/>
    <n v="260591"/>
    <m/>
    <m/>
    <s v="E"/>
    <s v="A6503"/>
    <n v="385"/>
    <x v="0"/>
    <s v="X"/>
    <m/>
    <m/>
    <m/>
    <m/>
    <m/>
    <m/>
    <n v="0"/>
    <n v="385"/>
    <m/>
    <m/>
    <m/>
    <m/>
    <m/>
    <m/>
    <m/>
    <x v="2"/>
    <n v="385"/>
    <n v="0"/>
    <n v="385"/>
  </r>
  <r>
    <d v="2017-01-24T00:00:00"/>
    <m/>
    <n v="1"/>
    <x v="5"/>
    <m/>
    <x v="0"/>
    <n v="90500237"/>
    <m/>
    <n v="260592"/>
    <m/>
    <m/>
    <s v="E/C"/>
    <s v="262CVKV030"/>
    <n v="307.52999999999997"/>
    <x v="0"/>
    <s v="X"/>
    <m/>
    <m/>
    <m/>
    <m/>
    <m/>
    <m/>
    <n v="0"/>
    <n v="307.52999999999997"/>
    <m/>
    <m/>
    <m/>
    <m/>
    <m/>
    <m/>
    <m/>
    <x v="0"/>
    <n v="307.52999999999997"/>
    <n v="0"/>
    <n v="307.52999999999997"/>
  </r>
  <r>
    <d v="2017-01-24T00:00:00"/>
    <m/>
    <n v="1"/>
    <x v="5"/>
    <m/>
    <x v="6"/>
    <n v="960888213"/>
    <m/>
    <n v="260593"/>
    <m/>
    <m/>
    <s v="E"/>
    <s v="299RV006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7-01-24T00:00:00"/>
    <m/>
    <n v="1"/>
    <x v="5"/>
    <m/>
    <x v="6"/>
    <n v="960765236"/>
    <m/>
    <n v="260594"/>
    <m/>
    <m/>
    <s v="C"/>
    <s v="244RV089"/>
    <n v="328.56"/>
    <x v="0"/>
    <s v="X"/>
    <m/>
    <m/>
    <m/>
    <m/>
    <m/>
    <m/>
    <n v="0"/>
    <n v="328.56"/>
    <m/>
    <m/>
    <m/>
    <m/>
    <m/>
    <m/>
    <m/>
    <x v="0"/>
    <n v="328.56"/>
    <n v="0"/>
    <n v="328.56"/>
  </r>
  <r>
    <d v="2017-01-24T00:00:00"/>
    <m/>
    <n v="1"/>
    <x v="5"/>
    <m/>
    <x v="6"/>
    <n v="960867498"/>
    <m/>
    <n v="260595"/>
    <m/>
    <m/>
    <s v="E"/>
    <s v="V24326-C"/>
    <n v="119.39"/>
    <x v="0"/>
    <s v="X"/>
    <m/>
    <m/>
    <m/>
    <m/>
    <m/>
    <m/>
    <n v="0"/>
    <n v="119.39"/>
    <m/>
    <m/>
    <m/>
    <m/>
    <m/>
    <m/>
    <m/>
    <x v="0"/>
    <n v="119.39"/>
    <n v="0"/>
    <n v="119.39"/>
  </r>
  <r>
    <d v="2017-01-24T00:00:00"/>
    <m/>
    <n v="1"/>
    <x v="5"/>
    <m/>
    <x v="6"/>
    <n v="960765463"/>
    <m/>
    <n v="260596"/>
    <m/>
    <m/>
    <s v="E"/>
    <s v="T244E01"/>
    <n v="120"/>
    <x v="0"/>
    <s v="X"/>
    <m/>
    <m/>
    <m/>
    <m/>
    <m/>
    <m/>
    <n v="0"/>
    <n v="120"/>
    <m/>
    <m/>
    <m/>
    <m/>
    <m/>
    <m/>
    <m/>
    <x v="0"/>
    <n v="120"/>
    <n v="0"/>
    <n v="120"/>
  </r>
  <r>
    <d v="2017-01-24T00:00:00"/>
    <m/>
    <n v="1"/>
    <x v="5"/>
    <m/>
    <x v="6"/>
    <n v="90498774"/>
    <m/>
    <n v="260597"/>
    <m/>
    <m/>
    <s v="C"/>
    <s v="R29530A"/>
    <n v="83.18"/>
    <x v="0"/>
    <s v="X"/>
    <m/>
    <m/>
    <m/>
    <m/>
    <m/>
    <m/>
    <n v="0"/>
    <n v="83.18"/>
    <m/>
    <m/>
    <m/>
    <m/>
    <m/>
    <m/>
    <m/>
    <x v="0"/>
    <n v="83.18"/>
    <n v="0"/>
    <n v="83.18"/>
  </r>
  <r>
    <d v="2017-01-24T00:00:00"/>
    <m/>
    <n v="1"/>
    <x v="4"/>
    <m/>
    <x v="6"/>
    <n v="90497581"/>
    <m/>
    <n v="260598"/>
    <m/>
    <m/>
    <s v="E"/>
    <s v="A6503"/>
    <n v="280"/>
    <x v="0"/>
    <s v="X"/>
    <m/>
    <m/>
    <m/>
    <m/>
    <m/>
    <m/>
    <n v="0"/>
    <n v="280"/>
    <m/>
    <m/>
    <m/>
    <m/>
    <m/>
    <m/>
    <m/>
    <x v="2"/>
    <n v="280"/>
    <n v="0"/>
    <n v="280"/>
  </r>
  <r>
    <d v="2017-01-24T00:00:00"/>
    <m/>
    <n v="1"/>
    <x v="4"/>
    <m/>
    <x v="6"/>
    <n v="90499184"/>
    <m/>
    <n v="260599"/>
    <m/>
    <m/>
    <s v="E"/>
    <s v="X6152-3"/>
    <n v="474.74"/>
    <x v="0"/>
    <s v="X"/>
    <m/>
    <m/>
    <m/>
    <m/>
    <m/>
    <m/>
    <n v="0"/>
    <n v="474.74"/>
    <m/>
    <m/>
    <m/>
    <m/>
    <m/>
    <m/>
    <m/>
    <x v="2"/>
    <n v="474.74"/>
    <n v="0"/>
    <n v="474.74"/>
  </r>
  <r>
    <d v="2017-01-24T00:00:00"/>
    <m/>
    <n v="1"/>
    <x v="4"/>
    <m/>
    <x v="6"/>
    <n v="99211469"/>
    <m/>
    <n v="260600"/>
    <m/>
    <m/>
    <s v="E"/>
    <s v="V6151-B  (FOS28)"/>
    <n v="1586"/>
    <x v="0"/>
    <s v="X"/>
    <m/>
    <m/>
    <m/>
    <m/>
    <m/>
    <m/>
    <n v="0"/>
    <n v="1586"/>
    <m/>
    <m/>
    <m/>
    <m/>
    <m/>
    <m/>
    <m/>
    <x v="2"/>
    <n v="1586"/>
    <n v="0"/>
    <n v="1586"/>
  </r>
  <r>
    <d v="2016-01-25T00:00:00"/>
    <m/>
    <n v="1"/>
    <x v="4"/>
    <s v="CONCESSA"/>
    <x v="2"/>
    <n v="960885801"/>
    <n v="1007813232"/>
    <n v="260601"/>
    <m/>
    <n v="4402892534"/>
    <s v="E/C"/>
    <s v="V6402-A"/>
    <n v="2257.4"/>
    <x v="0"/>
    <m/>
    <m/>
    <s v="RF127-26/01/2017"/>
    <n v="247.08"/>
    <n v="2010.32"/>
    <m/>
    <m/>
    <n v="2257.4"/>
    <n v="2.2737367544323206E-13"/>
    <m/>
    <m/>
    <m/>
    <m/>
    <m/>
    <m/>
    <m/>
    <x v="2"/>
    <n v="2257.4"/>
    <n v="0"/>
    <n v="0"/>
  </r>
  <r>
    <d v="2016-01-25T00:00:00"/>
    <m/>
    <n v="1"/>
    <x v="5"/>
    <s v="BARTHELEMY"/>
    <x v="2"/>
    <n v="99212295"/>
    <n v="1007813381"/>
    <n v="260602"/>
    <m/>
    <n v="4402887079"/>
    <s v="E"/>
    <s v="V24355"/>
    <n v="249.1"/>
    <x v="0"/>
    <m/>
    <m/>
    <s v="RF127-26/01/2017"/>
    <n v="249.1"/>
    <m/>
    <m/>
    <m/>
    <n v="249.1"/>
    <n v="0"/>
    <m/>
    <m/>
    <m/>
    <m/>
    <m/>
    <m/>
    <m/>
    <x v="0"/>
    <n v="249.1"/>
    <n v="0"/>
    <n v="0"/>
  </r>
  <r>
    <d v="2016-01-25T00:00:00"/>
    <m/>
    <n v="1"/>
    <x v="4"/>
    <s v="DANZIN"/>
    <x v="2"/>
    <n v="90495707"/>
    <n v="1007816105"/>
    <n v="260603"/>
    <m/>
    <n v="4402895364"/>
    <s v="E"/>
    <s v="69FT409"/>
    <n v="64"/>
    <x v="0"/>
    <m/>
    <m/>
    <s v="RF128-30/01/2017"/>
    <n v="64"/>
    <m/>
    <m/>
    <m/>
    <n v="64"/>
    <n v="0"/>
    <m/>
    <m/>
    <m/>
    <m/>
    <m/>
    <m/>
    <m/>
    <x v="2"/>
    <n v="64"/>
    <n v="0"/>
    <n v="0"/>
  </r>
  <r>
    <d v="2016-01-25T00:00:00"/>
    <m/>
    <n v="1"/>
    <x v="2"/>
    <s v="LOUIS"/>
    <x v="2"/>
    <n v="90490215"/>
    <n v="1007862116"/>
    <n v="260604"/>
    <n v="41732"/>
    <n v="4402904769"/>
    <s v="C"/>
    <s v="T5915"/>
    <n v="1002.06"/>
    <x v="0"/>
    <m/>
    <m/>
    <s v="RF130-09/02/2017"/>
    <n v="1002.06"/>
    <m/>
    <m/>
    <m/>
    <n v="1002.06"/>
    <n v="0"/>
    <m/>
    <m/>
    <m/>
    <m/>
    <m/>
    <m/>
    <m/>
    <x v="1"/>
    <n v="1002.06"/>
    <n v="0"/>
    <n v="0"/>
  </r>
  <r>
    <d v="2016-01-25T00:00:00"/>
    <m/>
    <n v="1"/>
    <x v="2"/>
    <s v="LOUIS"/>
    <x v="2"/>
    <n v="960869501"/>
    <n v="1007813866"/>
    <n v="260605"/>
    <m/>
    <n v="4402893920"/>
    <s v="E"/>
    <s v="K124-02B"/>
    <n v="355.74"/>
    <x v="0"/>
    <m/>
    <m/>
    <s v="RF127-26/01/2017"/>
    <n v="355.74"/>
    <m/>
    <m/>
    <m/>
    <n v="355.74"/>
    <n v="0"/>
    <m/>
    <m/>
    <m/>
    <m/>
    <m/>
    <m/>
    <m/>
    <x v="1"/>
    <n v="355.74"/>
    <n v="0"/>
    <n v="0"/>
  </r>
  <r>
    <d v="2016-01-25T00:00:00"/>
    <m/>
    <n v="1"/>
    <x v="2"/>
    <s v="DUMONT"/>
    <x v="2"/>
    <n v="90500236"/>
    <n v="1007813937"/>
    <n v="260606"/>
    <m/>
    <n v="4402893918"/>
    <s v="E"/>
    <s v="B618 VERIF LUMANDARD"/>
    <n v="443.04"/>
    <x v="0"/>
    <m/>
    <m/>
    <s v="RF127-26/01/2017"/>
    <n v="443.04"/>
    <m/>
    <m/>
    <m/>
    <n v="443.04"/>
    <n v="0"/>
    <m/>
    <m/>
    <m/>
    <m/>
    <m/>
    <m/>
    <m/>
    <x v="1"/>
    <n v="443.04"/>
    <n v="0"/>
    <n v="0"/>
  </r>
  <r>
    <d v="2016-01-25T00:00:00"/>
    <m/>
    <n v="1"/>
    <x v="7"/>
    <s v="MARTIN"/>
    <x v="2"/>
    <n v="99212968"/>
    <n v="1007813945"/>
    <n v="260607"/>
    <m/>
    <n v="4402887927"/>
    <s v="C"/>
    <s v="DEBIMETRE"/>
    <n v="203"/>
    <x v="0"/>
    <m/>
    <m/>
    <s v="RF127-26/01/2017"/>
    <n v="203"/>
    <m/>
    <m/>
    <m/>
    <n v="203"/>
    <n v="0"/>
    <m/>
    <m/>
    <m/>
    <m/>
    <m/>
    <m/>
    <m/>
    <x v="1"/>
    <n v="203"/>
    <n v="0"/>
    <n v="0"/>
  </r>
  <r>
    <d v="2017-01-26T00:00:00"/>
    <m/>
    <n v="1"/>
    <x v="2"/>
    <s v="PAUCHET"/>
    <x v="1"/>
    <n v="960891021"/>
    <s v="RC664659"/>
    <n v="260608"/>
    <n v="41664"/>
    <s v="A1504270"/>
    <s v="E"/>
    <s v="131RV002"/>
    <n v="131.04"/>
    <x v="0"/>
    <m/>
    <m/>
    <s v="RF128-30/01/2017"/>
    <n v="131.04"/>
    <m/>
    <m/>
    <m/>
    <n v="131.04"/>
    <n v="0"/>
    <m/>
    <m/>
    <m/>
    <m/>
    <m/>
    <m/>
    <m/>
    <x v="1"/>
    <n v="131.04"/>
    <n v="0"/>
    <n v="0"/>
  </r>
  <r>
    <d v="2017-01-26T00:00:00"/>
    <m/>
    <n v="1"/>
    <x v="5"/>
    <s v="BARTHELEMY"/>
    <x v="2"/>
    <n v="99213172"/>
    <n v="1007816774"/>
    <n v="260609"/>
    <m/>
    <n v="4402891152"/>
    <s v="E"/>
    <s v="U24326 A/B"/>
    <n v="1260.96"/>
    <x v="0"/>
    <m/>
    <m/>
    <s v="RF128-30/01/2017"/>
    <n v="1260.96"/>
    <m/>
    <m/>
    <m/>
    <n v="1260.96"/>
    <n v="0"/>
    <m/>
    <m/>
    <m/>
    <m/>
    <m/>
    <m/>
    <m/>
    <x v="0"/>
    <n v="1260.96"/>
    <n v="0"/>
    <n v="0"/>
  </r>
  <r>
    <d v="2017-01-26T00:00:00"/>
    <m/>
    <n v="1"/>
    <x v="4"/>
    <s v="CONCESSA"/>
    <x v="2"/>
    <n v="960883813"/>
    <n v="1007819451"/>
    <n v="260610"/>
    <s v="commande sur 260566"/>
    <n v="4402878583"/>
    <s v="E"/>
    <s v="V6233"/>
    <n v="218"/>
    <x v="0"/>
    <m/>
    <m/>
    <s v="RF129-06/02/2017"/>
    <n v="218"/>
    <m/>
    <m/>
    <m/>
    <n v="218"/>
    <n v="0"/>
    <m/>
    <m/>
    <m/>
    <m/>
    <m/>
    <m/>
    <m/>
    <x v="2"/>
    <n v="218"/>
    <n v="0"/>
    <n v="0"/>
  </r>
  <r>
    <d v="2017-01-26T00:00:00"/>
    <m/>
    <n v="1"/>
    <x v="5"/>
    <s v="MALET"/>
    <x v="2"/>
    <n v="99208389"/>
    <n v="1007816791"/>
    <n v="260611"/>
    <m/>
    <n v="4402848738"/>
    <s v="E"/>
    <s v="LIGNE P299318"/>
    <n v="1465.44"/>
    <x v="0"/>
    <m/>
    <m/>
    <s v="RF128-30/01/2017"/>
    <n v="1465.44"/>
    <m/>
    <m/>
    <m/>
    <n v="1465.44"/>
    <n v="0"/>
    <m/>
    <m/>
    <m/>
    <m/>
    <m/>
    <m/>
    <m/>
    <x v="0"/>
    <n v="1465.44"/>
    <n v="0"/>
    <n v="0"/>
  </r>
  <r>
    <d v="2017-01-27T00:00:00"/>
    <m/>
    <n v="1"/>
    <x v="2"/>
    <s v="PAUCHET"/>
    <x v="1"/>
    <n v="90500999"/>
    <m/>
    <n v="260612"/>
    <n v="41806"/>
    <m/>
    <s v="C"/>
    <s v="F145"/>
    <n v="353.36"/>
    <x v="0"/>
    <s v="X"/>
    <m/>
    <m/>
    <m/>
    <m/>
    <m/>
    <m/>
    <n v="0"/>
    <n v="353.36"/>
    <m/>
    <m/>
    <m/>
    <m/>
    <m/>
    <m/>
    <m/>
    <x v="1"/>
    <n v="353.36"/>
    <n v="0"/>
    <n v="353.36"/>
  </r>
  <r>
    <d v="2017-01-27T00:00:00"/>
    <m/>
    <n v="1"/>
    <x v="2"/>
    <s v="PAUCHET"/>
    <x v="1"/>
    <n v="90494006"/>
    <m/>
    <n v="260613"/>
    <n v="39652"/>
    <m/>
    <s v="E"/>
    <s v="P53&gt;V07/V13"/>
    <n v="316.68"/>
    <x v="0"/>
    <s v="X"/>
    <m/>
    <m/>
    <m/>
    <m/>
    <m/>
    <m/>
    <n v="0"/>
    <n v="316.68"/>
    <m/>
    <m/>
    <m/>
    <m/>
    <m/>
    <m/>
    <m/>
    <x v="1"/>
    <n v="316.68"/>
    <n v="0"/>
    <n v="316.68"/>
  </r>
  <r>
    <d v="2017-01-27T00:00:00"/>
    <m/>
    <n v="1"/>
    <x v="2"/>
    <s v="PAUCHET"/>
    <x v="1"/>
    <n v="90500728"/>
    <m/>
    <n v="260614"/>
    <n v="41733"/>
    <m/>
    <s v="E"/>
    <s v="F143 BALLON SUP"/>
    <n v="120"/>
    <x v="0"/>
    <s v="X"/>
    <m/>
    <m/>
    <m/>
    <m/>
    <m/>
    <m/>
    <n v="0"/>
    <n v="120"/>
    <m/>
    <m/>
    <m/>
    <m/>
    <m/>
    <m/>
    <m/>
    <x v="1"/>
    <n v="120"/>
    <n v="0"/>
    <n v="120"/>
  </r>
  <r>
    <d v="2017-01-27T00:00:00"/>
    <m/>
    <n v="1"/>
    <x v="3"/>
    <s v="ALLAIN"/>
    <x v="1"/>
    <n v="960896922"/>
    <m/>
    <n v="260615"/>
    <n v="41415"/>
    <m/>
    <s v="E"/>
    <s v="K2107-F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7-01-27T00:00:00"/>
    <m/>
    <n v="1"/>
    <x v="3"/>
    <s v="ALLAIN"/>
    <x v="1"/>
    <n v="960879191"/>
    <m/>
    <n v="260616"/>
    <n v="41414"/>
    <m/>
    <s v="E"/>
    <s v="K2107-E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7-01-27T00:00:00"/>
    <m/>
    <n v="1"/>
    <x v="3"/>
    <s v="ALLAIN"/>
    <x v="1"/>
    <n v="960879192"/>
    <m/>
    <n v="260617"/>
    <n v="41795"/>
    <m/>
    <s v="E"/>
    <s v="K2138-D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7-01-27T00:00:00"/>
    <m/>
    <n v="1"/>
    <x v="3"/>
    <s v="ALLAIN"/>
    <x v="1"/>
    <n v="960901185"/>
    <m/>
    <n v="260618"/>
    <n v="41799"/>
    <m/>
    <s v="E"/>
    <s v="K2119-B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7-01-27T00:00:00"/>
    <m/>
    <m/>
    <x v="3"/>
    <s v="ALLAIN"/>
    <x v="1"/>
    <n v="960901184"/>
    <m/>
    <n v="260619"/>
    <n v="41798"/>
    <m/>
    <s v="E"/>
    <s v="K2119-A  (annulé Doublon)"/>
    <n v="229.32"/>
    <x v="2"/>
    <m/>
    <m/>
    <m/>
    <m/>
    <m/>
    <m/>
    <m/>
    <n v="0"/>
    <s v=""/>
    <m/>
    <m/>
    <m/>
    <m/>
    <m/>
    <m/>
    <m/>
    <x v="0"/>
    <n v="0"/>
    <n v="0"/>
    <n v="0"/>
  </r>
  <r>
    <d v="2017-01-27T00:00:00"/>
    <m/>
    <m/>
    <x v="3"/>
    <s v="ALLAIN"/>
    <x v="1"/>
    <n v="960894487"/>
    <m/>
    <n v="260620"/>
    <n v="41797"/>
    <m/>
    <s v="E"/>
    <s v="K2107-A  (annulé Doublon)"/>
    <n v="229.32"/>
    <x v="2"/>
    <m/>
    <m/>
    <m/>
    <m/>
    <m/>
    <m/>
    <m/>
    <n v="0"/>
    <s v=""/>
    <m/>
    <m/>
    <m/>
    <m/>
    <m/>
    <m/>
    <m/>
    <x v="0"/>
    <n v="0"/>
    <n v="0"/>
    <n v="0"/>
  </r>
  <r>
    <d v="2017-01-27T00:00:00"/>
    <m/>
    <n v="1"/>
    <x v="5"/>
    <m/>
    <x v="6"/>
    <n v="90495547"/>
    <m/>
    <n v="260621"/>
    <m/>
    <m/>
    <s v="E"/>
    <s v="M24308-B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7-01-27T00:00:00"/>
    <m/>
    <n v="1"/>
    <x v="4"/>
    <m/>
    <x v="6"/>
    <n v="960918256"/>
    <m/>
    <n v="260622"/>
    <m/>
    <m/>
    <s v="E"/>
    <s v="M6804"/>
    <n v="140"/>
    <x v="0"/>
    <s v="X"/>
    <m/>
    <m/>
    <m/>
    <m/>
    <m/>
    <m/>
    <n v="0"/>
    <n v="140"/>
    <m/>
    <m/>
    <m/>
    <m/>
    <m/>
    <m/>
    <m/>
    <x v="2"/>
    <n v="140"/>
    <n v="0"/>
    <n v="140"/>
  </r>
  <r>
    <d v="2017-01-27T00:00:00"/>
    <m/>
    <n v="1"/>
    <x v="4"/>
    <m/>
    <x v="6"/>
    <n v="960898400"/>
    <m/>
    <n v="260623"/>
    <m/>
    <m/>
    <s v="E"/>
    <s v="M6204"/>
    <n v="100"/>
    <x v="0"/>
    <s v="X"/>
    <m/>
    <m/>
    <m/>
    <m/>
    <m/>
    <m/>
    <n v="0"/>
    <n v="100"/>
    <m/>
    <m/>
    <m/>
    <m/>
    <m/>
    <m/>
    <m/>
    <x v="2"/>
    <n v="100"/>
    <n v="0"/>
    <n v="100"/>
  </r>
  <r>
    <d v="2017-01-27T00:00:00"/>
    <m/>
    <n v="1"/>
    <x v="4"/>
    <m/>
    <x v="6"/>
    <n v="90499330"/>
    <m/>
    <n v="260624"/>
    <m/>
    <m/>
    <s v="E"/>
    <s v="V6155-3A"/>
    <n v="100"/>
    <x v="0"/>
    <s v="X"/>
    <m/>
    <m/>
    <m/>
    <m/>
    <m/>
    <m/>
    <n v="0"/>
    <n v="100"/>
    <m/>
    <m/>
    <m/>
    <m/>
    <m/>
    <m/>
    <m/>
    <x v="2"/>
    <n v="100"/>
    <n v="0"/>
    <n v="100"/>
  </r>
  <r>
    <d v="2017-01-27T00:00:00"/>
    <m/>
    <n v="1"/>
    <x v="4"/>
    <m/>
    <x v="0"/>
    <n v="90500923"/>
    <m/>
    <n v="260625"/>
    <m/>
    <m/>
    <s v="E"/>
    <s v="60F401"/>
    <n v="140"/>
    <x v="0"/>
    <s v="X"/>
    <m/>
    <m/>
    <m/>
    <m/>
    <m/>
    <m/>
    <n v="0"/>
    <n v="140"/>
    <m/>
    <m/>
    <m/>
    <m/>
    <m/>
    <m/>
    <m/>
    <x v="2"/>
    <n v="140"/>
    <n v="0"/>
    <n v="140"/>
  </r>
  <r>
    <d v="2017-01-27T00:00:00"/>
    <m/>
    <n v="1"/>
    <x v="5"/>
    <m/>
    <x v="6"/>
    <n v="90491925"/>
    <m/>
    <n v="260626"/>
    <m/>
    <m/>
    <s v="E/C"/>
    <s v="P24214"/>
    <n v="367.73"/>
    <x v="0"/>
    <s v="X"/>
    <m/>
    <m/>
    <m/>
    <m/>
    <m/>
    <m/>
    <n v="0"/>
    <n v="367.73"/>
    <m/>
    <m/>
    <m/>
    <m/>
    <m/>
    <m/>
    <m/>
    <x v="0"/>
    <n v="367.73"/>
    <n v="0"/>
    <n v="367.73"/>
  </r>
  <r>
    <d v="2017-01-27T00:00:00"/>
    <m/>
    <n v="1"/>
    <x v="7"/>
    <s v="MARTIN"/>
    <x v="2"/>
    <n v="90487065"/>
    <n v="1007819702"/>
    <n v="260627"/>
    <s v="41661/41660"/>
    <n v="4402802180"/>
    <s v="E/C"/>
    <s v="LIGNE CONDENSATS U015"/>
    <n v="672.52"/>
    <x v="0"/>
    <m/>
    <m/>
    <s v="RF128-30/01/2017"/>
    <n v="159.04"/>
    <n v="513.48"/>
    <m/>
    <m/>
    <n v="672.52"/>
    <n v="0"/>
    <m/>
    <m/>
    <m/>
    <m/>
    <m/>
    <m/>
    <m/>
    <x v="1"/>
    <n v="672.52"/>
    <n v="0"/>
    <n v="0"/>
  </r>
  <r>
    <d v="2017-01-27T00:00:00"/>
    <m/>
    <n v="1"/>
    <x v="7"/>
    <s v="MARTIN"/>
    <x v="2"/>
    <n v="960888579"/>
    <n v="1007819708"/>
    <n v="260628"/>
    <s v="41216/41665/41215"/>
    <n v="4402881731"/>
    <s v="E"/>
    <s v="S1202-C"/>
    <n v="886.08"/>
    <x v="0"/>
    <m/>
    <m/>
    <s v="RF128-30/01/2017"/>
    <n v="886.08"/>
    <m/>
    <m/>
    <m/>
    <n v="886.08"/>
    <n v="0"/>
    <m/>
    <m/>
    <m/>
    <m/>
    <m/>
    <m/>
    <m/>
    <x v="1"/>
    <n v="886.08"/>
    <n v="0"/>
    <n v="0"/>
  </r>
  <r>
    <d v="2017-01-27T00:00:00"/>
    <m/>
    <n v="1"/>
    <x v="2"/>
    <s v="CABEZUELA"/>
    <x v="2"/>
    <n v="90499917"/>
    <n v="1007819717"/>
    <n v="260629"/>
    <n v="41805"/>
    <n v="4402896813"/>
    <s v="C"/>
    <s v="140PT441B"/>
    <n v="347.28"/>
    <x v="0"/>
    <m/>
    <m/>
    <s v="RF128-30/01/2017"/>
    <n v="347.28"/>
    <m/>
    <m/>
    <m/>
    <n v="347.28"/>
    <n v="0"/>
    <m/>
    <m/>
    <m/>
    <m/>
    <m/>
    <m/>
    <m/>
    <x v="1"/>
    <n v="347.28"/>
    <n v="0"/>
    <n v="0"/>
  </r>
  <r>
    <d v="2017-01-27T00:00:00"/>
    <m/>
    <n v="1"/>
    <x v="2"/>
    <s v="CABEZUELA"/>
    <x v="2"/>
    <n v="90500315"/>
    <n v="1007819723"/>
    <n v="260630"/>
    <n v="41804"/>
    <n v="4402896811"/>
    <s v="C"/>
    <s v="111FT105"/>
    <n v="1262.02"/>
    <x v="0"/>
    <m/>
    <m/>
    <s v="RF128-30/01/2017"/>
    <n v="1262.02"/>
    <m/>
    <m/>
    <m/>
    <n v="1262.02"/>
    <n v="0"/>
    <m/>
    <m/>
    <m/>
    <m/>
    <m/>
    <m/>
    <m/>
    <x v="1"/>
    <n v="1262.02"/>
    <n v="0"/>
    <n v="0"/>
  </r>
  <r>
    <d v="2017-01-27T00:00:00"/>
    <m/>
    <n v="1"/>
    <x v="2"/>
    <s v="CABEZUELA"/>
    <x v="2"/>
    <n v="90500316"/>
    <n v="1007819737"/>
    <n v="260631"/>
    <n v="41803"/>
    <n v="4402896812"/>
    <s v="C"/>
    <s v="111PC001"/>
    <n v="690.3"/>
    <x v="0"/>
    <m/>
    <m/>
    <s v="RF128-30/01/2017"/>
    <n v="690.3"/>
    <m/>
    <m/>
    <m/>
    <n v="690.3"/>
    <n v="0"/>
    <m/>
    <m/>
    <m/>
    <m/>
    <m/>
    <m/>
    <m/>
    <x v="1"/>
    <n v="690.3"/>
    <n v="0"/>
    <n v="0"/>
  </r>
  <r>
    <d v="2017-01-27T00:00:00"/>
    <m/>
    <n v="1"/>
    <x v="7"/>
    <s v="MARTIN"/>
    <x v="2"/>
    <n v="90496370"/>
    <n v="1007819757"/>
    <n v="260632"/>
    <n v="40415"/>
    <n v="4402862170"/>
    <s v="C"/>
    <s v="P1201/51RV759 ET 760"/>
    <n v="1488.87"/>
    <x v="0"/>
    <m/>
    <m/>
    <s v="RF128-30/01/2017"/>
    <n v="1488.87"/>
    <m/>
    <m/>
    <m/>
    <n v="1488.87"/>
    <n v="0"/>
    <m/>
    <m/>
    <m/>
    <m/>
    <m/>
    <m/>
    <m/>
    <x v="1"/>
    <n v="1488.87"/>
    <n v="0"/>
    <n v="0"/>
  </r>
  <r>
    <d v="2017-01-27T00:00:00"/>
    <m/>
    <n v="1"/>
    <x v="2"/>
    <s v="CABEZUELA"/>
    <x v="2"/>
    <n v="960920380"/>
    <n v="1007819763"/>
    <n v="260633"/>
    <m/>
    <n v="4402895207"/>
    <s v="E"/>
    <s v="P140 654 INSPECTION"/>
    <n v="100"/>
    <x v="0"/>
    <m/>
    <m/>
    <s v="RF128-30/01/2017"/>
    <n v="100"/>
    <m/>
    <m/>
    <m/>
    <n v="100"/>
    <n v="0"/>
    <m/>
    <m/>
    <m/>
    <m/>
    <m/>
    <m/>
    <m/>
    <x v="1"/>
    <n v="100"/>
    <n v="0"/>
    <n v="0"/>
  </r>
  <r>
    <d v="2017-01-27T00:00:00"/>
    <m/>
    <n v="1"/>
    <x v="2"/>
    <s v="CABEZUELA"/>
    <x v="2"/>
    <n v="960907828"/>
    <s v="1007862143/1007862126"/>
    <n v="260634"/>
    <m/>
    <s v="4402870099/4402898468"/>
    <s v="E/C"/>
    <s v="P143022 INSPECTION"/>
    <n v="288.2"/>
    <x v="0"/>
    <m/>
    <m/>
    <s v="RF130-09/02/2017"/>
    <n v="55.32"/>
    <n v="232.88"/>
    <m/>
    <m/>
    <n v="288.2"/>
    <n v="0"/>
    <m/>
    <m/>
    <m/>
    <m/>
    <m/>
    <m/>
    <m/>
    <x v="1"/>
    <n v="288.2"/>
    <n v="0"/>
    <n v="0"/>
  </r>
  <r>
    <d v="2017-01-27T00:00:00"/>
    <m/>
    <n v="1"/>
    <x v="2"/>
    <s v="CABEZUELA"/>
    <x v="2"/>
    <n v="960907827"/>
    <n v="1007819858"/>
    <n v="260635"/>
    <m/>
    <n v="4402870100"/>
    <s v="C"/>
    <s v="V140301 INSPECTION"/>
    <n v="2804.16"/>
    <x v="0"/>
    <m/>
    <m/>
    <s v="RF128-30/01/2017"/>
    <n v="2804.16"/>
    <m/>
    <m/>
    <m/>
    <n v="2804.16"/>
    <n v="0"/>
    <m/>
    <m/>
    <m/>
    <m/>
    <m/>
    <m/>
    <m/>
    <x v="1"/>
    <n v="2804.16"/>
    <n v="0"/>
    <n v="0"/>
  </r>
  <r>
    <d v="2017-01-27T00:00:00"/>
    <m/>
    <n v="1"/>
    <x v="5"/>
    <s v="BARTHELEMY"/>
    <x v="2"/>
    <n v="99212295"/>
    <n v="1007819869"/>
    <n v="260636"/>
    <m/>
    <n v="4402887079"/>
    <s v="E"/>
    <s v="U24355"/>
    <n v="73.8"/>
    <x v="0"/>
    <m/>
    <m/>
    <s v="RF128-30/01/2017"/>
    <n v="73.8"/>
    <m/>
    <m/>
    <m/>
    <n v="73.8"/>
    <n v="0"/>
    <m/>
    <m/>
    <m/>
    <m/>
    <m/>
    <m/>
    <m/>
    <x v="0"/>
    <n v="73.8"/>
    <n v="0"/>
    <n v="0"/>
  </r>
  <r>
    <d v="2017-01-27T00:00:00"/>
    <m/>
    <n v="1"/>
    <x v="3"/>
    <s v="SANCHE"/>
    <x v="2"/>
    <n v="960915620"/>
    <n v="1007819876"/>
    <n v="260637"/>
    <n v="41423"/>
    <n v="4402887925"/>
    <s v="E"/>
    <s v="16RV029"/>
    <n v="781.6"/>
    <x v="0"/>
    <m/>
    <m/>
    <s v="RF130-09/02/2017"/>
    <n v="781.6"/>
    <m/>
    <m/>
    <m/>
    <n v="781.6"/>
    <n v="0"/>
    <m/>
    <m/>
    <m/>
    <m/>
    <m/>
    <m/>
    <m/>
    <x v="0"/>
    <n v="781.6"/>
    <n v="0"/>
    <n v="0"/>
  </r>
  <r>
    <d v="2017-01-27T00:00:00"/>
    <m/>
    <n v="1"/>
    <x v="3"/>
    <s v="SANCHE"/>
    <x v="2"/>
    <n v="90401182"/>
    <n v="1007819888"/>
    <n v="260638"/>
    <n v="41427"/>
    <n v="4402888673"/>
    <s v="E"/>
    <s v="E1651-A"/>
    <n v="408.96"/>
    <x v="0"/>
    <m/>
    <m/>
    <s v="RF130-09/02/2017"/>
    <n v="408.96"/>
    <m/>
    <m/>
    <m/>
    <n v="408.96"/>
    <n v="0"/>
    <m/>
    <m/>
    <m/>
    <m/>
    <m/>
    <m/>
    <m/>
    <x v="0"/>
    <n v="408.96"/>
    <n v="0"/>
    <n v="0"/>
  </r>
  <r>
    <d v="2017-02-07T00:00:00"/>
    <m/>
    <n v="1"/>
    <x v="2"/>
    <s v="LOUIS"/>
    <x v="2"/>
    <n v="90494589"/>
    <n v="1007862168"/>
    <n v="260640"/>
    <s v="41810/41809"/>
    <n v="4402898168"/>
    <s v="E"/>
    <s v="V131-28"/>
    <n v="903.12"/>
    <x v="0"/>
    <m/>
    <m/>
    <s v="RF130-09/02/2017"/>
    <n v="903.12"/>
    <m/>
    <m/>
    <m/>
    <n v="903.12"/>
    <n v="0"/>
    <m/>
    <m/>
    <m/>
    <m/>
    <m/>
    <m/>
    <m/>
    <x v="1"/>
    <n v="903.12"/>
    <n v="0"/>
    <n v="0"/>
  </r>
  <r>
    <d v="2017-02-07T00:00:00"/>
    <m/>
    <n v="1"/>
    <x v="5"/>
    <s v="LOYER"/>
    <x v="1"/>
    <m/>
    <s v="RC666993"/>
    <n v="260645"/>
    <m/>
    <s v="A1504577"/>
    <s v="E"/>
    <s v="POSTE CHARGEMENT"/>
    <n v="120"/>
    <x v="0"/>
    <m/>
    <m/>
    <s v="RF133-14/02/2017"/>
    <n v="120"/>
    <m/>
    <m/>
    <m/>
    <n v="120"/>
    <n v="0"/>
    <m/>
    <m/>
    <m/>
    <m/>
    <m/>
    <m/>
    <m/>
    <x v="0"/>
    <n v="120"/>
    <n v="0"/>
    <n v="0"/>
  </r>
  <r>
    <d v="2017-02-07T00:00:00"/>
    <m/>
    <n v="1"/>
    <x v="5"/>
    <s v="BARTHELEMY"/>
    <x v="2"/>
    <n v="90498841"/>
    <n v="1007863015"/>
    <n v="260647"/>
    <m/>
    <n v="4402902226"/>
    <s v="E"/>
    <s v="U018-C"/>
    <n v="340.8"/>
    <x v="0"/>
    <m/>
    <m/>
    <s v="RF130-09/02/2017"/>
    <n v="340.8"/>
    <m/>
    <m/>
    <m/>
    <n v="340.8"/>
    <n v="0"/>
    <m/>
    <m/>
    <m/>
    <m/>
    <m/>
    <m/>
    <m/>
    <x v="0"/>
    <n v="340.8"/>
    <n v="0"/>
    <n v="0"/>
  </r>
  <r>
    <d v="2017-02-07T00:00:00"/>
    <m/>
    <n v="1"/>
    <x v="5"/>
    <s v="BARTHELEMY"/>
    <x v="2"/>
    <n v="960912316"/>
    <n v="1007863026"/>
    <n v="260648"/>
    <m/>
    <n v="4402886079"/>
    <s v="E"/>
    <s v="R24321"/>
    <n v="447.04"/>
    <x v="0"/>
    <m/>
    <m/>
    <s v="RF130-09/02/2017"/>
    <n v="447.04"/>
    <m/>
    <m/>
    <m/>
    <n v="447.04"/>
    <n v="0"/>
    <m/>
    <m/>
    <m/>
    <m/>
    <m/>
    <m/>
    <m/>
    <x v="0"/>
    <n v="447.04"/>
    <n v="0"/>
    <n v="0"/>
  </r>
  <r>
    <d v="2017-02-07T00:00:00"/>
    <m/>
    <n v="1"/>
    <x v="5"/>
    <s v="MALET"/>
    <x v="2"/>
    <n v="960912406"/>
    <n v="1007863070"/>
    <n v="260649"/>
    <m/>
    <n v="4402875903"/>
    <s v="E/C"/>
    <s v="T299G21"/>
    <n v="386.72"/>
    <x v="0"/>
    <m/>
    <m/>
    <s v="RF130-09/02/2017"/>
    <n v="386.72"/>
    <m/>
    <m/>
    <m/>
    <n v="386.72"/>
    <n v="0"/>
    <m/>
    <m/>
    <m/>
    <m/>
    <m/>
    <m/>
    <m/>
    <x v="0"/>
    <n v="386.72"/>
    <n v="0"/>
    <n v="0"/>
  </r>
  <r>
    <d v="2017-02-07T00:00:00"/>
    <m/>
    <n v="1"/>
    <x v="3"/>
    <s v="SANCHE"/>
    <x v="2"/>
    <n v="90499919"/>
    <n v="1007863074"/>
    <n v="260650"/>
    <n v="41659"/>
    <n v="4402892986"/>
    <s v="E"/>
    <s v="140F157"/>
    <n v="181.76"/>
    <x v="0"/>
    <m/>
    <m/>
    <s v="RF130-09/02/2017"/>
    <n v="181.76"/>
    <m/>
    <m/>
    <m/>
    <n v="181.76"/>
    <n v="0"/>
    <m/>
    <m/>
    <m/>
    <m/>
    <m/>
    <m/>
    <m/>
    <x v="0"/>
    <n v="181.76"/>
    <n v="0"/>
    <n v="0"/>
  </r>
  <r>
    <d v="2017-02-07T00:00:00"/>
    <m/>
    <n v="1"/>
    <x v="3"/>
    <s v="SANCHE"/>
    <x v="2"/>
    <n v="90500146"/>
    <n v="1007863091"/>
    <n v="260651"/>
    <n v="41658"/>
    <n v="4402893812"/>
    <s v="E"/>
    <s v="E1503"/>
    <n v="202.24"/>
    <x v="0"/>
    <m/>
    <m/>
    <s v="RF130-09/02/2017"/>
    <n v="202.24"/>
    <m/>
    <m/>
    <m/>
    <n v="202.24"/>
    <n v="0"/>
    <m/>
    <m/>
    <m/>
    <m/>
    <m/>
    <m/>
    <m/>
    <x v="0"/>
    <n v="202.24"/>
    <n v="0"/>
    <n v="0"/>
  </r>
  <r>
    <d v="2017-02-07T00:00:00"/>
    <m/>
    <n v="1"/>
    <x v="4"/>
    <s v="CONCESSA"/>
    <x v="2"/>
    <n v="90500968"/>
    <n v="1007863104"/>
    <n v="260652"/>
    <m/>
    <n v="4402901229"/>
    <s v="E"/>
    <s v="A6503-2"/>
    <n v="97.38"/>
    <x v="0"/>
    <m/>
    <m/>
    <s v="RF130-09/02/2017"/>
    <n v="97.38"/>
    <m/>
    <m/>
    <m/>
    <n v="97.38"/>
    <n v="0"/>
    <m/>
    <m/>
    <m/>
    <m/>
    <m/>
    <m/>
    <m/>
    <x v="2"/>
    <n v="97.38"/>
    <n v="0"/>
    <n v="0"/>
  </r>
  <r>
    <d v="2017-02-07T00:00:00"/>
    <m/>
    <n v="1"/>
    <x v="5"/>
    <s v="MALET"/>
    <x v="2"/>
    <n v="90501852"/>
    <n v="1007863109"/>
    <n v="260653"/>
    <m/>
    <n v="4402903758"/>
    <s v="E"/>
    <s v="E29613"/>
    <n v="170.4"/>
    <x v="0"/>
    <m/>
    <m/>
    <s v="RF130-09/02/2017"/>
    <n v="170.4"/>
    <m/>
    <m/>
    <m/>
    <n v="170.4"/>
    <n v="0"/>
    <m/>
    <m/>
    <m/>
    <m/>
    <m/>
    <m/>
    <m/>
    <x v="0"/>
    <n v="170.4"/>
    <n v="0"/>
    <n v="0"/>
  </r>
  <r>
    <d v="2017-02-08T00:00:00"/>
    <d v="2017-02-09T00:00:00"/>
    <n v="1"/>
    <x v="4"/>
    <s v="CONCESSA"/>
    <x v="2"/>
    <n v="960885801"/>
    <m/>
    <n v="260654"/>
    <m/>
    <m/>
    <s v="E/C"/>
    <s v="V6402-A"/>
    <n v="474"/>
    <x v="0"/>
    <s v="X"/>
    <m/>
    <m/>
    <m/>
    <m/>
    <m/>
    <m/>
    <n v="0"/>
    <n v="474"/>
    <m/>
    <m/>
    <m/>
    <m/>
    <m/>
    <m/>
    <m/>
    <x v="2"/>
    <n v="474"/>
    <n v="0"/>
    <n v="474"/>
  </r>
  <r>
    <d v="2017-02-08T00:00:00"/>
    <d v="2017-02-09T00:00:00"/>
    <n v="1"/>
    <x v="0"/>
    <s v="PORTES"/>
    <x v="2"/>
    <n v="90499075"/>
    <n v="1007866198"/>
    <n v="260655"/>
    <m/>
    <n v="4402890029"/>
    <s v="E"/>
    <s v="K9304"/>
    <n v="999.68"/>
    <x v="0"/>
    <m/>
    <m/>
    <s v="RF131-10/02/2017"/>
    <n v="999.68"/>
    <m/>
    <m/>
    <m/>
    <n v="999.68"/>
    <n v="0"/>
    <m/>
    <m/>
    <m/>
    <m/>
    <m/>
    <m/>
    <m/>
    <x v="0"/>
    <n v="999.68"/>
    <n v="0"/>
    <n v="0"/>
  </r>
  <r>
    <d v="2017-02-08T00:00:00"/>
    <d v="2017-02-09T00:00:00"/>
    <n v="1"/>
    <x v="0"/>
    <s v="PORTES"/>
    <x v="2"/>
    <n v="90497647"/>
    <s v="1007866209/1007866214"/>
    <n v="260656"/>
    <m/>
    <s v="4402872071/4402884771"/>
    <s v="E/C"/>
    <s v="V9405-B"/>
    <n v="1024.6600000000001"/>
    <x v="0"/>
    <m/>
    <m/>
    <s v="RF131-10/02/2017"/>
    <n v="803.14"/>
    <n v="221.52"/>
    <m/>
    <m/>
    <n v="1024.6600000000001"/>
    <n v="8.5265128291212022E-14"/>
    <m/>
    <m/>
    <m/>
    <m/>
    <m/>
    <m/>
    <m/>
    <x v="0"/>
    <n v="1024.6600000000001"/>
    <n v="0"/>
    <n v="0"/>
  </r>
  <r>
    <d v="2017-02-08T00:00:00"/>
    <d v="2017-02-09T00:00:00"/>
    <n v="1"/>
    <x v="0"/>
    <s v="PORTES"/>
    <x v="2"/>
    <n v="90499074"/>
    <s v="1007866444/1007866445"/>
    <n v="260657"/>
    <m/>
    <n v="4402884878"/>
    <s v="E/C"/>
    <s v="U092"/>
    <n v="1034.69"/>
    <x v="0"/>
    <m/>
    <m/>
    <s v="RF131-10/02/2017"/>
    <n v="545.28"/>
    <n v="489.41"/>
    <m/>
    <m/>
    <n v="1034.69"/>
    <n v="5.6843418860808015E-14"/>
    <m/>
    <m/>
    <m/>
    <m/>
    <m/>
    <m/>
    <m/>
    <x v="0"/>
    <n v="1034.69"/>
    <n v="0"/>
    <n v="0"/>
  </r>
  <r>
    <d v="2017-02-08T00:00:00"/>
    <d v="2017-02-09T00:00:00"/>
    <n v="1"/>
    <x v="0"/>
    <s v="PORTES"/>
    <x v="2"/>
    <n v="90499232"/>
    <s v="1007873587/1007872588/1007873592"/>
    <n v="260658"/>
    <m/>
    <s v="4402884772/4402909622"/>
    <s v="E/C"/>
    <s v="C301"/>
    <n v="3591.3599999999997"/>
    <x v="0"/>
    <m/>
    <m/>
    <s v="RF131-10/02/2017"/>
    <n v="1782.24"/>
    <n v="1390.12"/>
    <n v="419"/>
    <m/>
    <n v="3591.3599999999997"/>
    <n v="-2.2737367544323206E-13"/>
    <m/>
    <m/>
    <m/>
    <m/>
    <m/>
    <m/>
    <m/>
    <x v="0"/>
    <n v="3591.3599999999997"/>
    <n v="0"/>
    <n v="0"/>
  </r>
  <r>
    <d v="2017-02-08T00:00:00"/>
    <d v="2017-02-09T00:00:00"/>
    <n v="1"/>
    <x v="7"/>
    <s v="MARTIN"/>
    <x v="2"/>
    <n v="90485344"/>
    <s v="1007866851/1007866852"/>
    <n v="260659"/>
    <s v="41833/41106/41105"/>
    <n v="4402879994"/>
    <s v="E/C"/>
    <s v="V1503-D"/>
    <n v="1622.72"/>
    <x v="0"/>
    <m/>
    <m/>
    <s v="RF130-09/02/2017"/>
    <n v="346.48"/>
    <n v="1276.24"/>
    <m/>
    <m/>
    <n v="1622.72"/>
    <n v="0"/>
    <m/>
    <m/>
    <m/>
    <m/>
    <m/>
    <m/>
    <m/>
    <x v="1"/>
    <n v="1622.72"/>
    <n v="0"/>
    <n v="0"/>
  </r>
  <r>
    <d v="2017-02-08T00:00:00"/>
    <d v="2017-02-09T00:00:00"/>
    <n v="1"/>
    <x v="7"/>
    <s v="MARTIN"/>
    <x v="2"/>
    <n v="90483174"/>
    <s v="1007866779/1007866780"/>
    <n v="260660"/>
    <s v="41832/41109/41111"/>
    <n v="4402860893"/>
    <s v="E/C"/>
    <s v="V1503-A"/>
    <n v="1605.68"/>
    <x v="0"/>
    <m/>
    <m/>
    <s v="RF130-09/02/2017"/>
    <n v="329.44"/>
    <n v="1276.24"/>
    <m/>
    <m/>
    <n v="1605.68"/>
    <n v="0"/>
    <m/>
    <m/>
    <m/>
    <m/>
    <m/>
    <m/>
    <m/>
    <x v="1"/>
    <n v="1605.68"/>
    <n v="0"/>
    <n v="0"/>
  </r>
  <r>
    <d v="2017-02-08T00:00:00"/>
    <d v="2017-02-09T00:00:00"/>
    <n v="1"/>
    <x v="7"/>
    <s v="MARTIN"/>
    <x v="2"/>
    <n v="960896051"/>
    <n v="1007866750"/>
    <n v="260661"/>
    <s v="41831/41829"/>
    <n v="4402891255"/>
    <s v="E"/>
    <s v="K1206"/>
    <n v="991.76"/>
    <x v="0"/>
    <m/>
    <m/>
    <s v="RF130-09/02/2017"/>
    <n v="991.76"/>
    <m/>
    <m/>
    <m/>
    <n v="991.76"/>
    <n v="0"/>
    <m/>
    <m/>
    <m/>
    <m/>
    <m/>
    <m/>
    <m/>
    <x v="1"/>
    <n v="991.76"/>
    <n v="0"/>
    <n v="0"/>
  </r>
  <r>
    <d v="2017-02-08T00:00:00"/>
    <d v="2017-02-09T00:00:00"/>
    <n v="1"/>
    <x v="7"/>
    <s v="MARTIN"/>
    <x v="2"/>
    <n v="90488352"/>
    <s v="1007866696/1007866697"/>
    <n v="260662"/>
    <s v="37826/37820"/>
    <n v="4402799460"/>
    <s v="E/C"/>
    <s v="V1501-B"/>
    <n v="1471.8000000000002"/>
    <x v="0"/>
    <m/>
    <m/>
    <s v="RF130-09/02/2017"/>
    <n v="858.36"/>
    <n v="613.44000000000005"/>
    <m/>
    <m/>
    <n v="1471.8000000000002"/>
    <n v="1.1368683772161603E-13"/>
    <m/>
    <m/>
    <m/>
    <m/>
    <m/>
    <m/>
    <m/>
    <x v="1"/>
    <n v="1471.8000000000002"/>
    <n v="0"/>
    <n v="0"/>
  </r>
  <r>
    <d v="2017-02-08T00:00:00"/>
    <d v="2017-02-09T00:00:00"/>
    <n v="1"/>
    <x v="7"/>
    <s v="MARTIN"/>
    <x v="2"/>
    <n v="90500063"/>
    <s v="1007866623/1007866624"/>
    <n v="260663"/>
    <s v="41419/41421"/>
    <n v="4402887926"/>
    <s v="E/C"/>
    <s v="P1201-D"/>
    <n v="2204.0699999999997"/>
    <x v="0"/>
    <m/>
    <m/>
    <s v="RF130-09/02/2017"/>
    <n v="1830.07"/>
    <n v="374.88"/>
    <m/>
    <m/>
    <n v="2204.9499999999998"/>
    <n v="0"/>
    <m/>
    <m/>
    <m/>
    <m/>
    <m/>
    <m/>
    <m/>
    <x v="1"/>
    <n v="2204.0699999999997"/>
    <n v="0"/>
    <n v="0"/>
  </r>
  <r>
    <d v="2017-02-08T00:00:00"/>
    <d v="2017-02-09T00:00:00"/>
    <n v="1"/>
    <x v="5"/>
    <s v="MALET"/>
    <x v="2"/>
    <n v="99211029"/>
    <m/>
    <n v="260664"/>
    <m/>
    <n v="4402897763"/>
    <s v="E"/>
    <s v="A2706"/>
    <n v="5322.16"/>
    <x v="0"/>
    <m/>
    <s v="X"/>
    <m/>
    <m/>
    <m/>
    <m/>
    <m/>
    <n v="0"/>
    <n v="5322.16"/>
    <m/>
    <m/>
    <m/>
    <m/>
    <m/>
    <m/>
    <m/>
    <x v="0"/>
    <n v="5322.16"/>
    <n v="0"/>
    <n v="5322.16"/>
  </r>
  <r>
    <d v="2017-02-08T00:00:00"/>
    <m/>
    <n v="1"/>
    <x v="9"/>
    <s v="TREMOUILLAT"/>
    <x v="8"/>
    <n v="6834"/>
    <m/>
    <n v="260665"/>
    <m/>
    <m/>
    <s v="E"/>
    <s v="B811"/>
    <n v="500"/>
    <x v="0"/>
    <s v="X"/>
    <m/>
    <m/>
    <m/>
    <m/>
    <m/>
    <m/>
    <n v="0"/>
    <n v="500"/>
    <m/>
    <m/>
    <m/>
    <m/>
    <m/>
    <m/>
    <m/>
    <x v="0"/>
    <n v="500"/>
    <n v="0"/>
    <n v="500"/>
  </r>
  <r>
    <d v="2017-02-08T00:00:00"/>
    <m/>
    <n v="1"/>
    <x v="4"/>
    <s v="PAILLAS"/>
    <x v="2"/>
    <n v="960839753"/>
    <n v="1007887758"/>
    <n v="260666"/>
    <m/>
    <n v="4402914581"/>
    <s v="E/C"/>
    <s v="CUI"/>
    <n v="7253.64"/>
    <x v="0"/>
    <m/>
    <m/>
    <s v="RF134-15/02/2017"/>
    <n v="7252.2"/>
    <m/>
    <m/>
    <m/>
    <n v="7252.2"/>
    <n v="0"/>
    <m/>
    <m/>
    <m/>
    <m/>
    <m/>
    <m/>
    <m/>
    <x v="2"/>
    <n v="7253.64"/>
    <n v="0"/>
    <n v="0"/>
  </r>
  <r>
    <d v="2017-02-09T00:00:00"/>
    <m/>
    <n v="1"/>
    <x v="7"/>
    <s v="MARTIN"/>
    <x v="2"/>
    <n v="90482851"/>
    <n v="1007869877"/>
    <n v="260667"/>
    <n v="40022"/>
    <n v="4402829769"/>
    <s v="C"/>
    <s v="BV52"/>
    <n v="1721.34"/>
    <x v="0"/>
    <m/>
    <m/>
    <s v="RF130-09/02/2017"/>
    <n v="1721.34"/>
    <m/>
    <m/>
    <m/>
    <n v="1721.34"/>
    <n v="0"/>
    <m/>
    <m/>
    <m/>
    <m/>
    <m/>
    <m/>
    <m/>
    <x v="1"/>
    <n v="1721.34"/>
    <n v="0"/>
    <n v="0"/>
  </r>
  <r>
    <d v="2017-02-09T00:00:00"/>
    <m/>
    <n v="1"/>
    <x v="7"/>
    <s v="MARTIN"/>
    <x v="2"/>
    <n v="90495001"/>
    <n v="1007869886"/>
    <n v="260668"/>
    <n v="39886"/>
    <n v="4402847440"/>
    <s v="C"/>
    <s v="P1502-A"/>
    <n v="1002.18"/>
    <x v="0"/>
    <m/>
    <m/>
    <s v="RF130-09/02/2017"/>
    <n v="1002.18"/>
    <m/>
    <m/>
    <m/>
    <n v="1002.18"/>
    <n v="0"/>
    <m/>
    <m/>
    <m/>
    <m/>
    <m/>
    <m/>
    <m/>
    <x v="1"/>
    <n v="1002.18"/>
    <n v="0"/>
    <n v="0"/>
  </r>
  <r>
    <d v="2017-02-09T00:00:00"/>
    <m/>
    <n v="1"/>
    <x v="7"/>
    <s v="MARTIN"/>
    <x v="2"/>
    <n v="90495864"/>
    <n v="1007869895"/>
    <n v="260669"/>
    <n v="42070"/>
    <n v="4402858290"/>
    <s v="C"/>
    <s v="U1600 VANNE HS"/>
    <n v="1275.1199999999999"/>
    <x v="0"/>
    <m/>
    <m/>
    <s v="RF130-09/02/2017"/>
    <n v="1275.1199999999999"/>
    <m/>
    <m/>
    <m/>
    <n v="1275.1199999999999"/>
    <n v="0"/>
    <m/>
    <m/>
    <m/>
    <m/>
    <m/>
    <m/>
    <m/>
    <x v="1"/>
    <n v="1275.1199999999999"/>
    <n v="0"/>
    <n v="0"/>
  </r>
  <r>
    <d v="2017-02-09T00:00:00"/>
    <m/>
    <n v="1"/>
    <x v="7"/>
    <s v="MARTIN"/>
    <x v="2"/>
    <n v="90484520"/>
    <s v="1007869992/1007870013"/>
    <n v="260670"/>
    <s v="41865/40025"/>
    <s v="4402851457/4402899174"/>
    <s v="E/C"/>
    <s v="BC31"/>
    <n v="2440.84"/>
    <x v="0"/>
    <m/>
    <m/>
    <s v="RF130-09/02/2017"/>
    <n v="2236.36"/>
    <n v="204.48"/>
    <m/>
    <m/>
    <n v="2440.84"/>
    <n v="2.8421709430404007E-14"/>
    <m/>
    <m/>
    <m/>
    <m/>
    <m/>
    <m/>
    <m/>
    <x v="1"/>
    <n v="2440.84"/>
    <n v="0"/>
    <n v="0"/>
  </r>
  <r>
    <d v="2017-02-09T00:00:00"/>
    <m/>
    <n v="1"/>
    <x v="7"/>
    <s v="MARTIN"/>
    <x v="2"/>
    <n v="90487065"/>
    <n v="1007870125"/>
    <n v="260671"/>
    <n v="41890"/>
    <n v="4402802180"/>
    <s v="C"/>
    <s v="LIGNE CONDENSATS  "/>
    <n v="367.22"/>
    <x v="0"/>
    <m/>
    <m/>
    <s v="RF130-09/02/2017"/>
    <n v="367.22"/>
    <m/>
    <m/>
    <m/>
    <n v="367.22"/>
    <n v="0"/>
    <m/>
    <m/>
    <m/>
    <m/>
    <m/>
    <m/>
    <m/>
    <x v="1"/>
    <n v="367.22"/>
    <n v="0"/>
    <n v="0"/>
  </r>
  <r>
    <d v="2017-02-09T00:00:00"/>
    <m/>
    <n v="1"/>
    <x v="5"/>
    <s v="BARTHELEMY"/>
    <x v="2"/>
    <n v="960883433"/>
    <n v="1007870129"/>
    <n v="260672"/>
    <m/>
    <n v="4402904046"/>
    <s v="E"/>
    <s v="LIGNE AIR"/>
    <n v="545.28"/>
    <x v="0"/>
    <m/>
    <m/>
    <s v="RF130-09/02/2017"/>
    <n v="545.28"/>
    <m/>
    <m/>
    <m/>
    <n v="545.28"/>
    <n v="0"/>
    <m/>
    <m/>
    <m/>
    <m/>
    <m/>
    <m/>
    <m/>
    <x v="0"/>
    <n v="545.28"/>
    <n v="0"/>
    <n v="0"/>
  </r>
  <r>
    <d v="2017-02-09T00:00:00"/>
    <m/>
    <n v="1"/>
    <x v="5"/>
    <s v="BARTHELEMY"/>
    <x v="2"/>
    <n v="90501285"/>
    <n v="1007870133"/>
    <n v="260673"/>
    <m/>
    <n v="4402898167"/>
    <s v="C"/>
    <s v="E24107"/>
    <n v="242.5"/>
    <x v="0"/>
    <m/>
    <m/>
    <s v="RF130-09/02/2017"/>
    <n v="242.5"/>
    <m/>
    <m/>
    <m/>
    <n v="242.5"/>
    <n v="0"/>
    <m/>
    <m/>
    <m/>
    <m/>
    <m/>
    <m/>
    <m/>
    <x v="0"/>
    <n v="242.5"/>
    <n v="0"/>
    <n v="0"/>
  </r>
  <r>
    <d v="2017-02-09T00:00:00"/>
    <m/>
    <n v="1"/>
    <x v="5"/>
    <s v="BARTHELEMY"/>
    <x v="2"/>
    <n v="90487843"/>
    <n v="1007870137"/>
    <n v="260674"/>
    <m/>
    <n v="4402904045"/>
    <s v="E"/>
    <s v="LIGNE PHENOL"/>
    <n v="102.24"/>
    <x v="0"/>
    <m/>
    <m/>
    <s v="RF130-09/02/2017"/>
    <n v="102.24"/>
    <m/>
    <m/>
    <m/>
    <n v="102.24"/>
    <n v="0"/>
    <m/>
    <m/>
    <m/>
    <m/>
    <m/>
    <m/>
    <m/>
    <x v="0"/>
    <n v="102.24"/>
    <n v="0"/>
    <n v="0"/>
  </r>
  <r>
    <d v="2017-02-09T00:00:00"/>
    <m/>
    <n v="1"/>
    <x v="4"/>
    <s v="MONGEOT"/>
    <x v="2"/>
    <n v="90497328"/>
    <m/>
    <n v="260675"/>
    <m/>
    <n v="4402910404"/>
    <s v="E"/>
    <s v="RACK"/>
    <n v="327.76"/>
    <x v="0"/>
    <m/>
    <s v="X"/>
    <m/>
    <m/>
    <m/>
    <m/>
    <m/>
    <n v="0"/>
    <n v="327.76"/>
    <m/>
    <m/>
    <m/>
    <m/>
    <m/>
    <m/>
    <m/>
    <x v="2"/>
    <n v="327.76"/>
    <n v="0"/>
    <n v="327.76"/>
  </r>
  <r>
    <d v="2017-02-09T00:00:00"/>
    <m/>
    <n v="1"/>
    <x v="5"/>
    <s v="MALET"/>
    <x v="2"/>
    <n v="90501856"/>
    <m/>
    <n v="260676"/>
    <m/>
    <n v="4402904887"/>
    <s v="C"/>
    <s v="E26906"/>
    <n v="497.4"/>
    <x v="0"/>
    <m/>
    <s v="X"/>
    <m/>
    <m/>
    <m/>
    <m/>
    <m/>
    <n v="0"/>
    <n v="497.4"/>
    <m/>
    <m/>
    <m/>
    <m/>
    <m/>
    <m/>
    <m/>
    <x v="0"/>
    <n v="497.4"/>
    <n v="0"/>
    <n v="497.4"/>
  </r>
  <r>
    <d v="2017-02-09T00:00:00"/>
    <m/>
    <n v="1"/>
    <x v="4"/>
    <s v="CONCESSA"/>
    <x v="2"/>
    <n v="99213501"/>
    <n v="1007870261"/>
    <n v="260677"/>
    <m/>
    <n v="4402905360"/>
    <s v="E"/>
    <s v="P6713-A"/>
    <n v="200"/>
    <x v="0"/>
    <m/>
    <m/>
    <s v="RF131-10/02/2017"/>
    <n v="200"/>
    <m/>
    <m/>
    <m/>
    <n v="200"/>
    <n v="0"/>
    <m/>
    <m/>
    <m/>
    <m/>
    <m/>
    <m/>
    <m/>
    <x v="2"/>
    <n v="200"/>
    <n v="0"/>
    <n v="0"/>
  </r>
  <r>
    <d v="2017-02-09T00:00:00"/>
    <m/>
    <n v="1"/>
    <x v="5"/>
    <s v="MALET"/>
    <x v="2"/>
    <n v="90501889"/>
    <m/>
    <n v="260678"/>
    <m/>
    <m/>
    <s v="E/C"/>
    <s v="E26903"/>
    <n v="4568.12"/>
    <x v="0"/>
    <s v="X"/>
    <m/>
    <m/>
    <m/>
    <m/>
    <m/>
    <m/>
    <n v="0"/>
    <n v="4568.12"/>
    <m/>
    <m/>
    <m/>
    <m/>
    <m/>
    <m/>
    <m/>
    <x v="0"/>
    <n v="4568.12"/>
    <n v="0"/>
    <n v="4568.12"/>
  </r>
  <r>
    <d v="2017-02-09T00:00:00"/>
    <m/>
    <n v="1"/>
    <x v="7"/>
    <s v="MARTIN"/>
    <x v="2"/>
    <n v="90500419"/>
    <n v="1007870291"/>
    <n v="260679"/>
    <n v="41834"/>
    <n v="4402897002"/>
    <s v="C"/>
    <s v="V1106A/B"/>
    <n v="903.9"/>
    <x v="0"/>
    <m/>
    <m/>
    <s v="RF130-09/02/2017"/>
    <n v="903.9"/>
    <m/>
    <m/>
    <m/>
    <n v="903.9"/>
    <n v="0"/>
    <m/>
    <m/>
    <m/>
    <m/>
    <m/>
    <m/>
    <m/>
    <x v="1"/>
    <n v="903.9"/>
    <n v="0"/>
    <n v="0"/>
  </r>
  <r>
    <d v="2017-02-09T00:00:00"/>
    <m/>
    <n v="1"/>
    <x v="2"/>
    <s v="LOUIS"/>
    <x v="2"/>
    <n v="90490337"/>
    <n v="1007870301"/>
    <n v="260680"/>
    <n v="41864"/>
    <n v="4402898169"/>
    <s v="E"/>
    <s v="RACK 13"/>
    <n v="340.8"/>
    <x v="0"/>
    <m/>
    <m/>
    <s v="RF130-09/02/2017"/>
    <n v="340.8"/>
    <m/>
    <m/>
    <m/>
    <n v="340.8"/>
    <n v="0"/>
    <m/>
    <m/>
    <m/>
    <m/>
    <m/>
    <m/>
    <m/>
    <x v="1"/>
    <n v="340.8"/>
    <n v="0"/>
    <n v="0"/>
  </r>
  <r>
    <d v="2017-02-09T00:00:00"/>
    <m/>
    <n v="1"/>
    <x v="7"/>
    <s v="MARTIN"/>
    <x v="2"/>
    <n v="960863045"/>
    <n v="1007870314"/>
    <n v="260681"/>
    <s v="42102/42101"/>
    <n v="4402905438"/>
    <s v="E"/>
    <s v="K1207"/>
    <n v="1937.71"/>
    <x v="0"/>
    <m/>
    <m/>
    <s v="RF134-15/02/2017"/>
    <n v="1937.71"/>
    <m/>
    <m/>
    <m/>
    <n v="1937.71"/>
    <n v="0"/>
    <m/>
    <m/>
    <m/>
    <m/>
    <m/>
    <m/>
    <m/>
    <x v="1"/>
    <n v="1937.71"/>
    <n v="0"/>
    <n v="0"/>
  </r>
  <r>
    <d v="2017-02-09T00:00:00"/>
    <m/>
    <n v="1"/>
    <x v="0"/>
    <s v="PORTES"/>
    <x v="2"/>
    <n v="90490300"/>
    <n v="1007870322"/>
    <n v="260682"/>
    <m/>
    <n v="4402907459"/>
    <s v="E"/>
    <s v="A9504-6"/>
    <n v="624.79999999999995"/>
    <x v="0"/>
    <m/>
    <m/>
    <s v="RF131-10/02/2017"/>
    <n v="624.79999999999995"/>
    <m/>
    <m/>
    <m/>
    <n v="624.79999999999995"/>
    <n v="0"/>
    <m/>
    <m/>
    <m/>
    <m/>
    <m/>
    <m/>
    <m/>
    <x v="0"/>
    <n v="624.79999999999995"/>
    <n v="0"/>
    <n v="0"/>
  </r>
  <r>
    <d v="2017-02-09T00:00:00"/>
    <m/>
    <n v="1"/>
    <x v="0"/>
    <s v="PORTES"/>
    <x v="2"/>
    <n v="90463464"/>
    <n v="1007870325"/>
    <n v="260683"/>
    <m/>
    <n v="4402687533"/>
    <s v="E"/>
    <s v="K9604-4"/>
    <n v="170.4"/>
    <x v="0"/>
    <m/>
    <m/>
    <s v="RF133-14/02/2017"/>
    <n v="170.4"/>
    <m/>
    <m/>
    <m/>
    <n v="170.4"/>
    <n v="0"/>
    <m/>
    <m/>
    <m/>
    <m/>
    <m/>
    <m/>
    <m/>
    <x v="0"/>
    <n v="170.4"/>
    <n v="0"/>
    <n v="0"/>
  </r>
  <r>
    <d v="2017-02-09T00:00:00"/>
    <m/>
    <n v="1"/>
    <x v="5"/>
    <s v="MALET"/>
    <x v="2"/>
    <n v="960912228"/>
    <n v="1007870328"/>
    <n v="260684"/>
    <m/>
    <n v="4402873415"/>
    <s v="E"/>
    <s v="J29564"/>
    <n v="166.74"/>
    <x v="0"/>
    <m/>
    <m/>
    <s v="RF130-09/02/2017"/>
    <n v="166.74"/>
    <m/>
    <m/>
    <m/>
    <n v="166.74"/>
    <n v="0"/>
    <m/>
    <m/>
    <m/>
    <m/>
    <m/>
    <m/>
    <m/>
    <x v="0"/>
    <n v="166.74"/>
    <n v="0"/>
    <n v="0"/>
  </r>
  <r>
    <d v="2017-02-09T00:00:00"/>
    <m/>
    <n v="1"/>
    <x v="3"/>
    <s v="SANCHE"/>
    <x v="2"/>
    <n v="90502183"/>
    <n v="1007870339"/>
    <n v="260685"/>
    <n v="42238"/>
    <n v="4402907769"/>
    <s v="E"/>
    <s v="A1604-1"/>
    <n v="272.64"/>
    <x v="0"/>
    <m/>
    <m/>
    <s v="RF133-14/02/2017"/>
    <n v="272.64"/>
    <m/>
    <m/>
    <m/>
    <n v="272.64"/>
    <n v="0"/>
    <m/>
    <m/>
    <m/>
    <m/>
    <m/>
    <m/>
    <m/>
    <x v="0"/>
    <n v="272.64"/>
    <n v="0"/>
    <n v="0"/>
  </r>
  <r>
    <d v="2017-02-09T00:00:00"/>
    <m/>
    <n v="1"/>
    <x v="2"/>
    <s v="CABEZUELA"/>
    <x v="2"/>
    <n v="960920319"/>
    <m/>
    <n v="260687"/>
    <m/>
    <n v="4402907598"/>
    <s v="C"/>
    <s v="P140051"/>
    <n v="338.86"/>
    <x v="0"/>
    <m/>
    <s v="X"/>
    <m/>
    <m/>
    <m/>
    <m/>
    <m/>
    <n v="0"/>
    <n v="338.86"/>
    <m/>
    <m/>
    <m/>
    <m/>
    <m/>
    <m/>
    <m/>
    <x v="1"/>
    <n v="338.86"/>
    <n v="0"/>
    <n v="338.86"/>
  </r>
  <r>
    <d v="2017-02-09T00:00:00"/>
    <m/>
    <n v="1"/>
    <x v="4"/>
    <s v="DUSSIER"/>
    <x v="2"/>
    <n v="960903404"/>
    <m/>
    <n v="260688"/>
    <m/>
    <m/>
    <s v="E"/>
    <s v="X6555-3"/>
    <n v="138.6"/>
    <x v="0"/>
    <s v="X"/>
    <m/>
    <m/>
    <m/>
    <m/>
    <m/>
    <m/>
    <n v="0"/>
    <n v="138.6"/>
    <m/>
    <m/>
    <m/>
    <m/>
    <m/>
    <m/>
    <m/>
    <x v="2"/>
    <n v="138.6"/>
    <n v="0"/>
    <n v="138.6"/>
  </r>
  <r>
    <d v="2017-02-09T00:00:00"/>
    <m/>
    <n v="1"/>
    <x v="5"/>
    <s v="MALET"/>
    <x v="2"/>
    <n v="90498231"/>
    <m/>
    <n v="260689"/>
    <m/>
    <n v="4402917578"/>
    <s v="C"/>
    <s v="29565-C"/>
    <n v="643.36"/>
    <x v="0"/>
    <m/>
    <s v="X"/>
    <m/>
    <m/>
    <m/>
    <m/>
    <m/>
    <n v="0"/>
    <n v="643.36"/>
    <m/>
    <m/>
    <m/>
    <m/>
    <m/>
    <m/>
    <m/>
    <x v="0"/>
    <n v="643.36"/>
    <n v="0"/>
    <n v="643.36"/>
  </r>
  <r>
    <d v="2017-02-09T00:00:00"/>
    <m/>
    <n v="1"/>
    <x v="4"/>
    <s v="CONCESSA"/>
    <x v="2"/>
    <n v="90500147"/>
    <m/>
    <n v="260690"/>
    <m/>
    <n v="4402914900"/>
    <s v="E"/>
    <s v="S6207A/B"/>
    <n v="100"/>
    <x v="0"/>
    <m/>
    <s v="X"/>
    <m/>
    <m/>
    <m/>
    <m/>
    <m/>
    <n v="0"/>
    <n v="100"/>
    <m/>
    <m/>
    <m/>
    <m/>
    <m/>
    <m/>
    <m/>
    <x v="2"/>
    <n v="100"/>
    <n v="0"/>
    <n v="100"/>
  </r>
  <r>
    <d v="2017-02-09T00:00:00"/>
    <m/>
    <n v="1"/>
    <x v="0"/>
    <s v="PORTES"/>
    <x v="2"/>
    <n v="960909896"/>
    <m/>
    <n v="260691"/>
    <m/>
    <n v="4402909623"/>
    <s v="E/C"/>
    <s v="V9307"/>
    <n v="2913.48"/>
    <x v="0"/>
    <m/>
    <s v="X"/>
    <m/>
    <m/>
    <m/>
    <m/>
    <m/>
    <n v="0"/>
    <n v="2913.48"/>
    <m/>
    <m/>
    <m/>
    <m/>
    <m/>
    <m/>
    <m/>
    <x v="0"/>
    <n v="2913.48"/>
    <n v="0"/>
    <n v="2913.48"/>
  </r>
  <r>
    <d v="2017-02-09T00:00:00"/>
    <m/>
    <n v="1"/>
    <x v="4"/>
    <s v="CONCESSA"/>
    <x v="2"/>
    <n v="99213787"/>
    <n v="1007874340"/>
    <n v="260692"/>
    <m/>
    <n v="4402910407"/>
    <s v="E"/>
    <s v="A6501-22"/>
    <n v="109.12"/>
    <x v="0"/>
    <m/>
    <m/>
    <s v="RF131-10/02/2017"/>
    <n v="109.12"/>
    <m/>
    <m/>
    <m/>
    <n v="109.12"/>
    <n v="0"/>
    <m/>
    <m/>
    <m/>
    <m/>
    <m/>
    <m/>
    <m/>
    <x v="2"/>
    <n v="109.12"/>
    <n v="0"/>
    <n v="0"/>
  </r>
  <r>
    <d v="2017-02-09T00:00:00"/>
    <m/>
    <n v="1"/>
    <x v="4"/>
    <s v="CONCESSA"/>
    <x v="2"/>
    <n v="99213788"/>
    <n v="1007874345"/>
    <n v="260693"/>
    <m/>
    <n v="4402910408"/>
    <s v="E"/>
    <s v="A6501-4"/>
    <n v="163.68"/>
    <x v="0"/>
    <m/>
    <m/>
    <s v="RF133-14/02/2017"/>
    <n v="163.68"/>
    <m/>
    <m/>
    <m/>
    <n v="163.68"/>
    <n v="0"/>
    <m/>
    <m/>
    <m/>
    <m/>
    <m/>
    <m/>
    <m/>
    <x v="2"/>
    <n v="163.68"/>
    <n v="0"/>
    <n v="0"/>
  </r>
  <r>
    <d v="2017-02-09T00:00:00"/>
    <m/>
    <n v="1"/>
    <x v="4"/>
    <s v="CONCESSA"/>
    <x v="2"/>
    <n v="90495203"/>
    <m/>
    <n v="260694"/>
    <m/>
    <m/>
    <s v="E"/>
    <s v="P6301-1"/>
    <n v="115.5"/>
    <x v="0"/>
    <s v="X"/>
    <m/>
    <m/>
    <m/>
    <m/>
    <m/>
    <m/>
    <n v="0"/>
    <n v="115.5"/>
    <m/>
    <m/>
    <m/>
    <m/>
    <m/>
    <m/>
    <m/>
    <x v="2"/>
    <n v="115.5"/>
    <n v="0"/>
    <n v="115.5"/>
  </r>
  <r>
    <d v="2017-02-09T00:00:00"/>
    <m/>
    <n v="1"/>
    <x v="4"/>
    <s v="CONCESSA"/>
    <x v="2"/>
    <n v="90495203"/>
    <m/>
    <n v="260695"/>
    <m/>
    <m/>
    <s v="C"/>
    <s v="P6301-1"/>
    <n v="316.54000000000002"/>
    <x v="0"/>
    <s v="X"/>
    <m/>
    <m/>
    <m/>
    <m/>
    <m/>
    <m/>
    <n v="0"/>
    <n v="316.54000000000002"/>
    <m/>
    <m/>
    <m/>
    <m/>
    <m/>
    <m/>
    <m/>
    <x v="2"/>
    <n v="316.54000000000002"/>
    <n v="0"/>
    <n v="316.54000000000002"/>
  </r>
  <r>
    <d v="2017-02-09T00:00:00"/>
    <m/>
    <n v="1"/>
    <x v="5"/>
    <s v="MALET"/>
    <x v="2"/>
    <n v="99214318"/>
    <m/>
    <n v="260696"/>
    <m/>
    <m/>
    <s v="C"/>
    <s v="S26201"/>
    <n v="2136"/>
    <x v="0"/>
    <s v="X"/>
    <m/>
    <m/>
    <m/>
    <m/>
    <m/>
    <m/>
    <n v="0"/>
    <n v="2136"/>
    <m/>
    <m/>
    <m/>
    <m/>
    <m/>
    <m/>
    <m/>
    <x v="0"/>
    <n v="2136"/>
    <n v="0"/>
    <n v="2136"/>
  </r>
  <r>
    <d v="2017-02-09T00:00:00"/>
    <m/>
    <n v="1"/>
    <x v="4"/>
    <s v="DANZIN"/>
    <x v="2"/>
    <n v="90501487"/>
    <m/>
    <n v="260697"/>
    <m/>
    <n v="4402910846"/>
    <s v="C"/>
    <s v="62FQC056"/>
    <n v="228.12"/>
    <x v="0"/>
    <m/>
    <s v="X"/>
    <m/>
    <m/>
    <m/>
    <m/>
    <m/>
    <n v="0"/>
    <n v="228.12"/>
    <m/>
    <m/>
    <m/>
    <m/>
    <m/>
    <m/>
    <m/>
    <x v="2"/>
    <n v="228.12"/>
    <n v="0"/>
    <n v="228.12"/>
  </r>
  <r>
    <d v="2017-02-09T00:00:00"/>
    <m/>
    <n v="1"/>
    <x v="1"/>
    <s v="POUCHAIN"/>
    <x v="2"/>
    <n v="960920230"/>
    <m/>
    <n v="260698"/>
    <n v="41642"/>
    <m/>
    <s v="C"/>
    <s v="P1435"/>
    <n v="7712.32"/>
    <x v="0"/>
    <s v="X"/>
    <m/>
    <m/>
    <m/>
    <m/>
    <m/>
    <m/>
    <n v="0"/>
    <n v="7712.32"/>
    <m/>
    <m/>
    <m/>
    <m/>
    <m/>
    <m/>
    <m/>
    <x v="0"/>
    <n v="7712.32"/>
    <n v="0"/>
    <n v="7712.32"/>
  </r>
  <r>
    <d v="2017-02-09T00:00:00"/>
    <m/>
    <n v="1"/>
    <x v="1"/>
    <s v="POUCHAIN"/>
    <x v="2"/>
    <n v="960907712"/>
    <m/>
    <n v="260699"/>
    <n v="41617"/>
    <m/>
    <s v="E"/>
    <s v="V2105"/>
    <n v="170.55"/>
    <x v="0"/>
    <s v="X"/>
    <m/>
    <m/>
    <m/>
    <m/>
    <m/>
    <m/>
    <n v="0"/>
    <n v="170.55"/>
    <m/>
    <m/>
    <m/>
    <m/>
    <m/>
    <m/>
    <m/>
    <x v="0"/>
    <n v="170.55"/>
    <n v="0"/>
    <n v="170.55"/>
  </r>
  <r>
    <d v="2017-02-09T00:00:00"/>
    <m/>
    <n v="1"/>
    <x v="1"/>
    <s v="POUCHAIN"/>
    <x v="2"/>
    <n v="960917703"/>
    <m/>
    <n v="260700"/>
    <n v="41616"/>
    <m/>
    <s v="E"/>
    <s v="SALIN"/>
    <n v="2086.4"/>
    <x v="0"/>
    <s v="X"/>
    <m/>
    <m/>
    <m/>
    <m/>
    <m/>
    <m/>
    <n v="0"/>
    <n v="2086.4"/>
    <m/>
    <m/>
    <m/>
    <m/>
    <m/>
    <m/>
    <m/>
    <x v="0"/>
    <n v="2086.4"/>
    <n v="0"/>
    <n v="2086.4"/>
  </r>
  <r>
    <d v="2017-02-09T00:00:00"/>
    <m/>
    <n v="1"/>
    <x v="1"/>
    <s v="POUCHAIN"/>
    <x v="2"/>
    <n v="90441280"/>
    <m/>
    <n v="260701"/>
    <n v="41640"/>
    <m/>
    <s v="E"/>
    <s v="K2103"/>
    <n v="227.4"/>
    <x v="0"/>
    <s v="X"/>
    <m/>
    <m/>
    <m/>
    <m/>
    <m/>
    <m/>
    <n v="0"/>
    <n v="227.4"/>
    <m/>
    <m/>
    <m/>
    <m/>
    <m/>
    <m/>
    <m/>
    <x v="0"/>
    <n v="227.4"/>
    <n v="0"/>
    <n v="227.4"/>
  </r>
  <r>
    <d v="2017-02-09T00:00:00"/>
    <m/>
    <n v="1"/>
    <x v="1"/>
    <s v="POUCHAIN"/>
    <x v="2"/>
    <n v="960907712"/>
    <m/>
    <n v="260702"/>
    <s v="41617/41618"/>
    <m/>
    <s v="E/C"/>
    <s v="V2105"/>
    <n v="7551.16"/>
    <x v="0"/>
    <s v="X"/>
    <m/>
    <m/>
    <m/>
    <m/>
    <m/>
    <m/>
    <n v="0"/>
    <n v="7551.16"/>
    <m/>
    <m/>
    <m/>
    <m/>
    <m/>
    <m/>
    <m/>
    <x v="0"/>
    <n v="7551.16"/>
    <n v="0"/>
    <n v="7551.16"/>
  </r>
  <r>
    <d v="2017-02-10T00:00:00"/>
    <m/>
    <n v="1"/>
    <x v="4"/>
    <s v="PAILLAS"/>
    <x v="2"/>
    <m/>
    <n v="1007881946"/>
    <n v="260703"/>
    <m/>
    <n v="4402913121"/>
    <s v="E"/>
    <s v="V101-3A/B     AL8-5"/>
    <n v="1023.3"/>
    <x v="0"/>
    <m/>
    <m/>
    <s v="RF133-14/02/2017"/>
    <n v="1023.3"/>
    <m/>
    <m/>
    <m/>
    <n v="1023.3"/>
    <n v="0"/>
    <m/>
    <m/>
    <m/>
    <m/>
    <m/>
    <m/>
    <m/>
    <x v="2"/>
    <n v="1023.3"/>
    <n v="0"/>
    <n v="0"/>
  </r>
  <r>
    <d v="2017-02-13T00:00:00"/>
    <m/>
    <n v="1"/>
    <x v="6"/>
    <s v="TARTONNE"/>
    <x v="2"/>
    <n v="99210866"/>
    <m/>
    <n v="260704"/>
    <m/>
    <m/>
    <s v="E"/>
    <s v="B302"/>
    <n v="750.42"/>
    <x v="0"/>
    <s v="X"/>
    <m/>
    <m/>
    <m/>
    <m/>
    <m/>
    <m/>
    <n v="0"/>
    <n v="750.42"/>
    <m/>
    <m/>
    <m/>
    <m/>
    <m/>
    <m/>
    <m/>
    <x v="0"/>
    <n v="750.42"/>
    <n v="0"/>
    <n v="750.42"/>
  </r>
  <r>
    <d v="2017-02-13T00:00:00"/>
    <m/>
    <n v="1"/>
    <x v="6"/>
    <s v="IDOUX"/>
    <x v="2"/>
    <n v="99211164"/>
    <m/>
    <n v="260705"/>
    <m/>
    <m/>
    <s v="E"/>
    <s v="BUREAUX CENTRAUX"/>
    <n v="573.04999999999995"/>
    <x v="0"/>
    <s v="X"/>
    <m/>
    <m/>
    <m/>
    <m/>
    <m/>
    <m/>
    <n v="0"/>
    <n v="573.04999999999995"/>
    <m/>
    <m/>
    <m/>
    <m/>
    <m/>
    <m/>
    <m/>
    <x v="0"/>
    <n v="573.04999999999995"/>
    <n v="0"/>
    <n v="573.04999999999995"/>
  </r>
  <r>
    <d v="2017-02-13T00:00:00"/>
    <m/>
    <n v="1"/>
    <x v="6"/>
    <s v="FOUHAD"/>
    <x v="2"/>
    <n v="99211294"/>
    <m/>
    <n v="260706"/>
    <m/>
    <m/>
    <s v="E"/>
    <s v="B301"/>
    <n v="1395.31"/>
    <x v="0"/>
    <s v="X"/>
    <m/>
    <m/>
    <m/>
    <m/>
    <m/>
    <m/>
    <n v="0"/>
    <n v="1395.31"/>
    <m/>
    <m/>
    <m/>
    <m/>
    <m/>
    <m/>
    <m/>
    <x v="0"/>
    <n v="1395.31"/>
    <n v="0"/>
    <n v="1395.31"/>
  </r>
  <r>
    <d v="2017-02-13T00:00:00"/>
    <m/>
    <n v="1"/>
    <x v="0"/>
    <m/>
    <x v="6"/>
    <n v="90500919"/>
    <m/>
    <n v="260707"/>
    <m/>
    <m/>
    <s v="E"/>
    <s v="A9504-7"/>
    <n v="579.87"/>
    <x v="0"/>
    <s v="X"/>
    <m/>
    <m/>
    <m/>
    <m/>
    <m/>
    <m/>
    <n v="0"/>
    <n v="579.87"/>
    <m/>
    <m/>
    <m/>
    <m/>
    <m/>
    <m/>
    <m/>
    <x v="0"/>
    <n v="579.87"/>
    <n v="0"/>
    <n v="579.87"/>
  </r>
  <r>
    <d v="2017-02-13T00:00:00"/>
    <m/>
    <n v="1"/>
    <x v="5"/>
    <m/>
    <x v="6"/>
    <n v="960923808"/>
    <m/>
    <n v="260708"/>
    <m/>
    <m/>
    <s v="E/C"/>
    <s v="R26101-A"/>
    <n v="471.31"/>
    <x v="0"/>
    <s v="X"/>
    <m/>
    <m/>
    <m/>
    <m/>
    <m/>
    <m/>
    <n v="0"/>
    <n v="471.31"/>
    <m/>
    <m/>
    <m/>
    <m/>
    <m/>
    <m/>
    <m/>
    <x v="0"/>
    <n v="471.31"/>
    <n v="0"/>
    <n v="471.31"/>
  </r>
  <r>
    <d v="2017-02-13T00:00:00"/>
    <m/>
    <n v="1"/>
    <x v="4"/>
    <m/>
    <x v="6"/>
    <n v="960896831"/>
    <m/>
    <n v="260709"/>
    <m/>
    <m/>
    <s v="E"/>
    <s v="X6505"/>
    <n v="122.8"/>
    <x v="0"/>
    <s v="X"/>
    <m/>
    <m/>
    <m/>
    <m/>
    <m/>
    <m/>
    <n v="0"/>
    <n v="122.8"/>
    <m/>
    <m/>
    <m/>
    <m/>
    <m/>
    <m/>
    <m/>
    <x v="2"/>
    <n v="122.8"/>
    <n v="0"/>
    <n v="122.8"/>
  </r>
  <r>
    <d v="2017-02-13T00:00:00"/>
    <m/>
    <n v="1"/>
    <x v="4"/>
    <m/>
    <x v="6"/>
    <n v="90499184"/>
    <m/>
    <n v="260710"/>
    <m/>
    <m/>
    <s v="E"/>
    <s v="X6152-3"/>
    <n v="186.57"/>
    <x v="0"/>
    <s v="X"/>
    <m/>
    <m/>
    <m/>
    <m/>
    <m/>
    <m/>
    <n v="0"/>
    <n v="186.57"/>
    <m/>
    <m/>
    <m/>
    <m/>
    <m/>
    <m/>
    <m/>
    <x v="2"/>
    <n v="186.57"/>
    <n v="0"/>
    <n v="186.57"/>
  </r>
  <r>
    <d v="2017-02-13T00:00:00"/>
    <m/>
    <n v="1"/>
    <x v="4"/>
    <m/>
    <x v="6"/>
    <n v="90500185"/>
    <m/>
    <n v="260711"/>
    <m/>
    <m/>
    <s v="E"/>
    <s v="X6505"/>
    <n v="150"/>
    <x v="0"/>
    <s v="X"/>
    <m/>
    <m/>
    <m/>
    <m/>
    <m/>
    <m/>
    <n v="0"/>
    <n v="150"/>
    <m/>
    <m/>
    <m/>
    <m/>
    <m/>
    <m/>
    <m/>
    <x v="2"/>
    <n v="150"/>
    <n v="0"/>
    <n v="150"/>
  </r>
  <r>
    <d v="2017-02-13T00:00:00"/>
    <m/>
    <n v="1"/>
    <x v="4"/>
    <m/>
    <x v="6"/>
    <n v="90499086"/>
    <m/>
    <n v="260712"/>
    <m/>
    <m/>
    <s v="E"/>
    <s v="P6656-3"/>
    <n v="100"/>
    <x v="0"/>
    <s v="X"/>
    <m/>
    <m/>
    <m/>
    <m/>
    <m/>
    <m/>
    <n v="0"/>
    <n v="100"/>
    <m/>
    <m/>
    <m/>
    <m/>
    <m/>
    <m/>
    <m/>
    <x v="2"/>
    <n v="100"/>
    <n v="0"/>
    <n v="100"/>
  </r>
  <r>
    <d v="2017-02-13T00:00:00"/>
    <m/>
    <n v="1"/>
    <x v="4"/>
    <m/>
    <x v="6"/>
    <n v="99208725"/>
    <m/>
    <n v="260713"/>
    <m/>
    <m/>
    <s v="E"/>
    <s v="U065-0"/>
    <n v="250.14"/>
    <x v="0"/>
    <s v="X"/>
    <m/>
    <m/>
    <m/>
    <m/>
    <m/>
    <m/>
    <n v="0"/>
    <n v="250.14"/>
    <m/>
    <m/>
    <m/>
    <m/>
    <m/>
    <m/>
    <m/>
    <x v="2"/>
    <n v="250.14"/>
    <n v="0"/>
    <n v="250.14"/>
  </r>
  <r>
    <d v="2017-02-13T00:00:00"/>
    <m/>
    <n v="1"/>
    <x v="4"/>
    <m/>
    <x v="0"/>
    <n v="90494984"/>
    <m/>
    <n v="260714"/>
    <m/>
    <m/>
    <s v="E"/>
    <s v="A6503"/>
    <n v="315"/>
    <x v="0"/>
    <s v="X"/>
    <m/>
    <m/>
    <m/>
    <m/>
    <m/>
    <m/>
    <n v="0"/>
    <n v="315"/>
    <m/>
    <m/>
    <m/>
    <m/>
    <m/>
    <m/>
    <m/>
    <x v="2"/>
    <n v="315"/>
    <n v="0"/>
    <n v="315"/>
  </r>
  <r>
    <d v="2017-02-13T00:00:00"/>
    <m/>
    <n v="1"/>
    <x v="5"/>
    <m/>
    <x v="0"/>
    <n v="90501295"/>
    <m/>
    <n v="260715"/>
    <m/>
    <m/>
    <s v="E"/>
    <s v="62FKCV320"/>
    <n v="114.65"/>
    <x v="0"/>
    <s v="X"/>
    <m/>
    <m/>
    <m/>
    <m/>
    <m/>
    <m/>
    <n v="0"/>
    <n v="114.65"/>
    <m/>
    <m/>
    <m/>
    <m/>
    <m/>
    <m/>
    <m/>
    <x v="0"/>
    <n v="114.65"/>
    <n v="0"/>
    <n v="114.65"/>
  </r>
  <r>
    <d v="2017-02-13T00:00:00"/>
    <m/>
    <n v="1"/>
    <x v="1"/>
    <m/>
    <x v="11"/>
    <n v="90496670"/>
    <m/>
    <n v="260716"/>
    <m/>
    <m/>
    <s v="E"/>
    <s v="T750"/>
    <n v="150"/>
    <x v="0"/>
    <s v="X"/>
    <m/>
    <m/>
    <m/>
    <m/>
    <m/>
    <m/>
    <n v="0"/>
    <n v="150"/>
    <m/>
    <m/>
    <m/>
    <m/>
    <m/>
    <m/>
    <m/>
    <x v="0"/>
    <n v="150"/>
    <n v="0"/>
    <n v="150"/>
  </r>
  <r>
    <d v="2017-02-13T00:00:00"/>
    <m/>
    <n v="1"/>
    <x v="1"/>
    <m/>
    <x v="1"/>
    <n v="90500027"/>
    <m/>
    <n v="260717"/>
    <m/>
    <m/>
    <s v="E"/>
    <s v="T733"/>
    <n v="163.80000000000001"/>
    <x v="0"/>
    <s v="X"/>
    <m/>
    <m/>
    <m/>
    <m/>
    <m/>
    <m/>
    <n v="0"/>
    <n v="163.80000000000001"/>
    <m/>
    <m/>
    <m/>
    <m/>
    <m/>
    <m/>
    <m/>
    <x v="0"/>
    <n v="163.80000000000001"/>
    <n v="0"/>
    <n v="163.80000000000001"/>
  </r>
  <r>
    <d v="2017-02-13T00:00:00"/>
    <m/>
    <n v="1"/>
    <x v="3"/>
    <s v="ALLAIN"/>
    <x v="1"/>
    <n v="960921815"/>
    <m/>
    <n v="260717"/>
    <n v="41866"/>
    <m/>
    <s v="E"/>
    <s v="K2107-C"/>
    <n v="286.64999999999998"/>
    <x v="0"/>
    <s v="X"/>
    <m/>
    <m/>
    <m/>
    <m/>
    <m/>
    <m/>
    <n v="0"/>
    <n v="286.64999999999998"/>
    <m/>
    <m/>
    <m/>
    <m/>
    <m/>
    <m/>
    <m/>
    <x v="0"/>
    <n v="286.64999999999998"/>
    <n v="0"/>
    <n v="286.64999999999998"/>
  </r>
  <r>
    <d v="2017-02-13T00:00:00"/>
    <m/>
    <n v="1"/>
    <x v="2"/>
    <s v="PAUCHET"/>
    <x v="1"/>
    <n v="960867658"/>
    <m/>
    <n v="260719"/>
    <s v="40318/40317"/>
    <m/>
    <s v="E"/>
    <s v="K124-01A"/>
    <n v="425.88"/>
    <x v="0"/>
    <s v="X"/>
    <m/>
    <m/>
    <m/>
    <m/>
    <m/>
    <m/>
    <n v="0"/>
    <n v="425.88"/>
    <m/>
    <m/>
    <m/>
    <m/>
    <m/>
    <m/>
    <m/>
    <x v="1"/>
    <n v="425.88"/>
    <n v="0"/>
    <n v="425.88"/>
  </r>
  <r>
    <d v="2017-02-13T00:00:00"/>
    <m/>
    <n v="1"/>
    <x v="2"/>
    <s v="PAUCHET"/>
    <x v="1"/>
    <n v="90502438"/>
    <m/>
    <n v="260720"/>
    <n v="42288"/>
    <m/>
    <s v="C"/>
    <s v="V131,22 FUITE SOUDE"/>
    <n v="140.66"/>
    <x v="0"/>
    <s v="X"/>
    <m/>
    <m/>
    <m/>
    <m/>
    <m/>
    <m/>
    <n v="0"/>
    <n v="140.66"/>
    <m/>
    <m/>
    <m/>
    <m/>
    <m/>
    <m/>
    <m/>
    <x v="1"/>
    <n v="140.66"/>
    <n v="0"/>
    <n v="140.66"/>
  </r>
  <r>
    <d v="2017-02-13T00:00:00"/>
    <m/>
    <n v="1"/>
    <x v="2"/>
    <s v="PAUCHET"/>
    <x v="1"/>
    <n v="960867659"/>
    <m/>
    <n v="260721"/>
    <s v="40319/40320"/>
    <m/>
    <s v="E"/>
    <s v="K124-01B"/>
    <n v="425.88"/>
    <x v="0"/>
    <s v="X"/>
    <m/>
    <m/>
    <m/>
    <m/>
    <m/>
    <m/>
    <n v="0"/>
    <n v="425.88"/>
    <m/>
    <m/>
    <m/>
    <m/>
    <m/>
    <m/>
    <m/>
    <x v="1"/>
    <n v="425.88"/>
    <n v="0"/>
    <n v="425.88"/>
  </r>
  <r>
    <d v="2017-02-14T00:00:00"/>
    <m/>
    <n v="1"/>
    <x v="2"/>
    <s v="LOUIS"/>
    <x v="2"/>
    <n v="90500316"/>
    <s v="1007884615/1007884605"/>
    <n v="260722"/>
    <s v="42284/41870"/>
    <s v="4402896812/4402899175"/>
    <s v="E/C"/>
    <s v="111PC001  2EME OPE"/>
    <n v="751.16"/>
    <x v="0"/>
    <m/>
    <m/>
    <s v="RF134-15/02/2017"/>
    <n v="478.52"/>
    <n v="272.64"/>
    <m/>
    <m/>
    <n v="751.16"/>
    <n v="0"/>
    <m/>
    <m/>
    <m/>
    <m/>
    <m/>
    <m/>
    <m/>
    <x v="1"/>
    <n v="751.16"/>
    <n v="0"/>
    <n v="0"/>
  </r>
  <r>
    <d v="2017-02-15T00:00:00"/>
    <m/>
    <n v="1"/>
    <x v="2"/>
    <s v="LOUIS"/>
    <x v="2"/>
    <n v="960764450"/>
    <n v="1007887348"/>
    <n v="260723"/>
    <n v="42283"/>
    <n v="4402880157"/>
    <s v="E"/>
    <s v="S12403-B"/>
    <n v="213"/>
    <x v="0"/>
    <m/>
    <m/>
    <s v="RF134-15/02/2017"/>
    <n v="213"/>
    <m/>
    <m/>
    <m/>
    <n v="213"/>
    <n v="0"/>
    <m/>
    <m/>
    <m/>
    <m/>
    <m/>
    <m/>
    <m/>
    <x v="1"/>
    <n v="213"/>
    <n v="0"/>
    <n v="0"/>
  </r>
  <r>
    <d v="2017-02-15T00:00:00"/>
    <m/>
    <n v="1"/>
    <x v="7"/>
    <s v="MARTIN"/>
    <x v="2"/>
    <n v="90498183"/>
    <m/>
    <n v="260724"/>
    <n v="42316"/>
    <m/>
    <s v="E"/>
    <s v="U1200 VANNE BLOQUE"/>
    <n v="1512.56"/>
    <x v="0"/>
    <s v="X"/>
    <m/>
    <m/>
    <m/>
    <m/>
    <m/>
    <m/>
    <n v="0"/>
    <n v="1512.56"/>
    <m/>
    <m/>
    <m/>
    <m/>
    <m/>
    <m/>
    <m/>
    <x v="1"/>
    <n v="1512.56"/>
    <n v="0"/>
    <n v="1512.56"/>
  </r>
  <r>
    <d v="2017-02-15T00:00:00"/>
    <m/>
    <n v="1"/>
    <x v="7"/>
    <s v="MARTIN"/>
    <x v="2"/>
    <n v="90498245"/>
    <n v="1007887354"/>
    <n v="260725"/>
    <n v="42362"/>
    <n v="4402912203"/>
    <s v="E"/>
    <s v="PURGEUR U1200"/>
    <n v="340.8"/>
    <x v="0"/>
    <m/>
    <m/>
    <s v="RF134-15/02/2017"/>
    <n v="340.8"/>
    <m/>
    <m/>
    <m/>
    <n v="340.8"/>
    <n v="0"/>
    <m/>
    <m/>
    <m/>
    <m/>
    <m/>
    <m/>
    <m/>
    <x v="1"/>
    <n v="340.8"/>
    <n v="0"/>
    <n v="0"/>
  </r>
  <r>
    <d v="2017-02-15T00:00:00"/>
    <m/>
    <n v="1"/>
    <x v="7"/>
    <s v="MARTIN"/>
    <x v="2"/>
    <n v="90502147"/>
    <n v="1007887458"/>
    <n v="260726"/>
    <n v="42236"/>
    <n v="4402907563"/>
    <s v="C"/>
    <s v="P1502-A"/>
    <n v="1482.28"/>
    <x v="0"/>
    <m/>
    <m/>
    <s v="RF134-15/02/2017"/>
    <n v="1482.28"/>
    <m/>
    <m/>
    <m/>
    <n v="1482.28"/>
    <n v="0"/>
    <m/>
    <m/>
    <m/>
    <m/>
    <m/>
    <m/>
    <m/>
    <x v="1"/>
    <n v="1482.28"/>
    <n v="0"/>
    <n v="0"/>
  </r>
  <r>
    <d v="2017-02-15T00:00:00"/>
    <m/>
    <n v="1"/>
    <x v="7"/>
    <s v="MARTIN"/>
    <x v="2"/>
    <n v="960876280"/>
    <n v="1007887484"/>
    <n v="260727"/>
    <s v="41481/42299/42298/42300"/>
    <n v="4402889311"/>
    <s v="E"/>
    <s v="RACK 01 POUR IGNIFUGE"/>
    <n v="499.84"/>
    <x v="0"/>
    <m/>
    <m/>
    <s v="RF134-15/02/2017"/>
    <n v="499.84"/>
    <m/>
    <m/>
    <m/>
    <n v="499.84"/>
    <n v="0"/>
    <m/>
    <m/>
    <m/>
    <m/>
    <m/>
    <m/>
    <m/>
    <x v="1"/>
    <n v="499.84"/>
    <n v="0"/>
    <n v="0"/>
  </r>
  <r>
    <d v="2017-02-15T00:00:00"/>
    <m/>
    <n v="1"/>
    <x v="2"/>
    <s v="CABEZUELA"/>
    <x v="2"/>
    <n v="90501877"/>
    <m/>
    <n v="260728"/>
    <s v="42281/42282"/>
    <n v="4402909408"/>
    <s v="E/C"/>
    <s v="V14039"/>
    <n v="751.38000000000011"/>
    <x v="0"/>
    <m/>
    <s v="X"/>
    <m/>
    <m/>
    <m/>
    <m/>
    <m/>
    <n v="0"/>
    <n v="751.38000000000011"/>
    <m/>
    <m/>
    <m/>
    <m/>
    <m/>
    <m/>
    <m/>
    <x v="1"/>
    <n v="751.38000000000011"/>
    <n v="0"/>
    <n v="751.38000000000011"/>
  </r>
  <r>
    <d v="2017-02-15T00:00:00"/>
    <m/>
    <n v="1"/>
    <x v="2"/>
    <s v="CABEZUELA"/>
    <x v="2"/>
    <n v="90455837"/>
    <m/>
    <n v="260729"/>
    <s v="42280/"/>
    <n v="4402909407"/>
    <s v="C"/>
    <s v="VANNE LO"/>
    <n v="589.4"/>
    <x v="0"/>
    <m/>
    <s v="X"/>
    <m/>
    <m/>
    <m/>
    <m/>
    <m/>
    <n v="0"/>
    <n v="589.4"/>
    <m/>
    <m/>
    <m/>
    <m/>
    <m/>
    <m/>
    <m/>
    <x v="1"/>
    <n v="589.4"/>
    <n v="0"/>
    <n v="589.4"/>
  </r>
  <r>
    <d v="2017-02-15T00:00:00"/>
    <m/>
    <n v="1"/>
    <x v="4"/>
    <s v="BOISLORET"/>
    <x v="2"/>
    <n v="90497419"/>
    <m/>
    <n v="260730"/>
    <m/>
    <n v="4402869843"/>
    <s v="E/C"/>
    <s v="E6403-4"/>
    <n v="464.84"/>
    <x v="0"/>
    <m/>
    <s v="X"/>
    <m/>
    <m/>
    <m/>
    <m/>
    <m/>
    <n v="0"/>
    <n v="464.84"/>
    <m/>
    <m/>
    <m/>
    <m/>
    <m/>
    <m/>
    <m/>
    <x v="2"/>
    <n v="464.84"/>
    <n v="0"/>
    <n v="464.84"/>
  </r>
  <r>
    <d v="2017-02-15T00:00:00"/>
    <m/>
    <n v="1"/>
    <x v="4"/>
    <s v="CONCESSA"/>
    <x v="2"/>
    <n v="99211453"/>
    <m/>
    <n v="260731"/>
    <m/>
    <n v="4402900962"/>
    <s v="E"/>
    <s v="U065-0"/>
    <n v="327.36"/>
    <x v="0"/>
    <m/>
    <s v="X"/>
    <m/>
    <m/>
    <m/>
    <m/>
    <m/>
    <n v="0"/>
    <n v="327.36"/>
    <m/>
    <m/>
    <m/>
    <m/>
    <m/>
    <m/>
    <m/>
    <x v="2"/>
    <n v="327.36"/>
    <n v="0"/>
    <n v="327.36"/>
  </r>
  <r>
    <d v="2017-02-15T00:00:00"/>
    <m/>
    <n v="1"/>
    <x v="4"/>
    <s v="CONCESSA"/>
    <x v="2"/>
    <n v="99213786"/>
    <m/>
    <n v="260732"/>
    <m/>
    <n v="4402910406"/>
    <s v="E"/>
    <s v="A6501-22"/>
    <n v="109.12"/>
    <x v="0"/>
    <m/>
    <s v="X"/>
    <m/>
    <m/>
    <m/>
    <m/>
    <m/>
    <n v="0"/>
    <n v="109.12"/>
    <m/>
    <m/>
    <m/>
    <m/>
    <m/>
    <m/>
    <m/>
    <x v="2"/>
    <n v="109.12"/>
    <n v="0"/>
    <n v="109.12"/>
  </r>
  <r>
    <d v="2017-02-13T00:00:00"/>
    <m/>
    <n v="1"/>
    <x v="4"/>
    <s v="CONCESSA"/>
    <x v="2"/>
    <n v="90493800"/>
    <m/>
    <n v="260733"/>
    <m/>
    <n v="4402913066"/>
    <s v="E/C"/>
    <s v="U066"/>
    <n v="558.08000000000004"/>
    <x v="0"/>
    <m/>
    <s v="X"/>
    <m/>
    <m/>
    <m/>
    <m/>
    <m/>
    <n v="0"/>
    <n v="558.08000000000004"/>
    <m/>
    <m/>
    <m/>
    <m/>
    <m/>
    <m/>
    <m/>
    <x v="2"/>
    <n v="558.08000000000004"/>
    <n v="0"/>
    <n v="558.08000000000004"/>
  </r>
  <r>
    <d v="2017-02-15T00:00:00"/>
    <m/>
    <n v="1"/>
    <x v="4"/>
    <s v="CONCESSA"/>
    <x v="2"/>
    <n v="90475024"/>
    <m/>
    <n v="260734"/>
    <m/>
    <n v="4402916114"/>
    <s v="C"/>
    <s v="P6207"/>
    <n v="64.319999999999993"/>
    <x v="0"/>
    <m/>
    <s v="X"/>
    <m/>
    <m/>
    <m/>
    <m/>
    <m/>
    <n v="0"/>
    <n v="64.319999999999993"/>
    <m/>
    <m/>
    <m/>
    <m/>
    <m/>
    <m/>
    <m/>
    <x v="2"/>
    <n v="64.319999999999993"/>
    <n v="0"/>
    <n v="64.319999999999993"/>
  </r>
  <r>
    <d v="2017-02-15T00:00:00"/>
    <m/>
    <n v="1"/>
    <x v="4"/>
    <s v="CONCESSA"/>
    <x v="2"/>
    <n v="99213784"/>
    <m/>
    <n v="260735"/>
    <m/>
    <n v="4402910999"/>
    <s v="E"/>
    <s v="S6312"/>
    <n v="346.08"/>
    <x v="0"/>
    <m/>
    <s v="X"/>
    <m/>
    <m/>
    <m/>
    <m/>
    <m/>
    <n v="0"/>
    <n v="346.08"/>
    <m/>
    <m/>
    <m/>
    <m/>
    <m/>
    <m/>
    <m/>
    <x v="2"/>
    <n v="346.08"/>
    <n v="0"/>
    <n v="346.08"/>
  </r>
  <r>
    <d v="2017-02-15T00:00:00"/>
    <m/>
    <n v="1"/>
    <x v="4"/>
    <s v="CONCESSA"/>
    <x v="2"/>
    <n v="99213782"/>
    <m/>
    <n v="260736"/>
    <m/>
    <n v="4402905439"/>
    <s v="E"/>
    <s v="A6503-1"/>
    <n v="600"/>
    <x v="0"/>
    <m/>
    <s v="X"/>
    <m/>
    <m/>
    <m/>
    <m/>
    <m/>
    <n v="0"/>
    <n v="600"/>
    <m/>
    <m/>
    <m/>
    <m/>
    <m/>
    <m/>
    <m/>
    <x v="2"/>
    <n v="600"/>
    <n v="0"/>
    <n v="600"/>
  </r>
  <r>
    <d v="2017-02-13T00:00:00"/>
    <m/>
    <n v="1"/>
    <x v="4"/>
    <s v="CONCESSA"/>
    <x v="2"/>
    <n v="99213783"/>
    <m/>
    <n v="260737"/>
    <m/>
    <n v="4402913065"/>
    <s v="E"/>
    <s v="A6503-2"/>
    <n v="600"/>
    <x v="0"/>
    <m/>
    <s v="X"/>
    <m/>
    <m/>
    <m/>
    <m/>
    <m/>
    <n v="0"/>
    <n v="600"/>
    <m/>
    <m/>
    <m/>
    <m/>
    <m/>
    <m/>
    <m/>
    <x v="2"/>
    <n v="600"/>
    <n v="0"/>
    <n v="600"/>
  </r>
  <r>
    <d v="2017-02-15T00:00:00"/>
    <m/>
    <n v="1"/>
    <x v="3"/>
    <s v="SANCHE"/>
    <x v="2"/>
    <n v="90499919"/>
    <m/>
    <n v="260738"/>
    <n v="42173"/>
    <n v="4402892986"/>
    <s v="E"/>
    <s v="140FT157"/>
    <n v="227.2"/>
    <x v="0"/>
    <m/>
    <s v="X"/>
    <m/>
    <m/>
    <m/>
    <m/>
    <m/>
    <n v="0"/>
    <n v="227.2"/>
    <m/>
    <m/>
    <m/>
    <m/>
    <m/>
    <m/>
    <m/>
    <x v="0"/>
    <n v="227.2"/>
    <n v="0"/>
    <n v="227.2"/>
  </r>
  <r>
    <d v="2017-02-13T00:00:00"/>
    <m/>
    <n v="1"/>
    <x v="3"/>
    <s v="MALLIE"/>
    <x v="2"/>
    <n v="99208999"/>
    <m/>
    <n v="260739"/>
    <m/>
    <n v="4402914391"/>
    <s v="E"/>
    <s v="U035-0  PEINTURE"/>
    <n v="1392.8"/>
    <x v="0"/>
    <m/>
    <s v="X"/>
    <m/>
    <m/>
    <m/>
    <m/>
    <m/>
    <n v="0"/>
    <n v="1392.8"/>
    <m/>
    <m/>
    <m/>
    <m/>
    <m/>
    <m/>
    <m/>
    <x v="0"/>
    <n v="1392.8"/>
    <n v="0"/>
    <n v="1392.8"/>
  </r>
  <r>
    <d v="2017-02-15T00:00:00"/>
    <m/>
    <n v="1"/>
    <x v="5"/>
    <s v="BARTHELEMY"/>
    <x v="2"/>
    <n v="90499189"/>
    <m/>
    <n v="260741"/>
    <m/>
    <n v="4402878697"/>
    <s v="E"/>
    <s v="U242-0"/>
    <n v="817.92"/>
    <x v="0"/>
    <m/>
    <s v="X"/>
    <m/>
    <m/>
    <m/>
    <m/>
    <m/>
    <n v="0"/>
    <n v="817.92"/>
    <m/>
    <m/>
    <m/>
    <m/>
    <m/>
    <m/>
    <m/>
    <x v="0"/>
    <n v="817.92"/>
    <n v="0"/>
    <n v="817.92"/>
  </r>
  <r>
    <d v="2017-02-15T00:00:00"/>
    <m/>
    <n v="1"/>
    <x v="5"/>
    <s v="MALET"/>
    <x v="2"/>
    <n v="90498135"/>
    <m/>
    <n v="260742"/>
    <m/>
    <n v="4402913063"/>
    <s v="C"/>
    <s v="P295420"/>
    <n v="662.68"/>
    <x v="0"/>
    <m/>
    <s v="X"/>
    <m/>
    <m/>
    <m/>
    <m/>
    <m/>
    <n v="0"/>
    <n v="662.68"/>
    <m/>
    <m/>
    <m/>
    <m/>
    <m/>
    <m/>
    <m/>
    <x v="0"/>
    <n v="662.68"/>
    <n v="0"/>
    <n v="662.68"/>
  </r>
  <r>
    <d v="2017-02-15T00:00:00"/>
    <m/>
    <n v="1"/>
    <x v="3"/>
    <s v="SANCHE"/>
    <x v="2"/>
    <n v="90501293"/>
    <m/>
    <n v="260743"/>
    <n v="41863"/>
    <n v="4402899176"/>
    <s v="E"/>
    <s v="U035-0"/>
    <n v="272.8"/>
    <x v="0"/>
    <m/>
    <s v="X"/>
    <m/>
    <m/>
    <m/>
    <m/>
    <m/>
    <n v="0"/>
    <n v="272.8"/>
    <m/>
    <m/>
    <m/>
    <m/>
    <m/>
    <m/>
    <m/>
    <x v="0"/>
    <n v="272.8"/>
    <n v="0"/>
    <n v="272.8"/>
  </r>
  <r>
    <d v="2017-02-15T00:00:00"/>
    <m/>
    <n v="1"/>
    <x v="3"/>
    <s v="SANCHE"/>
    <x v="2"/>
    <n v="960885563"/>
    <m/>
    <n v="260744"/>
    <n v="42125"/>
    <n v="4402906636"/>
    <s v="E"/>
    <s v="T3630"/>
    <n v="298.2"/>
    <x v="0"/>
    <m/>
    <s v="X"/>
    <m/>
    <m/>
    <m/>
    <m/>
    <m/>
    <n v="0"/>
    <n v="298.2"/>
    <m/>
    <m/>
    <m/>
    <m/>
    <m/>
    <m/>
    <m/>
    <x v="0"/>
    <n v="298.2"/>
    <n v="0"/>
    <n v="298.2"/>
  </r>
  <r>
    <d v="2017-02-15T00:00:00"/>
    <m/>
    <n v="1"/>
    <x v="7"/>
    <s v="MARTIN"/>
    <x v="2"/>
    <n v="90502542"/>
    <m/>
    <n v="260745"/>
    <n v="42417"/>
    <n v="4402910501"/>
    <s v="E"/>
    <s v="53HV0061"/>
    <n v="613.44000000000005"/>
    <x v="0"/>
    <m/>
    <s v="X"/>
    <m/>
    <m/>
    <m/>
    <m/>
    <m/>
    <n v="0"/>
    <n v="613.44000000000005"/>
    <m/>
    <m/>
    <m/>
    <m/>
    <m/>
    <m/>
    <m/>
    <x v="1"/>
    <n v="613.44000000000005"/>
    <n v="0"/>
    <n v="613.44000000000005"/>
  </r>
  <r>
    <d v="2017-02-15T00:00:00"/>
    <m/>
    <n v="1"/>
    <x v="7"/>
    <s v="MARTIN"/>
    <x v="2"/>
    <n v="90494672"/>
    <m/>
    <n v="260746"/>
    <s v="42276/42275"/>
    <n v="4402909047"/>
    <s v="E/C"/>
    <s v="51HV0840"/>
    <n v="853.8"/>
    <x v="0"/>
    <m/>
    <s v="X"/>
    <m/>
    <m/>
    <m/>
    <m/>
    <m/>
    <n v="0"/>
    <n v="853.8"/>
    <m/>
    <m/>
    <m/>
    <m/>
    <m/>
    <m/>
    <m/>
    <x v="1"/>
    <n v="853.8"/>
    <n v="0"/>
    <n v="853.8"/>
  </r>
  <r>
    <d v="2017-02-15T00:00:00"/>
    <m/>
    <n v="1"/>
    <x v="7"/>
    <s v="MARTIN"/>
    <x v="2"/>
    <n v="99214557"/>
    <m/>
    <n v="260747"/>
    <n v="42278"/>
    <n v="4402909007"/>
    <s v="E"/>
    <s v="V1301-B"/>
    <n v="408.96"/>
    <x v="0"/>
    <m/>
    <s v="X"/>
    <m/>
    <m/>
    <m/>
    <m/>
    <m/>
    <n v="0"/>
    <n v="408.96"/>
    <m/>
    <m/>
    <m/>
    <m/>
    <m/>
    <m/>
    <m/>
    <x v="1"/>
    <n v="408.96"/>
    <n v="0"/>
    <n v="408.96"/>
  </r>
  <r>
    <d v="2017-02-16T00:00:00"/>
    <m/>
    <n v="0"/>
    <x v="9"/>
    <s v="JOUVIN"/>
    <x v="16"/>
    <m/>
    <m/>
    <n v="260748"/>
    <m/>
    <m/>
    <s v="E"/>
    <s v="AIRBUS ELICOPTERE BAT r2"/>
    <n v="1314"/>
    <x v="0"/>
    <s v="X"/>
    <m/>
    <m/>
    <m/>
    <m/>
    <m/>
    <m/>
    <n v="0"/>
    <n v="1314"/>
    <m/>
    <m/>
    <m/>
    <m/>
    <m/>
    <m/>
    <m/>
    <x v="1"/>
    <n v="0"/>
    <n v="1314"/>
    <n v="0"/>
  </r>
  <r>
    <d v="2017-02-16T00:00:00"/>
    <m/>
    <n v="0"/>
    <x v="5"/>
    <s v="MICHEL"/>
    <x v="0"/>
    <m/>
    <m/>
    <n v="260749"/>
    <m/>
    <m/>
    <s v="E/C"/>
    <s v="P27817"/>
    <n v="1520"/>
    <x v="0"/>
    <s v="X"/>
    <m/>
    <m/>
    <m/>
    <m/>
    <m/>
    <m/>
    <n v="0"/>
    <n v="1520"/>
    <m/>
    <m/>
    <m/>
    <m/>
    <m/>
    <m/>
    <m/>
    <x v="0"/>
    <n v="0"/>
    <n v="1520"/>
    <n v="0"/>
  </r>
  <r>
    <d v="2017-02-16T00:00:00"/>
    <m/>
    <n v="1"/>
    <x v="4"/>
    <s v="CONCESSA"/>
    <x v="2"/>
    <n v="99213697"/>
    <m/>
    <n v="260750"/>
    <m/>
    <n v="4402914993"/>
    <s v="E"/>
    <s v="S6202-A"/>
    <n v="100"/>
    <x v="0"/>
    <m/>
    <s v="X"/>
    <m/>
    <m/>
    <m/>
    <m/>
    <m/>
    <n v="0"/>
    <n v="100"/>
    <m/>
    <m/>
    <m/>
    <m/>
    <m/>
    <m/>
    <m/>
    <x v="2"/>
    <n v="100"/>
    <n v="0"/>
    <n v="100"/>
  </r>
  <r>
    <d v="2017-02-16T00:00:00"/>
    <m/>
    <n v="1"/>
    <x v="5"/>
    <s v="BARTHELEMY"/>
    <x v="2"/>
    <n v="99211768"/>
    <m/>
    <n v="260751"/>
    <m/>
    <n v="4402875248"/>
    <s v="C"/>
    <s v="T24101"/>
    <n v="680.42"/>
    <x v="0"/>
    <m/>
    <s v="X"/>
    <m/>
    <m/>
    <m/>
    <m/>
    <m/>
    <n v="0"/>
    <n v="680.42"/>
    <m/>
    <m/>
    <m/>
    <m/>
    <m/>
    <m/>
    <m/>
    <x v="0"/>
    <n v="680.42"/>
    <n v="0"/>
    <n v="680.42"/>
  </r>
  <r>
    <d v="2017-02-16T00:00:00"/>
    <m/>
    <n v="1"/>
    <x v="5"/>
    <s v="BARTHELEMY"/>
    <x v="2"/>
    <n v="960926804"/>
    <m/>
    <n v="260752"/>
    <m/>
    <n v="4402910502"/>
    <s v="C"/>
    <s v="C24209"/>
    <n v="436.66"/>
    <x v="0"/>
    <m/>
    <s v="X"/>
    <m/>
    <m/>
    <m/>
    <m/>
    <m/>
    <n v="0"/>
    <n v="436.66"/>
    <m/>
    <m/>
    <m/>
    <m/>
    <m/>
    <m/>
    <m/>
    <x v="0"/>
    <n v="436.66"/>
    <n v="0"/>
    <n v="436.66"/>
  </r>
  <r>
    <d v="2017-02-16T00:00:00"/>
    <m/>
    <n v="1"/>
    <x v="5"/>
    <s v="MALET"/>
    <x v="2"/>
    <n v="960912409"/>
    <m/>
    <n v="260753"/>
    <m/>
    <n v="4402875906"/>
    <s v="C"/>
    <s v="T278H01"/>
    <n v="309.10000000000002"/>
    <x v="0"/>
    <m/>
    <s v="X"/>
    <m/>
    <m/>
    <m/>
    <m/>
    <m/>
    <n v="0"/>
    <n v="309.10000000000002"/>
    <m/>
    <m/>
    <m/>
    <m/>
    <m/>
    <m/>
    <m/>
    <x v="0"/>
    <n v="309.10000000000002"/>
    <n v="0"/>
    <n v="309.10000000000002"/>
  </r>
  <r>
    <d v="2017-02-16T00:00:00"/>
    <m/>
    <n v="1"/>
    <x v="5"/>
    <s v="MALET"/>
    <x v="2"/>
    <n v="960912408"/>
    <m/>
    <n v="260754"/>
    <m/>
    <n v="4402875905"/>
    <s v="C"/>
    <s v="T278H02"/>
    <n v="309.10000000000002"/>
    <x v="0"/>
    <m/>
    <s v="X"/>
    <m/>
    <m/>
    <m/>
    <m/>
    <m/>
    <n v="0"/>
    <n v="309.10000000000002"/>
    <m/>
    <m/>
    <m/>
    <m/>
    <m/>
    <m/>
    <m/>
    <x v="0"/>
    <n v="309.10000000000002"/>
    <n v="0"/>
    <n v="309.10000000000002"/>
  </r>
  <r>
    <d v="2017-02-16T00:00:00"/>
    <m/>
    <n v="1"/>
    <x v="5"/>
    <s v="BARTHELEMY"/>
    <x v="2"/>
    <n v="90501880"/>
    <m/>
    <n v="260755"/>
    <m/>
    <n v="4402912202"/>
    <s v="E"/>
    <s v="API/CPI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2-17T00:00:00"/>
    <m/>
    <n v="1"/>
    <x v="4"/>
    <s v="BOISLORET"/>
    <x v="2"/>
    <n v="960885838"/>
    <m/>
    <n v="260756"/>
    <m/>
    <m/>
    <s v="E/C"/>
    <s v="V6652-3"/>
    <n v="427.1"/>
    <x v="0"/>
    <s v="X"/>
    <m/>
    <m/>
    <m/>
    <m/>
    <m/>
    <m/>
    <n v="0"/>
    <n v="427.1"/>
    <m/>
    <m/>
    <m/>
    <m/>
    <m/>
    <m/>
    <m/>
    <x v="2"/>
    <n v="427.1"/>
    <n v="0"/>
    <n v="427.1"/>
  </r>
  <r>
    <d v="2017-02-17T00:00:00"/>
    <m/>
    <n v="1"/>
    <x v="4"/>
    <s v="BOISLORET"/>
    <x v="2"/>
    <n v="960885839"/>
    <m/>
    <n v="260757"/>
    <m/>
    <m/>
    <s v="E/C"/>
    <s v="V6653-3"/>
    <n v="393.6"/>
    <x v="0"/>
    <s v="X"/>
    <m/>
    <m/>
    <m/>
    <m/>
    <m/>
    <m/>
    <n v="0"/>
    <n v="393.6"/>
    <m/>
    <m/>
    <m/>
    <m/>
    <m/>
    <m/>
    <m/>
    <x v="2"/>
    <n v="393.6"/>
    <n v="0"/>
    <n v="393.6"/>
  </r>
  <r>
    <d v="2017-02-17T00:00:00"/>
    <m/>
    <n v="1"/>
    <x v="4"/>
    <s v="BOISLORET"/>
    <x v="2"/>
    <n v="960885837"/>
    <m/>
    <n v="260758"/>
    <m/>
    <m/>
    <s v="E/C"/>
    <s v="V6651-3"/>
    <n v="343.6"/>
    <x v="0"/>
    <s v="X"/>
    <m/>
    <m/>
    <m/>
    <m/>
    <m/>
    <m/>
    <n v="0"/>
    <n v="343.6"/>
    <m/>
    <m/>
    <m/>
    <m/>
    <m/>
    <m/>
    <m/>
    <x v="2"/>
    <n v="343.6"/>
    <n v="0"/>
    <n v="343.6"/>
  </r>
  <r>
    <d v="2017-02-17T00:00:00"/>
    <m/>
    <n v="1"/>
    <x v="4"/>
    <s v="BOISLORET"/>
    <x v="2"/>
    <n v="960920277"/>
    <m/>
    <n v="260759"/>
    <m/>
    <n v="4402917319"/>
    <s v="C"/>
    <s v="V6165-3"/>
    <n v="184.3"/>
    <x v="0"/>
    <m/>
    <s v="X"/>
    <m/>
    <m/>
    <m/>
    <m/>
    <m/>
    <n v="0"/>
    <n v="184.3"/>
    <m/>
    <m/>
    <m/>
    <m/>
    <m/>
    <m/>
    <m/>
    <x v="2"/>
    <n v="184.3"/>
    <n v="0"/>
    <n v="184.3"/>
  </r>
  <r>
    <d v="2017-02-20T00:00:00"/>
    <m/>
    <n v="1"/>
    <x v="5"/>
    <s v="BARTHELEMY"/>
    <x v="2"/>
    <n v="960888402"/>
    <m/>
    <n v="260760"/>
    <m/>
    <m/>
    <s v="C"/>
    <s v="E24004"/>
    <n v="221.8"/>
    <x v="0"/>
    <s v="X"/>
    <m/>
    <m/>
    <m/>
    <m/>
    <m/>
    <m/>
    <n v="0"/>
    <n v="221.8"/>
    <m/>
    <m/>
    <m/>
    <m/>
    <m/>
    <m/>
    <m/>
    <x v="0"/>
    <n v="221.8"/>
    <n v="0"/>
    <n v="221.8"/>
  </r>
  <r>
    <d v="2017-02-20T00:00:00"/>
    <m/>
    <n v="1"/>
    <x v="7"/>
    <s v="MARTIN"/>
    <x v="2"/>
    <n v="99214559"/>
    <m/>
    <n v="260761"/>
    <s v="42451/42279"/>
    <n v="4402909278"/>
    <s v="E"/>
    <s v="V1302B"/>
    <n v="454.4"/>
    <x v="0"/>
    <m/>
    <s v="X"/>
    <m/>
    <m/>
    <m/>
    <m/>
    <m/>
    <n v="0"/>
    <n v="454.4"/>
    <m/>
    <m/>
    <m/>
    <m/>
    <m/>
    <m/>
    <m/>
    <x v="1"/>
    <n v="454.4"/>
    <n v="0"/>
    <n v="454.4"/>
  </r>
  <r>
    <d v="2017-02-20T00:00:00"/>
    <m/>
    <n v="1"/>
    <x v="2"/>
    <s v="DUMONT"/>
    <x v="2"/>
    <n v="90501715"/>
    <m/>
    <n v="260762"/>
    <n v="42073"/>
    <n v="4402902183"/>
    <s v="C"/>
    <s v="140T149"/>
    <n v="621.67999999999995"/>
    <x v="0"/>
    <m/>
    <s v="X"/>
    <m/>
    <m/>
    <m/>
    <m/>
    <m/>
    <n v="0"/>
    <n v="621.67999999999995"/>
    <m/>
    <m/>
    <m/>
    <m/>
    <m/>
    <m/>
    <m/>
    <x v="1"/>
    <n v="621.67999999999995"/>
    <n v="0"/>
    <n v="621.67999999999995"/>
  </r>
  <r>
    <d v="2017-02-20T00:00:00"/>
    <m/>
    <n v="1"/>
    <x v="5"/>
    <s v="BARTHELEMY"/>
    <x v="2"/>
    <n v="960912020"/>
    <m/>
    <n v="260763"/>
    <m/>
    <n v="4402915953"/>
    <s v="E"/>
    <s v="TP249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2-20T00:00:00"/>
    <m/>
    <n v="1"/>
    <x v="0"/>
    <s v="PORTES"/>
    <x v="2"/>
    <n v="960891143"/>
    <m/>
    <n v="260764"/>
    <m/>
    <n v="4402846006"/>
    <s v="E"/>
    <s v="K9301-1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2-20T00:00:00"/>
    <m/>
    <n v="1"/>
    <x v="0"/>
    <s v="PORTES"/>
    <x v="2"/>
    <n v="90502964"/>
    <m/>
    <n v="260765"/>
    <m/>
    <n v="4402914394"/>
    <s v="E"/>
    <s v="93FT010"/>
    <n v="136.32"/>
    <x v="0"/>
    <m/>
    <s v="X"/>
    <m/>
    <m/>
    <m/>
    <m/>
    <m/>
    <n v="0"/>
    <n v="136.32"/>
    <m/>
    <m/>
    <m/>
    <m/>
    <m/>
    <m/>
    <m/>
    <x v="0"/>
    <n v="136.32"/>
    <n v="0"/>
    <n v="136.32"/>
  </r>
  <r>
    <d v="2017-02-20T00:00:00"/>
    <m/>
    <n v="1"/>
    <x v="0"/>
    <s v="PORTES"/>
    <x v="2"/>
    <n v="90502697"/>
    <m/>
    <n v="260766"/>
    <m/>
    <n v="4402912847"/>
    <s v="E"/>
    <s v="96FT010"/>
    <n v="462.72"/>
    <x v="0"/>
    <m/>
    <s v="X"/>
    <m/>
    <m/>
    <m/>
    <m/>
    <m/>
    <n v="0"/>
    <n v="462.72"/>
    <m/>
    <m/>
    <m/>
    <m/>
    <m/>
    <m/>
    <m/>
    <x v="0"/>
    <n v="462.72"/>
    <n v="0"/>
    <n v="462.72"/>
  </r>
  <r>
    <d v="2017-02-20T00:00:00"/>
    <m/>
    <n v="1"/>
    <x v="5"/>
    <s v="MALET"/>
    <x v="2"/>
    <n v="90502975"/>
    <m/>
    <n v="260767"/>
    <m/>
    <n v="4402915817"/>
    <s v="E"/>
    <s v="S26201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2-20T00:00:00"/>
    <m/>
    <n v="1"/>
    <x v="5"/>
    <s v="MALET"/>
    <x v="2"/>
    <n v="90501856"/>
    <m/>
    <n v="260768"/>
    <m/>
    <n v="4402914617"/>
    <s v="C"/>
    <s v="E26906"/>
    <n v="497.4"/>
    <x v="0"/>
    <m/>
    <s v="X"/>
    <m/>
    <m/>
    <m/>
    <m/>
    <m/>
    <n v="0"/>
    <n v="497.4"/>
    <m/>
    <m/>
    <m/>
    <m/>
    <m/>
    <m/>
    <m/>
    <x v="0"/>
    <n v="497.4"/>
    <n v="0"/>
    <n v="497.4"/>
  </r>
  <r>
    <m/>
    <m/>
    <m/>
    <x v="9"/>
    <m/>
    <x v="17"/>
    <m/>
    <m/>
    <n v="2607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4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4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4:H9" firstHeaderRow="1" firstDataRow="2" firstDataCol="1" rowPageCount="2" colPageCount="1"/>
  <pivotFields count="35">
    <pivotField showAll="0"/>
    <pivotField showAll="0"/>
    <pivotField showAll="0"/>
    <pivotField axis="axisPage" showAll="0">
      <items count="11">
        <item x="5"/>
        <item x="2"/>
        <item x="4"/>
        <item x="0"/>
        <item x="3"/>
        <item x="6"/>
        <item x="8"/>
        <item x="1"/>
        <item x="7"/>
        <item x="9"/>
        <item t="default"/>
      </items>
    </pivotField>
    <pivotField showAll="0"/>
    <pivotField axis="axisRow" showAll="0">
      <items count="19">
        <item x="13"/>
        <item x="1"/>
        <item x="15"/>
        <item x="5"/>
        <item x="4"/>
        <item x="9"/>
        <item x="12"/>
        <item x="10"/>
        <item x="14"/>
        <item x="2"/>
        <item x="6"/>
        <item x="8"/>
        <item x="7"/>
        <item x="3"/>
        <item x="0"/>
        <item x="11"/>
        <item x="17"/>
        <item x="1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Page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numFmtId="168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h="1" sd="0" x="3"/>
        <item sd="0" x="0"/>
        <item sd="0" x="1"/>
        <item sd="0" x="2"/>
        <item t="default"/>
      </items>
    </pivotField>
    <pivotField dataField="1" numFmtId="173" showAll="0"/>
    <pivotField dataField="1" showAll="0"/>
    <pivotField dataField="1" numFmtId="168" showAll="0"/>
  </pivotFields>
  <rowFields count="2">
    <field x="31"/>
    <field x="5"/>
  </rowFields>
  <rowItems count="4">
    <i>
      <x v="1"/>
    </i>
    <i>
      <x v="2"/>
    </i>
    <i>
      <x v="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2">
    <pageField fld="14" hier="-1"/>
    <pageField fld="3" hier="-1"/>
  </pageFields>
  <dataFields count="6">
    <dataField name="Somme de montant" fld="13" baseField="3" baseItem="0"/>
    <dataField name="Somme de Facturé" fld="22" baseField="0" baseItem="0"/>
    <dataField name="Somme de Avancement réel" fld="32" baseField="0" baseItem="0"/>
    <dataField name="Somme de Reste a produire" fld="33" baseField="3" baseItem="0"/>
    <dataField name="Somme de Reste a facfurer" fld="23" baseField="3" baseItem="0"/>
    <dataField name="Somme de Encours" fld="34" baseField="0" baseItem="0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GM4086"/>
  <sheetViews>
    <sheetView tabSelected="1" zoomScale="85" zoomScaleNormal="85" zoomScaleSheetLayoutView="75" workbookViewId="0">
      <pane xSplit="4" ySplit="2" topLeftCell="E15" activePane="bottomRight" state="frozen"/>
      <selection pane="topRight" activeCell="E1" sqref="E1"/>
      <selection pane="bottomLeft" activeCell="A4" sqref="A4"/>
      <selection pane="bottomRight" activeCell="Q22" sqref="Q22"/>
    </sheetView>
  </sheetViews>
  <sheetFormatPr baseColWidth="10" defaultRowHeight="14.25" x14ac:dyDescent="0.2"/>
  <cols>
    <col min="1" max="1" width="11.5703125" style="21" bestFit="1" customWidth="1"/>
    <col min="2" max="2" width="2.140625" style="2" hidden="1" customWidth="1"/>
    <col min="3" max="3" width="11.140625" style="84" bestFit="1" customWidth="1"/>
    <col min="4" max="4" width="12.5703125" style="90" customWidth="1"/>
    <col min="5" max="5" width="20.42578125" style="84" bestFit="1" customWidth="1"/>
    <col min="6" max="6" width="16.42578125" style="90" customWidth="1"/>
    <col min="7" max="7" width="11.7109375" style="15" customWidth="1"/>
    <col min="8" max="8" width="26.5703125" style="15" customWidth="1"/>
    <col min="9" max="9" width="22.85546875" style="15" bestFit="1" customWidth="1"/>
    <col min="10" max="10" width="22.85546875" style="108" customWidth="1"/>
    <col min="11" max="11" width="18.85546875" style="2" customWidth="1"/>
    <col min="12" max="12" width="5" style="2" customWidth="1"/>
    <col min="13" max="13" width="57.5703125" style="179" customWidth="1"/>
    <col min="14" max="14" width="13.42578125" style="15" bestFit="1" customWidth="1"/>
    <col min="15" max="15" width="6.42578125" style="37" customWidth="1"/>
    <col min="16" max="17" width="6.42578125" style="108" customWidth="1"/>
    <col min="18" max="18" width="18.5703125" style="108" customWidth="1"/>
    <col min="19" max="19" width="12.5703125" style="108" customWidth="1"/>
    <col min="20" max="20" width="11.85546875" style="15" customWidth="1"/>
    <col min="21" max="21" width="12.140625" style="15" customWidth="1"/>
    <col min="22" max="23" width="11" style="2" customWidth="1"/>
    <col min="24" max="24" width="14.28515625" style="157" customWidth="1"/>
    <col min="25" max="25" width="4.42578125" style="15" customWidth="1"/>
    <col min="26" max="26" width="13.42578125" style="15" customWidth="1"/>
    <col min="27" max="27" width="9.7109375" style="21" customWidth="1"/>
    <col min="28" max="28" width="11.5703125" style="21" customWidth="1"/>
    <col min="29" max="29" width="13.42578125" style="21" customWidth="1"/>
    <col min="30" max="31" width="7" style="37" customWidth="1"/>
    <col min="32" max="32" width="8" style="37" customWidth="1"/>
    <col min="33" max="33" width="12.28515625" style="2" bestFit="1" customWidth="1"/>
    <col min="34" max="34" width="11.140625" style="37" customWidth="1"/>
    <col min="35" max="35" width="19.42578125" style="2" customWidth="1"/>
    <col min="36" max="36" width="19" style="2" bestFit="1" customWidth="1"/>
    <col min="37" max="37" width="11.42578125" style="2" customWidth="1"/>
    <col min="38" max="16384" width="11.42578125" style="2"/>
  </cols>
  <sheetData>
    <row r="1" spans="1:36" ht="45.75" customHeight="1" thickTop="1" thickBot="1" x14ac:dyDescent="0.3">
      <c r="A1" s="19"/>
      <c r="B1" s="41"/>
      <c r="C1" s="327" t="s">
        <v>22</v>
      </c>
      <c r="D1" s="327"/>
      <c r="E1" s="202">
        <v>43</v>
      </c>
      <c r="F1" s="91" t="s">
        <v>278</v>
      </c>
      <c r="G1" s="175"/>
      <c r="H1" s="16"/>
      <c r="I1" s="16"/>
      <c r="J1" s="107"/>
      <c r="K1" s="1"/>
      <c r="L1" s="1" t="s">
        <v>43</v>
      </c>
      <c r="M1" s="177"/>
      <c r="N1" s="242">
        <f>SUM(N3:N4071)</f>
        <v>780135.47000000032</v>
      </c>
      <c r="O1" s="242"/>
      <c r="P1" s="242"/>
      <c r="Q1" s="242"/>
      <c r="R1" s="242"/>
      <c r="S1" s="242">
        <f>SUM(S3:S4071)</f>
        <v>483927.31000000011</v>
      </c>
      <c r="T1" s="242">
        <f>SUM(T3:T4071)</f>
        <v>114848.45300000005</v>
      </c>
      <c r="U1" s="242">
        <f>SUM(U3:U4071)</f>
        <v>17193.03</v>
      </c>
      <c r="V1" s="243">
        <f>SUM(V3:V4071)</f>
        <v>0</v>
      </c>
      <c r="W1" s="255"/>
      <c r="X1" s="181">
        <f>SUM(X3:X4071)</f>
        <v>159731.76699999991</v>
      </c>
      <c r="Y1" s="22" t="s">
        <v>10</v>
      </c>
      <c r="Z1" s="27" t="s">
        <v>5</v>
      </c>
      <c r="AA1" s="28" t="s">
        <v>6</v>
      </c>
      <c r="AB1" s="29" t="s">
        <v>6</v>
      </c>
      <c r="AC1" s="30" t="s">
        <v>7</v>
      </c>
      <c r="AD1" s="31" t="s">
        <v>0</v>
      </c>
      <c r="AE1" s="31"/>
      <c r="AF1" s="244" t="s">
        <v>3</v>
      </c>
      <c r="AG1" s="250"/>
      <c r="AH1" s="249">
        <f>SUM(AH3:AH4071)</f>
        <v>63066.95</v>
      </c>
      <c r="AI1" s="253">
        <f>SUM(AI3:AI1163)</f>
        <v>96664.827000000048</v>
      </c>
      <c r="AJ1" s="82">
        <f>X1-AH1</f>
        <v>96664.816999999908</v>
      </c>
    </row>
    <row r="2" spans="1:36" ht="81.75" customHeight="1" thickTop="1" thickBot="1" x14ac:dyDescent="0.25">
      <c r="A2" s="85" t="s">
        <v>8</v>
      </c>
      <c r="B2" s="5" t="s">
        <v>19</v>
      </c>
      <c r="C2" s="54" t="s">
        <v>24</v>
      </c>
      <c r="D2" s="3" t="s">
        <v>37</v>
      </c>
      <c r="E2" s="3" t="s">
        <v>34</v>
      </c>
      <c r="F2" s="4" t="s">
        <v>14</v>
      </c>
      <c r="G2" s="176" t="s">
        <v>35</v>
      </c>
      <c r="H2" s="47" t="s">
        <v>38</v>
      </c>
      <c r="I2" s="45" t="s">
        <v>39</v>
      </c>
      <c r="J2" s="104" t="s">
        <v>51</v>
      </c>
      <c r="K2" s="46" t="s">
        <v>17</v>
      </c>
      <c r="L2" s="5" t="s">
        <v>42</v>
      </c>
      <c r="M2" s="3" t="s">
        <v>21</v>
      </c>
      <c r="N2" s="3" t="s">
        <v>4</v>
      </c>
      <c r="O2" s="83" t="s">
        <v>26</v>
      </c>
      <c r="P2" s="113" t="s">
        <v>44</v>
      </c>
      <c r="Q2" s="113" t="s">
        <v>45</v>
      </c>
      <c r="R2" s="113" t="s">
        <v>46</v>
      </c>
      <c r="S2" s="105" t="s">
        <v>47</v>
      </c>
      <c r="T2" s="3" t="s">
        <v>48</v>
      </c>
      <c r="U2" s="3" t="s">
        <v>49</v>
      </c>
      <c r="V2" s="3" t="s">
        <v>50</v>
      </c>
      <c r="W2" s="3" t="s">
        <v>808</v>
      </c>
      <c r="X2" s="182" t="s">
        <v>36</v>
      </c>
      <c r="Y2" s="5" t="s">
        <v>9</v>
      </c>
      <c r="Z2" s="52" t="s">
        <v>11</v>
      </c>
      <c r="AA2" s="42" t="s">
        <v>12</v>
      </c>
      <c r="AB2" s="42" t="s">
        <v>18</v>
      </c>
      <c r="AC2" s="43" t="s">
        <v>13</v>
      </c>
      <c r="AD2" s="44" t="s">
        <v>1</v>
      </c>
      <c r="AE2" s="44" t="s">
        <v>41</v>
      </c>
      <c r="AF2" s="245" t="s">
        <v>2</v>
      </c>
      <c r="AG2" s="245" t="s">
        <v>806</v>
      </c>
      <c r="AH2" s="251" t="s">
        <v>25</v>
      </c>
      <c r="AI2" s="254" t="s">
        <v>807</v>
      </c>
      <c r="AJ2" s="82"/>
    </row>
    <row r="3" spans="1:36" s="12" customFormat="1" ht="15" customHeight="1" thickTop="1" x14ac:dyDescent="0.2">
      <c r="A3" s="92">
        <v>42401</v>
      </c>
      <c r="B3" s="9"/>
      <c r="C3" s="53">
        <v>1</v>
      </c>
      <c r="D3" s="131">
        <v>11</v>
      </c>
      <c r="E3" s="95" t="s">
        <v>56</v>
      </c>
      <c r="F3" s="96" t="s">
        <v>56</v>
      </c>
      <c r="G3" s="102">
        <v>90464500</v>
      </c>
      <c r="H3" s="102"/>
      <c r="I3" s="188">
        <v>160958</v>
      </c>
      <c r="J3" s="102"/>
      <c r="K3" s="98"/>
      <c r="L3" s="11"/>
      <c r="M3" s="131" t="s">
        <v>96</v>
      </c>
      <c r="N3" s="99">
        <v>100</v>
      </c>
      <c r="O3" s="26" t="s">
        <v>160</v>
      </c>
      <c r="P3" s="18" t="s">
        <v>163</v>
      </c>
      <c r="Q3" s="18"/>
      <c r="R3" s="102"/>
      <c r="S3" s="18"/>
      <c r="T3" s="18"/>
      <c r="U3" s="18"/>
      <c r="V3" s="11"/>
      <c r="W3" s="256">
        <f t="shared" ref="W3:W46" si="0">S3+T3+U3+V3</f>
        <v>0</v>
      </c>
      <c r="X3" s="144">
        <f t="shared" ref="X3:X14" si="1">IF(O3="a",0,IF(O3="d","0",IF(O3="","",+N3-S3-T3-U3-V3)))</f>
        <v>100</v>
      </c>
      <c r="Y3" s="25"/>
      <c r="Z3" s="78"/>
      <c r="AA3" s="78"/>
      <c r="AB3" s="78"/>
      <c r="AC3" s="79"/>
      <c r="AD3" s="33"/>
      <c r="AE3" s="49"/>
      <c r="AF3" s="261" t="s">
        <v>819</v>
      </c>
      <c r="AG3" s="257">
        <f t="shared" ref="AG3:AG46" si="2">N3*C3</f>
        <v>100</v>
      </c>
      <c r="AH3" s="252">
        <f t="shared" ref="AH3:AH46" si="3">IF(O3="a",0,IF(O3="d",0,IF(C3="","",+N3-(C3*N3))))</f>
        <v>0</v>
      </c>
      <c r="AI3" s="258">
        <f t="shared" ref="AI3:AI14" si="4">AG3-W3</f>
        <v>100</v>
      </c>
    </row>
    <row r="4" spans="1:36" s="12" customFormat="1" ht="15" customHeight="1" x14ac:dyDescent="0.2">
      <c r="A4" s="92">
        <v>42401</v>
      </c>
      <c r="B4" s="9"/>
      <c r="C4" s="53">
        <v>1</v>
      </c>
      <c r="D4" s="131">
        <v>11</v>
      </c>
      <c r="E4" s="95" t="s">
        <v>56</v>
      </c>
      <c r="F4" s="96" t="s">
        <v>56</v>
      </c>
      <c r="G4" s="102">
        <v>90456067</v>
      </c>
      <c r="H4" s="102"/>
      <c r="I4" s="97">
        <v>160960</v>
      </c>
      <c r="J4" s="102"/>
      <c r="K4" s="98"/>
      <c r="L4" s="10"/>
      <c r="M4" s="131" t="s">
        <v>97</v>
      </c>
      <c r="N4" s="99">
        <v>414</v>
      </c>
      <c r="O4" s="26" t="s">
        <v>160</v>
      </c>
      <c r="P4" s="18" t="s">
        <v>163</v>
      </c>
      <c r="Q4" s="18"/>
      <c r="R4" s="102"/>
      <c r="S4" s="18"/>
      <c r="T4" s="18"/>
      <c r="U4" s="18"/>
      <c r="V4" s="10"/>
      <c r="W4" s="256">
        <f t="shared" si="0"/>
        <v>0</v>
      </c>
      <c r="X4" s="144">
        <f t="shared" si="1"/>
        <v>414</v>
      </c>
      <c r="Y4" s="23"/>
      <c r="Z4" s="78"/>
      <c r="AA4" s="78"/>
      <c r="AB4" s="78"/>
      <c r="AC4" s="79"/>
      <c r="AD4" s="32"/>
      <c r="AE4" s="49"/>
      <c r="AF4" s="261" t="s">
        <v>819</v>
      </c>
      <c r="AG4" s="257">
        <f t="shared" si="2"/>
        <v>414</v>
      </c>
      <c r="AH4" s="252">
        <f t="shared" si="3"/>
        <v>0</v>
      </c>
      <c r="AI4" s="258">
        <f t="shared" si="4"/>
        <v>414</v>
      </c>
    </row>
    <row r="5" spans="1:36" s="197" customFormat="1" ht="15" customHeight="1" x14ac:dyDescent="0.2">
      <c r="A5" s="92">
        <v>42401</v>
      </c>
      <c r="B5" s="7"/>
      <c r="C5" s="233"/>
      <c r="D5" s="131" t="s">
        <v>52</v>
      </c>
      <c r="E5" s="102" t="s">
        <v>57</v>
      </c>
      <c r="F5" s="102" t="s">
        <v>78</v>
      </c>
      <c r="G5" s="102">
        <v>90462362</v>
      </c>
      <c r="H5" s="102"/>
      <c r="I5" s="100">
        <v>161258</v>
      </c>
      <c r="J5" s="102">
        <v>31209</v>
      </c>
      <c r="K5" s="102"/>
      <c r="L5" s="6"/>
      <c r="M5" s="131" t="s">
        <v>98</v>
      </c>
      <c r="N5" s="101">
        <v>0</v>
      </c>
      <c r="O5" s="201" t="s">
        <v>495</v>
      </c>
      <c r="P5" s="18"/>
      <c r="Q5" s="18"/>
      <c r="R5" s="102"/>
      <c r="S5" s="18"/>
      <c r="T5" s="18"/>
      <c r="U5" s="18"/>
      <c r="V5" s="6"/>
      <c r="W5" s="256">
        <f t="shared" si="0"/>
        <v>0</v>
      </c>
      <c r="X5" s="144">
        <f t="shared" si="1"/>
        <v>0</v>
      </c>
      <c r="Y5" s="26"/>
      <c r="Z5" s="34"/>
      <c r="AA5" s="34"/>
      <c r="AB5" s="34"/>
      <c r="AC5" s="35"/>
      <c r="AD5" s="36"/>
      <c r="AE5" s="48"/>
      <c r="AF5" s="261" t="s">
        <v>819</v>
      </c>
      <c r="AG5" s="257">
        <f t="shared" si="2"/>
        <v>0</v>
      </c>
      <c r="AH5" s="252">
        <f t="shared" si="3"/>
        <v>0</v>
      </c>
      <c r="AI5" s="258">
        <f t="shared" si="4"/>
        <v>0</v>
      </c>
    </row>
    <row r="6" spans="1:36" s="197" customFormat="1" ht="15" customHeight="1" x14ac:dyDescent="0.2">
      <c r="A6" s="92">
        <v>42401</v>
      </c>
      <c r="B6" s="7"/>
      <c r="C6" s="233">
        <v>1</v>
      </c>
      <c r="D6" s="131">
        <v>5</v>
      </c>
      <c r="E6" s="102" t="s">
        <v>58</v>
      </c>
      <c r="F6" s="102" t="s">
        <v>78</v>
      </c>
      <c r="G6" s="102">
        <v>90453330</v>
      </c>
      <c r="H6" s="102"/>
      <c r="I6" s="100">
        <v>161262</v>
      </c>
      <c r="J6" s="102" t="s">
        <v>86</v>
      </c>
      <c r="K6" s="102" t="s">
        <v>692</v>
      </c>
      <c r="L6" s="6"/>
      <c r="M6" s="131"/>
      <c r="N6" s="101"/>
      <c r="O6" s="201" t="s">
        <v>495</v>
      </c>
      <c r="P6" s="18"/>
      <c r="Q6" s="18"/>
      <c r="R6" s="102"/>
      <c r="S6" s="18"/>
      <c r="T6" s="18"/>
      <c r="U6" s="18"/>
      <c r="V6" s="6"/>
      <c r="W6" s="256">
        <f t="shared" si="0"/>
        <v>0</v>
      </c>
      <c r="X6" s="144">
        <f t="shared" si="1"/>
        <v>0</v>
      </c>
      <c r="Y6" s="26"/>
      <c r="Z6" s="34"/>
      <c r="AA6" s="34"/>
      <c r="AB6" s="34"/>
      <c r="AC6" s="35"/>
      <c r="AD6" s="36"/>
      <c r="AE6" s="48"/>
      <c r="AF6" s="261" t="s">
        <v>820</v>
      </c>
      <c r="AG6" s="257">
        <f t="shared" si="2"/>
        <v>0</v>
      </c>
      <c r="AH6" s="252">
        <f t="shared" si="3"/>
        <v>0</v>
      </c>
      <c r="AI6" s="258">
        <f t="shared" si="4"/>
        <v>0</v>
      </c>
    </row>
    <row r="7" spans="1:36" s="197" customFormat="1" ht="15" customHeight="1" x14ac:dyDescent="0.2">
      <c r="A7" s="92">
        <v>42401</v>
      </c>
      <c r="B7" s="7"/>
      <c r="C7" s="233">
        <v>1</v>
      </c>
      <c r="D7" s="131" t="s">
        <v>53</v>
      </c>
      <c r="E7" s="102" t="s">
        <v>59</v>
      </c>
      <c r="F7" s="102" t="s">
        <v>78</v>
      </c>
      <c r="G7" s="102">
        <v>90464284</v>
      </c>
      <c r="H7" s="102"/>
      <c r="I7" s="100">
        <v>161264</v>
      </c>
      <c r="J7" s="102">
        <v>31698</v>
      </c>
      <c r="K7" s="102"/>
      <c r="L7" s="6"/>
      <c r="M7" s="131"/>
      <c r="N7" s="101"/>
      <c r="O7" s="201" t="s">
        <v>495</v>
      </c>
      <c r="P7" s="199"/>
      <c r="Q7" s="18"/>
      <c r="R7" s="102"/>
      <c r="S7" s="18"/>
      <c r="T7" s="18"/>
      <c r="U7" s="18"/>
      <c r="V7" s="6"/>
      <c r="W7" s="256">
        <f t="shared" si="0"/>
        <v>0</v>
      </c>
      <c r="X7" s="144">
        <f t="shared" si="1"/>
        <v>0</v>
      </c>
      <c r="Y7" s="26"/>
      <c r="Z7" s="34"/>
      <c r="AA7" s="34"/>
      <c r="AB7" s="34"/>
      <c r="AC7" s="35"/>
      <c r="AD7" s="36"/>
      <c r="AE7" s="48"/>
      <c r="AF7" s="261" t="s">
        <v>819</v>
      </c>
      <c r="AG7" s="257">
        <f t="shared" si="2"/>
        <v>0</v>
      </c>
      <c r="AH7" s="252">
        <f t="shared" si="3"/>
        <v>0</v>
      </c>
      <c r="AI7" s="258">
        <f t="shared" si="4"/>
        <v>0</v>
      </c>
    </row>
    <row r="8" spans="1:36" s="12" customFormat="1" ht="15" customHeight="1" x14ac:dyDescent="0.2">
      <c r="A8" s="93">
        <v>42430</v>
      </c>
      <c r="B8" s="9"/>
      <c r="C8" s="53">
        <v>1</v>
      </c>
      <c r="D8" s="131">
        <v>8</v>
      </c>
      <c r="E8" s="102" t="s">
        <v>60</v>
      </c>
      <c r="F8" s="96" t="s">
        <v>79</v>
      </c>
      <c r="G8" s="102">
        <v>90456394</v>
      </c>
      <c r="H8" s="102">
        <v>1007665793</v>
      </c>
      <c r="I8" s="100">
        <v>161482</v>
      </c>
      <c r="J8" s="102"/>
      <c r="K8" s="98">
        <v>4402851455</v>
      </c>
      <c r="L8" s="10"/>
      <c r="M8" s="131"/>
      <c r="N8" s="99">
        <v>558.6</v>
      </c>
      <c r="O8" s="26" t="s">
        <v>160</v>
      </c>
      <c r="P8" s="264"/>
      <c r="Q8" s="18"/>
      <c r="R8" s="102" t="s">
        <v>624</v>
      </c>
      <c r="S8" s="230">
        <v>558.6</v>
      </c>
      <c r="T8" s="18"/>
      <c r="U8" s="18"/>
      <c r="V8" s="10"/>
      <c r="W8" s="256">
        <f t="shared" si="0"/>
        <v>558.6</v>
      </c>
      <c r="X8" s="144">
        <f t="shared" si="1"/>
        <v>0</v>
      </c>
      <c r="Y8" s="23"/>
      <c r="Z8" s="78"/>
      <c r="AA8" s="78"/>
      <c r="AB8" s="78"/>
      <c r="AC8" s="79"/>
      <c r="AD8" s="32"/>
      <c r="AE8" s="49"/>
      <c r="AF8" s="261" t="s">
        <v>818</v>
      </c>
      <c r="AG8" s="257">
        <f t="shared" si="2"/>
        <v>558.6</v>
      </c>
      <c r="AH8" s="252">
        <f t="shared" si="3"/>
        <v>0</v>
      </c>
      <c r="AI8" s="258">
        <f t="shared" si="4"/>
        <v>0</v>
      </c>
    </row>
    <row r="9" spans="1:36" s="12" customFormat="1" ht="15" customHeight="1" x14ac:dyDescent="0.2">
      <c r="A9" s="93">
        <v>42430</v>
      </c>
      <c r="B9" s="9"/>
      <c r="C9" s="53">
        <v>1</v>
      </c>
      <c r="D9" s="131">
        <v>3</v>
      </c>
      <c r="E9" s="102" t="s">
        <v>61</v>
      </c>
      <c r="F9" s="96" t="s">
        <v>79</v>
      </c>
      <c r="G9" s="102"/>
      <c r="H9" s="102">
        <v>1007454481</v>
      </c>
      <c r="I9" s="100">
        <v>161540</v>
      </c>
      <c r="J9" s="102"/>
      <c r="K9" s="98">
        <v>4402779618</v>
      </c>
      <c r="L9" s="10"/>
      <c r="M9" s="131" t="s">
        <v>99</v>
      </c>
      <c r="N9" s="99">
        <f>2949+1000</f>
        <v>3949</v>
      </c>
      <c r="O9" s="26" t="s">
        <v>160</v>
      </c>
      <c r="P9" s="18"/>
      <c r="Q9" s="18"/>
      <c r="R9" s="102" t="s">
        <v>578</v>
      </c>
      <c r="S9" s="18">
        <v>1849</v>
      </c>
      <c r="T9" s="18">
        <v>1100</v>
      </c>
      <c r="U9" s="18">
        <v>1000</v>
      </c>
      <c r="V9" s="10"/>
      <c r="W9" s="256">
        <f t="shared" si="0"/>
        <v>3949</v>
      </c>
      <c r="X9" s="144">
        <f t="shared" si="1"/>
        <v>0</v>
      </c>
      <c r="Y9" s="23"/>
      <c r="Z9" s="78"/>
      <c r="AA9" s="78"/>
      <c r="AB9" s="78"/>
      <c r="AC9" s="79"/>
      <c r="AD9" s="32"/>
      <c r="AE9" s="49"/>
      <c r="AF9" s="261" t="s">
        <v>819</v>
      </c>
      <c r="AG9" s="257">
        <f t="shared" si="2"/>
        <v>3949</v>
      </c>
      <c r="AH9" s="252">
        <f t="shared" si="3"/>
        <v>0</v>
      </c>
      <c r="AI9" s="258">
        <f t="shared" si="4"/>
        <v>0</v>
      </c>
    </row>
    <row r="10" spans="1:36" s="12" customFormat="1" ht="15" customHeight="1" x14ac:dyDescent="0.2">
      <c r="A10" s="93">
        <v>42461</v>
      </c>
      <c r="B10" s="9"/>
      <c r="C10" s="53">
        <v>1</v>
      </c>
      <c r="D10" s="131" t="s">
        <v>54</v>
      </c>
      <c r="E10" s="102" t="s">
        <v>62</v>
      </c>
      <c r="F10" s="96" t="s">
        <v>80</v>
      </c>
      <c r="G10" s="102"/>
      <c r="H10" s="102"/>
      <c r="I10" s="100">
        <v>161758</v>
      </c>
      <c r="J10" s="102"/>
      <c r="K10" s="98" t="s">
        <v>94</v>
      </c>
      <c r="L10" s="10"/>
      <c r="M10" s="131" t="s">
        <v>100</v>
      </c>
      <c r="N10" s="99">
        <v>390</v>
      </c>
      <c r="O10" s="26" t="s">
        <v>160</v>
      </c>
      <c r="P10" s="18"/>
      <c r="Q10" s="18" t="s">
        <v>163</v>
      </c>
      <c r="R10" s="102"/>
      <c r="S10" s="18"/>
      <c r="T10" s="18"/>
      <c r="U10" s="18"/>
      <c r="V10" s="10"/>
      <c r="W10" s="256">
        <f t="shared" si="0"/>
        <v>0</v>
      </c>
      <c r="X10" s="144">
        <f t="shared" si="1"/>
        <v>390</v>
      </c>
      <c r="Y10" s="23"/>
      <c r="Z10" s="78"/>
      <c r="AA10" s="78"/>
      <c r="AB10" s="78"/>
      <c r="AC10" s="79"/>
      <c r="AD10" s="32"/>
      <c r="AE10" s="49"/>
      <c r="AF10" s="261" t="s">
        <v>819</v>
      </c>
      <c r="AG10" s="257">
        <f t="shared" si="2"/>
        <v>390</v>
      </c>
      <c r="AH10" s="252">
        <f t="shared" si="3"/>
        <v>0</v>
      </c>
      <c r="AI10" s="258">
        <f t="shared" si="4"/>
        <v>390</v>
      </c>
    </row>
    <row r="11" spans="1:36" s="12" customFormat="1" ht="15" customHeight="1" x14ac:dyDescent="0.2">
      <c r="A11" s="93">
        <v>42461</v>
      </c>
      <c r="B11" s="9"/>
      <c r="C11" s="53">
        <v>1</v>
      </c>
      <c r="D11" s="131">
        <v>3</v>
      </c>
      <c r="E11" s="102"/>
      <c r="F11" s="96" t="s">
        <v>56</v>
      </c>
      <c r="G11" s="102">
        <v>90472541</v>
      </c>
      <c r="H11" s="102"/>
      <c r="I11" s="100">
        <v>161826</v>
      </c>
      <c r="J11" s="102"/>
      <c r="K11" s="98"/>
      <c r="L11" s="10"/>
      <c r="M11" s="131"/>
      <c r="N11" s="99">
        <v>100</v>
      </c>
      <c r="O11" s="26" t="s">
        <v>160</v>
      </c>
      <c r="P11" s="18" t="s">
        <v>163</v>
      </c>
      <c r="Q11" s="18"/>
      <c r="R11" s="102"/>
      <c r="S11" s="18"/>
      <c r="T11" s="18"/>
      <c r="U11" s="18"/>
      <c r="V11" s="10"/>
      <c r="W11" s="256">
        <f t="shared" si="0"/>
        <v>0</v>
      </c>
      <c r="X11" s="144">
        <f t="shared" si="1"/>
        <v>100</v>
      </c>
      <c r="Y11" s="23"/>
      <c r="Z11" s="78"/>
      <c r="AA11" s="78"/>
      <c r="AB11" s="78"/>
      <c r="AC11" s="79"/>
      <c r="AD11" s="32"/>
      <c r="AE11" s="49"/>
      <c r="AF11" s="261" t="s">
        <v>819</v>
      </c>
      <c r="AG11" s="257">
        <f t="shared" si="2"/>
        <v>100</v>
      </c>
      <c r="AH11" s="252">
        <f t="shared" si="3"/>
        <v>0</v>
      </c>
      <c r="AI11" s="258">
        <f t="shared" si="4"/>
        <v>100</v>
      </c>
    </row>
    <row r="12" spans="1:36" s="197" customFormat="1" ht="15" customHeight="1" x14ac:dyDescent="0.2">
      <c r="A12" s="93">
        <v>42461</v>
      </c>
      <c r="B12" s="7"/>
      <c r="C12" s="233">
        <v>1</v>
      </c>
      <c r="D12" s="131" t="s">
        <v>53</v>
      </c>
      <c r="E12" s="102" t="s">
        <v>59</v>
      </c>
      <c r="F12" s="102" t="s">
        <v>78</v>
      </c>
      <c r="G12" s="102">
        <v>90460826</v>
      </c>
      <c r="H12" s="102"/>
      <c r="I12" s="100">
        <v>161828</v>
      </c>
      <c r="J12" s="102">
        <v>32681</v>
      </c>
      <c r="K12" s="102"/>
      <c r="L12" s="6"/>
      <c r="M12" s="131"/>
      <c r="N12" s="101"/>
      <c r="O12" s="201" t="s">
        <v>495</v>
      </c>
      <c r="P12" s="18"/>
      <c r="Q12" s="18"/>
      <c r="R12" s="102"/>
      <c r="S12" s="18"/>
      <c r="T12" s="18"/>
      <c r="U12" s="18"/>
      <c r="V12" s="6"/>
      <c r="W12" s="256">
        <f t="shared" si="0"/>
        <v>0</v>
      </c>
      <c r="X12" s="144">
        <f t="shared" si="1"/>
        <v>0</v>
      </c>
      <c r="Y12" s="26"/>
      <c r="Z12" s="34"/>
      <c r="AA12" s="34"/>
      <c r="AB12" s="34"/>
      <c r="AC12" s="35"/>
      <c r="AD12" s="36"/>
      <c r="AE12" s="48"/>
      <c r="AF12" s="261" t="s">
        <v>819</v>
      </c>
      <c r="AG12" s="257">
        <f t="shared" si="2"/>
        <v>0</v>
      </c>
      <c r="AH12" s="252">
        <f t="shared" si="3"/>
        <v>0</v>
      </c>
      <c r="AI12" s="258">
        <f t="shared" si="4"/>
        <v>0</v>
      </c>
    </row>
    <row r="13" spans="1:36" s="197" customFormat="1" ht="15" customHeight="1" x14ac:dyDescent="0.2">
      <c r="A13" s="93">
        <v>42461</v>
      </c>
      <c r="B13" s="7"/>
      <c r="C13" s="233">
        <v>1</v>
      </c>
      <c r="D13" s="131" t="s">
        <v>53</v>
      </c>
      <c r="E13" s="102" t="s">
        <v>59</v>
      </c>
      <c r="F13" s="102" t="s">
        <v>78</v>
      </c>
      <c r="G13" s="102">
        <v>960762021</v>
      </c>
      <c r="H13" s="102"/>
      <c r="I13" s="100">
        <v>161829</v>
      </c>
      <c r="J13" s="102">
        <v>32655</v>
      </c>
      <c r="K13" s="102"/>
      <c r="L13" s="6"/>
      <c r="M13" s="131"/>
      <c r="N13" s="101"/>
      <c r="O13" s="201" t="s">
        <v>495</v>
      </c>
      <c r="P13" s="18"/>
      <c r="Q13" s="18"/>
      <c r="R13" s="102"/>
      <c r="S13" s="18"/>
      <c r="T13" s="18"/>
      <c r="U13" s="18"/>
      <c r="V13" s="6"/>
      <c r="W13" s="256">
        <f t="shared" si="0"/>
        <v>0</v>
      </c>
      <c r="X13" s="144">
        <f t="shared" si="1"/>
        <v>0</v>
      </c>
      <c r="Y13" s="26"/>
      <c r="Z13" s="34"/>
      <c r="AA13" s="34"/>
      <c r="AB13" s="34"/>
      <c r="AC13" s="35"/>
      <c r="AD13" s="36"/>
      <c r="AE13" s="48"/>
      <c r="AF13" s="261" t="s">
        <v>819</v>
      </c>
      <c r="AG13" s="257">
        <f t="shared" si="2"/>
        <v>0</v>
      </c>
      <c r="AH13" s="252">
        <f t="shared" si="3"/>
        <v>0</v>
      </c>
      <c r="AI13" s="258">
        <f t="shared" si="4"/>
        <v>0</v>
      </c>
    </row>
    <row r="14" spans="1:36" s="197" customFormat="1" ht="15" customHeight="1" x14ac:dyDescent="0.2">
      <c r="A14" s="93">
        <v>42461</v>
      </c>
      <c r="B14" s="7"/>
      <c r="C14" s="233">
        <v>1</v>
      </c>
      <c r="D14" s="131" t="s">
        <v>53</v>
      </c>
      <c r="E14" s="102" t="s">
        <v>59</v>
      </c>
      <c r="F14" s="102" t="s">
        <v>78</v>
      </c>
      <c r="G14" s="102">
        <v>90468210</v>
      </c>
      <c r="H14" s="102"/>
      <c r="I14" s="100">
        <v>161830</v>
      </c>
      <c r="J14" s="102">
        <v>32718</v>
      </c>
      <c r="K14" s="102"/>
      <c r="L14" s="6"/>
      <c r="M14" s="131"/>
      <c r="N14" s="101"/>
      <c r="O14" s="201" t="s">
        <v>495</v>
      </c>
      <c r="P14" s="18"/>
      <c r="Q14" s="18"/>
      <c r="R14" s="102"/>
      <c r="S14" s="18"/>
      <c r="T14" s="18"/>
      <c r="U14" s="18"/>
      <c r="V14" s="6"/>
      <c r="W14" s="256">
        <f t="shared" si="0"/>
        <v>0</v>
      </c>
      <c r="X14" s="144">
        <f t="shared" si="1"/>
        <v>0</v>
      </c>
      <c r="Y14" s="26"/>
      <c r="Z14" s="34"/>
      <c r="AA14" s="34"/>
      <c r="AB14" s="34"/>
      <c r="AC14" s="35"/>
      <c r="AD14" s="36"/>
      <c r="AE14" s="48"/>
      <c r="AF14" s="261" t="s">
        <v>819</v>
      </c>
      <c r="AG14" s="257">
        <f t="shared" si="2"/>
        <v>0</v>
      </c>
      <c r="AH14" s="252">
        <f t="shared" si="3"/>
        <v>0</v>
      </c>
      <c r="AI14" s="258">
        <f t="shared" si="4"/>
        <v>0</v>
      </c>
    </row>
    <row r="15" spans="1:36" s="12" customFormat="1" ht="15" customHeight="1" x14ac:dyDescent="0.2">
      <c r="A15" s="93">
        <v>42461</v>
      </c>
      <c r="B15" s="9"/>
      <c r="C15" s="53">
        <v>1</v>
      </c>
      <c r="D15" s="131" t="s">
        <v>55</v>
      </c>
      <c r="E15" s="102" t="s">
        <v>65</v>
      </c>
      <c r="F15" s="96" t="s">
        <v>79</v>
      </c>
      <c r="G15" s="102">
        <v>90465010</v>
      </c>
      <c r="H15" s="102" t="s">
        <v>737</v>
      </c>
      <c r="I15" s="100">
        <v>161833</v>
      </c>
      <c r="J15" s="102" t="s">
        <v>87</v>
      </c>
      <c r="K15" s="102" t="s">
        <v>738</v>
      </c>
      <c r="L15" s="231" t="s">
        <v>312</v>
      </c>
      <c r="M15" s="131" t="s">
        <v>716</v>
      </c>
      <c r="N15" s="99">
        <v>899.04</v>
      </c>
      <c r="O15" s="26" t="s">
        <v>160</v>
      </c>
      <c r="P15" s="18"/>
      <c r="Q15" s="18"/>
      <c r="R15" s="102" t="s">
        <v>734</v>
      </c>
      <c r="S15" s="18">
        <v>184.14</v>
      </c>
      <c r="T15" s="18">
        <v>714.9</v>
      </c>
      <c r="U15" s="18">
        <v>265.36</v>
      </c>
      <c r="V15" s="10"/>
      <c r="W15" s="256">
        <f t="shared" si="0"/>
        <v>1164.4000000000001</v>
      </c>
      <c r="X15" s="144">
        <v>0</v>
      </c>
      <c r="Y15" s="23"/>
      <c r="Z15" s="78"/>
      <c r="AA15" s="78"/>
      <c r="AB15" s="78"/>
      <c r="AC15" s="79"/>
      <c r="AD15" s="32"/>
      <c r="AE15" s="49"/>
      <c r="AF15" s="261" t="s">
        <v>820</v>
      </c>
      <c r="AG15" s="257">
        <f t="shared" si="2"/>
        <v>899.04</v>
      </c>
      <c r="AH15" s="252">
        <f t="shared" si="3"/>
        <v>0</v>
      </c>
      <c r="AI15" s="258">
        <v>0</v>
      </c>
    </row>
    <row r="16" spans="1:36" s="197" customFormat="1" ht="15" customHeight="1" x14ac:dyDescent="0.2">
      <c r="A16" s="93">
        <v>42461</v>
      </c>
      <c r="B16" s="7"/>
      <c r="C16" s="233">
        <v>1</v>
      </c>
      <c r="D16" s="131" t="s">
        <v>53</v>
      </c>
      <c r="E16" s="102" t="s">
        <v>59</v>
      </c>
      <c r="F16" s="102" t="s">
        <v>78</v>
      </c>
      <c r="G16" s="102">
        <v>9041978</v>
      </c>
      <c r="H16" s="102"/>
      <c r="I16" s="100">
        <v>161837</v>
      </c>
      <c r="J16" s="102">
        <v>33375</v>
      </c>
      <c r="K16" s="102"/>
      <c r="L16" s="6"/>
      <c r="M16" s="131"/>
      <c r="N16" s="101"/>
      <c r="O16" s="201" t="s">
        <v>495</v>
      </c>
      <c r="P16" s="18"/>
      <c r="Q16" s="18"/>
      <c r="R16" s="102"/>
      <c r="S16" s="18"/>
      <c r="T16" s="18"/>
      <c r="U16" s="18"/>
      <c r="V16" s="6"/>
      <c r="W16" s="256">
        <f t="shared" si="0"/>
        <v>0</v>
      </c>
      <c r="X16" s="144">
        <f t="shared" ref="X16:X33" si="5">IF(O16="a",0,IF(O16="d","0",IF(O16="","",+N16-S16-T16-U16-V16)))</f>
        <v>0</v>
      </c>
      <c r="Y16" s="26"/>
      <c r="Z16" s="34"/>
      <c r="AA16" s="34"/>
      <c r="AB16" s="34"/>
      <c r="AC16" s="35"/>
      <c r="AD16" s="36"/>
      <c r="AE16" s="48"/>
      <c r="AF16" s="261" t="s">
        <v>819</v>
      </c>
      <c r="AG16" s="257">
        <f t="shared" si="2"/>
        <v>0</v>
      </c>
      <c r="AH16" s="252">
        <f t="shared" si="3"/>
        <v>0</v>
      </c>
      <c r="AI16" s="258">
        <f t="shared" ref="AI16:AI33" si="6">AG16-W16</f>
        <v>0</v>
      </c>
    </row>
    <row r="17" spans="1:35" s="197" customFormat="1" ht="15" customHeight="1" x14ac:dyDescent="0.2">
      <c r="A17" s="93">
        <v>42461</v>
      </c>
      <c r="B17" s="7"/>
      <c r="C17" s="233">
        <v>1</v>
      </c>
      <c r="D17" s="131" t="s">
        <v>53</v>
      </c>
      <c r="E17" s="102" t="s">
        <v>59</v>
      </c>
      <c r="F17" s="102" t="s">
        <v>78</v>
      </c>
      <c r="G17" s="102">
        <v>90451393</v>
      </c>
      <c r="H17" s="102"/>
      <c r="I17" s="100">
        <v>161838</v>
      </c>
      <c r="J17" s="102" t="s">
        <v>88</v>
      </c>
      <c r="K17" s="102"/>
      <c r="L17" s="6"/>
      <c r="M17" s="131"/>
      <c r="N17" s="101"/>
      <c r="O17" s="201" t="s">
        <v>495</v>
      </c>
      <c r="P17" s="18"/>
      <c r="Q17" s="18"/>
      <c r="R17" s="102"/>
      <c r="S17" s="18"/>
      <c r="T17" s="18"/>
      <c r="U17" s="18"/>
      <c r="V17" s="6"/>
      <c r="W17" s="256">
        <f t="shared" si="0"/>
        <v>0</v>
      </c>
      <c r="X17" s="144">
        <f t="shared" si="5"/>
        <v>0</v>
      </c>
      <c r="Y17" s="26"/>
      <c r="Z17" s="34"/>
      <c r="AA17" s="34"/>
      <c r="AB17" s="34"/>
      <c r="AC17" s="35"/>
      <c r="AD17" s="36"/>
      <c r="AE17" s="48"/>
      <c r="AF17" s="261" t="s">
        <v>819</v>
      </c>
      <c r="AG17" s="257">
        <f t="shared" si="2"/>
        <v>0</v>
      </c>
      <c r="AH17" s="252">
        <f t="shared" si="3"/>
        <v>0</v>
      </c>
      <c r="AI17" s="258">
        <f t="shared" si="6"/>
        <v>0</v>
      </c>
    </row>
    <row r="18" spans="1:35" s="197" customFormat="1" ht="15" customHeight="1" x14ac:dyDescent="0.2">
      <c r="A18" s="93">
        <v>42491</v>
      </c>
      <c r="B18" s="7"/>
      <c r="C18" s="233">
        <v>1</v>
      </c>
      <c r="D18" s="131" t="s">
        <v>53</v>
      </c>
      <c r="E18" s="102" t="s">
        <v>59</v>
      </c>
      <c r="F18" s="102" t="s">
        <v>78</v>
      </c>
      <c r="G18" s="102">
        <v>99196033</v>
      </c>
      <c r="H18" s="102"/>
      <c r="I18" s="100">
        <v>161985</v>
      </c>
      <c r="J18" s="102">
        <v>34180</v>
      </c>
      <c r="K18" s="102"/>
      <c r="L18" s="6"/>
      <c r="M18" s="131" t="s">
        <v>101</v>
      </c>
      <c r="N18" s="101"/>
      <c r="O18" s="201" t="s">
        <v>495</v>
      </c>
      <c r="P18" s="18"/>
      <c r="Q18" s="18"/>
      <c r="R18" s="102"/>
      <c r="S18" s="18"/>
      <c r="T18" s="18"/>
      <c r="U18" s="18"/>
      <c r="V18" s="6"/>
      <c r="W18" s="256">
        <f t="shared" si="0"/>
        <v>0</v>
      </c>
      <c r="X18" s="144">
        <f t="shared" si="5"/>
        <v>0</v>
      </c>
      <c r="Y18" s="26"/>
      <c r="Z18" s="34"/>
      <c r="AA18" s="34"/>
      <c r="AB18" s="34"/>
      <c r="AC18" s="35"/>
      <c r="AD18" s="36"/>
      <c r="AE18" s="48"/>
      <c r="AF18" s="261" t="s">
        <v>819</v>
      </c>
      <c r="AG18" s="257">
        <f t="shared" si="2"/>
        <v>0</v>
      </c>
      <c r="AH18" s="252">
        <f t="shared" si="3"/>
        <v>0</v>
      </c>
      <c r="AI18" s="258">
        <f t="shared" si="6"/>
        <v>0</v>
      </c>
    </row>
    <row r="19" spans="1:35" s="12" customFormat="1" ht="15" customHeight="1" x14ac:dyDescent="0.2">
      <c r="A19" s="93">
        <v>42491</v>
      </c>
      <c r="B19" s="9"/>
      <c r="C19" s="53">
        <v>1</v>
      </c>
      <c r="D19" s="131" t="s">
        <v>54</v>
      </c>
      <c r="E19" s="102" t="s">
        <v>64</v>
      </c>
      <c r="F19" s="102" t="s">
        <v>78</v>
      </c>
      <c r="G19" s="102"/>
      <c r="H19" s="102" t="s">
        <v>784</v>
      </c>
      <c r="I19" s="100">
        <v>162038</v>
      </c>
      <c r="J19" s="102"/>
      <c r="K19" s="102" t="s">
        <v>95</v>
      </c>
      <c r="L19" s="10"/>
      <c r="M19" s="131" t="s">
        <v>102</v>
      </c>
      <c r="N19" s="101">
        <v>840</v>
      </c>
      <c r="O19" s="26" t="s">
        <v>160</v>
      </c>
      <c r="P19" s="18"/>
      <c r="Q19" s="18"/>
      <c r="R19" s="102" t="s">
        <v>785</v>
      </c>
      <c r="S19" s="18">
        <v>840</v>
      </c>
      <c r="T19" s="18"/>
      <c r="U19" s="18"/>
      <c r="V19" s="10"/>
      <c r="W19" s="256">
        <f t="shared" si="0"/>
        <v>840</v>
      </c>
      <c r="X19" s="144">
        <f t="shared" si="5"/>
        <v>0</v>
      </c>
      <c r="Y19" s="23"/>
      <c r="Z19" s="78"/>
      <c r="AA19" s="78"/>
      <c r="AB19" s="78"/>
      <c r="AC19" s="79"/>
      <c r="AD19" s="32"/>
      <c r="AE19" s="49"/>
      <c r="AF19" s="261" t="s">
        <v>819</v>
      </c>
      <c r="AG19" s="257">
        <f t="shared" si="2"/>
        <v>840</v>
      </c>
      <c r="AH19" s="252">
        <f t="shared" si="3"/>
        <v>0</v>
      </c>
      <c r="AI19" s="258">
        <f t="shared" si="6"/>
        <v>0</v>
      </c>
    </row>
    <row r="20" spans="1:35" s="197" customFormat="1" ht="15" customHeight="1" x14ac:dyDescent="0.2">
      <c r="A20" s="93">
        <v>42491</v>
      </c>
      <c r="B20" s="7"/>
      <c r="C20" s="233">
        <v>1</v>
      </c>
      <c r="D20" s="131" t="s">
        <v>53</v>
      </c>
      <c r="E20" s="102" t="s">
        <v>59</v>
      </c>
      <c r="F20" s="102" t="s">
        <v>78</v>
      </c>
      <c r="G20" s="102">
        <v>960762013</v>
      </c>
      <c r="H20" s="102"/>
      <c r="I20" s="100">
        <v>162105</v>
      </c>
      <c r="J20" s="102">
        <v>34242</v>
      </c>
      <c r="K20" s="102"/>
      <c r="L20" s="6"/>
      <c r="M20" s="131" t="s">
        <v>103</v>
      </c>
      <c r="N20" s="101"/>
      <c r="O20" s="201" t="s">
        <v>495</v>
      </c>
      <c r="P20" s="18"/>
      <c r="Q20" s="18"/>
      <c r="R20" s="102"/>
      <c r="S20" s="18"/>
      <c r="T20" s="18"/>
      <c r="U20" s="18"/>
      <c r="V20" s="6"/>
      <c r="W20" s="256">
        <f t="shared" si="0"/>
        <v>0</v>
      </c>
      <c r="X20" s="144">
        <f t="shared" si="5"/>
        <v>0</v>
      </c>
      <c r="Y20" s="26"/>
      <c r="Z20" s="34"/>
      <c r="AA20" s="34"/>
      <c r="AB20" s="34"/>
      <c r="AC20" s="35"/>
      <c r="AD20" s="36"/>
      <c r="AE20" s="48"/>
      <c r="AF20" s="261" t="s">
        <v>819</v>
      </c>
      <c r="AG20" s="257">
        <f t="shared" si="2"/>
        <v>0</v>
      </c>
      <c r="AH20" s="252">
        <f t="shared" si="3"/>
        <v>0</v>
      </c>
      <c r="AI20" s="258">
        <f t="shared" si="6"/>
        <v>0</v>
      </c>
    </row>
    <row r="21" spans="1:35" s="12" customFormat="1" ht="15" customHeight="1" x14ac:dyDescent="0.2">
      <c r="A21" s="93">
        <v>42491</v>
      </c>
      <c r="B21" s="9"/>
      <c r="C21" s="53">
        <v>1</v>
      </c>
      <c r="D21" s="131">
        <v>11</v>
      </c>
      <c r="E21" s="102"/>
      <c r="F21" s="102" t="s">
        <v>56</v>
      </c>
      <c r="G21" s="102">
        <v>90471536</v>
      </c>
      <c r="H21" s="102"/>
      <c r="I21" s="100">
        <v>162131</v>
      </c>
      <c r="J21" s="102"/>
      <c r="K21" s="102"/>
      <c r="L21" s="10"/>
      <c r="M21" s="131" t="s">
        <v>104</v>
      </c>
      <c r="N21" s="101">
        <v>100</v>
      </c>
      <c r="O21" s="26" t="s">
        <v>160</v>
      </c>
      <c r="P21" s="199"/>
      <c r="Q21" s="199"/>
      <c r="R21" s="102"/>
      <c r="S21" s="18"/>
      <c r="T21" s="18"/>
      <c r="U21" s="18"/>
      <c r="V21" s="10"/>
      <c r="W21" s="256">
        <f t="shared" si="0"/>
        <v>0</v>
      </c>
      <c r="X21" s="144">
        <f t="shared" si="5"/>
        <v>100</v>
      </c>
      <c r="Y21" s="23"/>
      <c r="Z21" s="78"/>
      <c r="AA21" s="78"/>
      <c r="AB21" s="78"/>
      <c r="AC21" s="79"/>
      <c r="AD21" s="32"/>
      <c r="AE21" s="49"/>
      <c r="AF21" s="261" t="s">
        <v>819</v>
      </c>
      <c r="AG21" s="257">
        <f t="shared" si="2"/>
        <v>100</v>
      </c>
      <c r="AH21" s="252">
        <f t="shared" si="3"/>
        <v>0</v>
      </c>
      <c r="AI21" s="258">
        <f t="shared" si="6"/>
        <v>100</v>
      </c>
    </row>
    <row r="22" spans="1:35" s="12" customFormat="1" ht="15" customHeight="1" x14ac:dyDescent="0.2">
      <c r="A22" s="93">
        <v>42491</v>
      </c>
      <c r="B22" s="9"/>
      <c r="C22" s="53">
        <v>1</v>
      </c>
      <c r="D22" s="131" t="s">
        <v>55</v>
      </c>
      <c r="E22" s="102" t="s">
        <v>65</v>
      </c>
      <c r="F22" s="102" t="s">
        <v>79</v>
      </c>
      <c r="G22" s="102">
        <v>90473479</v>
      </c>
      <c r="H22" s="102"/>
      <c r="I22" s="100">
        <v>162151</v>
      </c>
      <c r="J22" s="102"/>
      <c r="K22" s="102"/>
      <c r="L22" s="10"/>
      <c r="M22" s="131" t="s">
        <v>105</v>
      </c>
      <c r="N22" s="101">
        <v>100</v>
      </c>
      <c r="O22" s="26" t="s">
        <v>160</v>
      </c>
      <c r="P22" s="199"/>
      <c r="Q22" s="199"/>
      <c r="R22" s="102"/>
      <c r="S22" s="18"/>
      <c r="T22" s="18"/>
      <c r="U22" s="18"/>
      <c r="V22" s="10"/>
      <c r="W22" s="256">
        <f t="shared" si="0"/>
        <v>0</v>
      </c>
      <c r="X22" s="144">
        <f t="shared" si="5"/>
        <v>100</v>
      </c>
      <c r="Y22" s="23"/>
      <c r="Z22" s="78"/>
      <c r="AA22" s="78"/>
      <c r="AB22" s="78"/>
      <c r="AC22" s="79"/>
      <c r="AD22" s="32"/>
      <c r="AE22" s="49"/>
      <c r="AF22" s="261" t="s">
        <v>820</v>
      </c>
      <c r="AG22" s="257">
        <f t="shared" si="2"/>
        <v>100</v>
      </c>
      <c r="AH22" s="252">
        <f t="shared" si="3"/>
        <v>0</v>
      </c>
      <c r="AI22" s="258">
        <f t="shared" si="6"/>
        <v>100</v>
      </c>
    </row>
    <row r="23" spans="1:35" s="197" customFormat="1" ht="15" customHeight="1" x14ac:dyDescent="0.2">
      <c r="A23" s="93">
        <v>42522</v>
      </c>
      <c r="B23" s="7"/>
      <c r="C23" s="233">
        <v>1</v>
      </c>
      <c r="D23" s="131">
        <v>3</v>
      </c>
      <c r="E23" s="102" t="s">
        <v>66</v>
      </c>
      <c r="F23" s="102" t="s">
        <v>56</v>
      </c>
      <c r="G23" s="102"/>
      <c r="H23" s="102"/>
      <c r="I23" s="100">
        <v>162360</v>
      </c>
      <c r="J23" s="102"/>
      <c r="K23" s="102"/>
      <c r="L23" s="6"/>
      <c r="M23" s="131"/>
      <c r="N23" s="101">
        <v>0</v>
      </c>
      <c r="O23" s="201" t="s">
        <v>495</v>
      </c>
      <c r="P23" s="18"/>
      <c r="Q23" s="199"/>
      <c r="R23" s="102"/>
      <c r="S23" s="18"/>
      <c r="T23" s="18"/>
      <c r="U23" s="18"/>
      <c r="V23" s="6"/>
      <c r="W23" s="256">
        <f t="shared" si="0"/>
        <v>0</v>
      </c>
      <c r="X23" s="144">
        <f t="shared" si="5"/>
        <v>0</v>
      </c>
      <c r="Y23" s="26"/>
      <c r="Z23" s="34"/>
      <c r="AA23" s="34"/>
      <c r="AB23" s="34"/>
      <c r="AC23" s="35"/>
      <c r="AD23" s="36"/>
      <c r="AE23" s="48"/>
      <c r="AF23" s="261" t="s">
        <v>819</v>
      </c>
      <c r="AG23" s="257">
        <f t="shared" si="2"/>
        <v>0</v>
      </c>
      <c r="AH23" s="252">
        <f t="shared" si="3"/>
        <v>0</v>
      </c>
      <c r="AI23" s="258">
        <f t="shared" si="6"/>
        <v>0</v>
      </c>
    </row>
    <row r="24" spans="1:35" s="12" customFormat="1" ht="15" customHeight="1" x14ac:dyDescent="0.2">
      <c r="A24" s="93">
        <v>42522</v>
      </c>
      <c r="B24" s="9"/>
      <c r="C24" s="53">
        <v>1</v>
      </c>
      <c r="D24" s="131">
        <v>8</v>
      </c>
      <c r="E24" s="102"/>
      <c r="F24" s="102" t="s">
        <v>56</v>
      </c>
      <c r="G24" s="102">
        <v>90477099</v>
      </c>
      <c r="H24" s="102"/>
      <c r="I24" s="100">
        <v>162390</v>
      </c>
      <c r="J24" s="102"/>
      <c r="K24" s="102"/>
      <c r="L24" s="10"/>
      <c r="M24" s="131" t="s">
        <v>106</v>
      </c>
      <c r="N24" s="101">
        <v>414</v>
      </c>
      <c r="O24" s="26" t="s">
        <v>160</v>
      </c>
      <c r="P24" s="199" t="s">
        <v>163</v>
      </c>
      <c r="Q24" s="18"/>
      <c r="R24" s="102"/>
      <c r="S24" s="18"/>
      <c r="T24" s="18"/>
      <c r="U24" s="18"/>
      <c r="V24" s="10"/>
      <c r="W24" s="256">
        <f t="shared" si="0"/>
        <v>0</v>
      </c>
      <c r="X24" s="144">
        <f t="shared" si="5"/>
        <v>414</v>
      </c>
      <c r="Y24" s="23"/>
      <c r="Z24" s="78"/>
      <c r="AA24" s="78"/>
      <c r="AB24" s="78"/>
      <c r="AC24" s="79"/>
      <c r="AD24" s="32"/>
      <c r="AE24" s="49"/>
      <c r="AF24" s="261" t="s">
        <v>818</v>
      </c>
      <c r="AG24" s="257">
        <f t="shared" si="2"/>
        <v>414</v>
      </c>
      <c r="AH24" s="252">
        <f t="shared" si="3"/>
        <v>0</v>
      </c>
      <c r="AI24" s="258">
        <f t="shared" si="6"/>
        <v>414</v>
      </c>
    </row>
    <row r="25" spans="1:35" s="12" customFormat="1" ht="15" customHeight="1" x14ac:dyDescent="0.2">
      <c r="A25" s="93">
        <v>42522</v>
      </c>
      <c r="B25" s="9"/>
      <c r="C25" s="53">
        <v>1</v>
      </c>
      <c r="D25" s="131">
        <v>11</v>
      </c>
      <c r="E25" s="102"/>
      <c r="F25" s="102" t="s">
        <v>56</v>
      </c>
      <c r="G25" s="102">
        <v>90478921</v>
      </c>
      <c r="H25" s="102"/>
      <c r="I25" s="100">
        <v>162391</v>
      </c>
      <c r="J25" s="102"/>
      <c r="K25" s="102"/>
      <c r="L25" s="10"/>
      <c r="M25" s="131" t="s">
        <v>107</v>
      </c>
      <c r="N25" s="101">
        <v>140</v>
      </c>
      <c r="O25" s="26" t="s">
        <v>160</v>
      </c>
      <c r="P25" s="18" t="s">
        <v>163</v>
      </c>
      <c r="Q25" s="18"/>
      <c r="R25" s="102"/>
      <c r="S25" s="18"/>
      <c r="T25" s="18"/>
      <c r="U25" s="18"/>
      <c r="V25" s="10"/>
      <c r="W25" s="256">
        <f t="shared" si="0"/>
        <v>0</v>
      </c>
      <c r="X25" s="144">
        <f t="shared" si="5"/>
        <v>140</v>
      </c>
      <c r="Y25" s="23"/>
      <c r="Z25" s="78"/>
      <c r="AA25" s="78"/>
      <c r="AB25" s="78"/>
      <c r="AC25" s="79"/>
      <c r="AD25" s="32"/>
      <c r="AE25" s="49"/>
      <c r="AF25" s="261" t="s">
        <v>819</v>
      </c>
      <c r="AG25" s="257">
        <f t="shared" si="2"/>
        <v>140</v>
      </c>
      <c r="AH25" s="252">
        <f t="shared" si="3"/>
        <v>0</v>
      </c>
      <c r="AI25" s="258">
        <f t="shared" si="6"/>
        <v>140</v>
      </c>
    </row>
    <row r="26" spans="1:35" s="12" customFormat="1" ht="15" customHeight="1" x14ac:dyDescent="0.2">
      <c r="A26" s="93">
        <v>42552</v>
      </c>
      <c r="B26" s="9"/>
      <c r="C26" s="53">
        <v>1</v>
      </c>
      <c r="D26" s="131" t="s">
        <v>55</v>
      </c>
      <c r="E26" s="102" t="s">
        <v>65</v>
      </c>
      <c r="F26" s="102" t="s">
        <v>79</v>
      </c>
      <c r="G26" s="102">
        <v>90479956</v>
      </c>
      <c r="H26" s="102">
        <v>1007342574</v>
      </c>
      <c r="I26" s="100">
        <v>162497</v>
      </c>
      <c r="J26" s="102"/>
      <c r="K26" s="102">
        <v>4402717883</v>
      </c>
      <c r="L26" s="10"/>
      <c r="M26" s="131" t="s">
        <v>108</v>
      </c>
      <c r="N26" s="101">
        <v>132</v>
      </c>
      <c r="O26" s="26" t="s">
        <v>160</v>
      </c>
      <c r="P26" s="18"/>
      <c r="Q26" s="18"/>
      <c r="R26" s="102" t="s">
        <v>161</v>
      </c>
      <c r="S26" s="18">
        <v>132</v>
      </c>
      <c r="T26" s="18"/>
      <c r="U26" s="18"/>
      <c r="V26" s="10"/>
      <c r="W26" s="256">
        <f t="shared" si="0"/>
        <v>132</v>
      </c>
      <c r="X26" s="144">
        <f t="shared" si="5"/>
        <v>0</v>
      </c>
      <c r="Y26" s="23"/>
      <c r="Z26" s="78"/>
      <c r="AA26" s="78"/>
      <c r="AB26" s="78"/>
      <c r="AC26" s="79"/>
      <c r="AD26" s="32"/>
      <c r="AE26" s="49"/>
      <c r="AF26" s="261" t="s">
        <v>820</v>
      </c>
      <c r="AG26" s="257">
        <f t="shared" si="2"/>
        <v>132</v>
      </c>
      <c r="AH26" s="252">
        <f t="shared" si="3"/>
        <v>0</v>
      </c>
      <c r="AI26" s="258">
        <f t="shared" si="6"/>
        <v>0</v>
      </c>
    </row>
    <row r="27" spans="1:35" s="12" customFormat="1" ht="15" customHeight="1" x14ac:dyDescent="0.2">
      <c r="A27" s="93">
        <v>42552</v>
      </c>
      <c r="B27" s="9"/>
      <c r="C27" s="53">
        <v>1</v>
      </c>
      <c r="D27" s="131" t="s">
        <v>53</v>
      </c>
      <c r="E27" s="102" t="s">
        <v>67</v>
      </c>
      <c r="F27" s="102" t="s">
        <v>78</v>
      </c>
      <c r="G27" s="102">
        <v>90478658</v>
      </c>
      <c r="H27" s="102"/>
      <c r="I27" s="100">
        <v>162654</v>
      </c>
      <c r="J27" s="102">
        <v>35330</v>
      </c>
      <c r="K27" s="102"/>
      <c r="L27" s="10"/>
      <c r="M27" s="131" t="s">
        <v>109</v>
      </c>
      <c r="N27" s="101">
        <v>435.14</v>
      </c>
      <c r="O27" s="26" t="s">
        <v>160</v>
      </c>
      <c r="P27" s="18" t="s">
        <v>163</v>
      </c>
      <c r="Q27" s="18"/>
      <c r="R27" s="102"/>
      <c r="S27" s="18"/>
      <c r="T27" s="18"/>
      <c r="U27" s="18"/>
      <c r="V27" s="10"/>
      <c r="W27" s="256">
        <f t="shared" si="0"/>
        <v>0</v>
      </c>
      <c r="X27" s="144">
        <f t="shared" si="5"/>
        <v>435.14</v>
      </c>
      <c r="Y27" s="23"/>
      <c r="Z27" s="78"/>
      <c r="AA27" s="78"/>
      <c r="AB27" s="78"/>
      <c r="AC27" s="79"/>
      <c r="AD27" s="32"/>
      <c r="AE27" s="49"/>
      <c r="AF27" s="261" t="s">
        <v>819</v>
      </c>
      <c r="AG27" s="257">
        <f t="shared" si="2"/>
        <v>435.14</v>
      </c>
      <c r="AH27" s="252">
        <f t="shared" si="3"/>
        <v>0</v>
      </c>
      <c r="AI27" s="258">
        <f t="shared" si="6"/>
        <v>435.14</v>
      </c>
    </row>
    <row r="28" spans="1:35" s="12" customFormat="1" ht="15" customHeight="1" x14ac:dyDescent="0.2">
      <c r="A28" s="93">
        <v>42583</v>
      </c>
      <c r="B28" s="9"/>
      <c r="C28" s="53">
        <v>1</v>
      </c>
      <c r="D28" s="131">
        <v>11</v>
      </c>
      <c r="E28" s="102" t="s">
        <v>68</v>
      </c>
      <c r="F28" s="102" t="s">
        <v>79</v>
      </c>
      <c r="G28" s="102">
        <v>90465503</v>
      </c>
      <c r="H28" s="102">
        <v>1007390570</v>
      </c>
      <c r="I28" s="100">
        <v>162796</v>
      </c>
      <c r="J28" s="102"/>
      <c r="K28" s="102">
        <v>4402749022</v>
      </c>
      <c r="L28" s="10"/>
      <c r="M28" s="131" t="s">
        <v>110</v>
      </c>
      <c r="N28" s="101">
        <v>534.6</v>
      </c>
      <c r="O28" s="26" t="s">
        <v>160</v>
      </c>
      <c r="P28" s="18"/>
      <c r="Q28" s="18"/>
      <c r="R28" s="102" t="s">
        <v>162</v>
      </c>
      <c r="S28" s="18">
        <v>534.6</v>
      </c>
      <c r="T28" s="18"/>
      <c r="U28" s="18"/>
      <c r="V28" s="10"/>
      <c r="W28" s="256">
        <f t="shared" si="0"/>
        <v>534.6</v>
      </c>
      <c r="X28" s="144">
        <f t="shared" si="5"/>
        <v>0</v>
      </c>
      <c r="Y28" s="23"/>
      <c r="Z28" s="78"/>
      <c r="AA28" s="78"/>
      <c r="AB28" s="78"/>
      <c r="AC28" s="79"/>
      <c r="AD28" s="32"/>
      <c r="AE28" s="49"/>
      <c r="AF28" s="261" t="s">
        <v>819</v>
      </c>
      <c r="AG28" s="257">
        <f t="shared" si="2"/>
        <v>534.6</v>
      </c>
      <c r="AH28" s="252">
        <f t="shared" si="3"/>
        <v>0</v>
      </c>
      <c r="AI28" s="258">
        <f t="shared" si="6"/>
        <v>0</v>
      </c>
    </row>
    <row r="29" spans="1:35" s="197" customFormat="1" ht="15" customHeight="1" x14ac:dyDescent="0.2">
      <c r="A29" s="234">
        <v>42583</v>
      </c>
      <c r="B29" s="7"/>
      <c r="C29" s="235">
        <v>1</v>
      </c>
      <c r="D29" s="95">
        <v>5</v>
      </c>
      <c r="E29" s="100" t="s">
        <v>58</v>
      </c>
      <c r="F29" s="100" t="s">
        <v>78</v>
      </c>
      <c r="G29" s="100">
        <v>960637998</v>
      </c>
      <c r="H29" s="100"/>
      <c r="I29" s="100">
        <v>162974</v>
      </c>
      <c r="J29" s="100">
        <v>29974</v>
      </c>
      <c r="K29" s="100" t="s">
        <v>692</v>
      </c>
      <c r="L29" s="6"/>
      <c r="M29" s="95" t="s">
        <v>111</v>
      </c>
      <c r="N29" s="236"/>
      <c r="O29" s="201" t="s">
        <v>495</v>
      </c>
      <c r="P29" s="199"/>
      <c r="Q29" s="199"/>
      <c r="R29" s="100"/>
      <c r="S29" s="199"/>
      <c r="T29" s="199"/>
      <c r="U29" s="199"/>
      <c r="V29" s="6"/>
      <c r="W29" s="256">
        <f t="shared" si="0"/>
        <v>0</v>
      </c>
      <c r="X29" s="144">
        <f t="shared" si="5"/>
        <v>0</v>
      </c>
      <c r="Y29" s="201"/>
      <c r="Z29" s="237"/>
      <c r="AA29" s="237"/>
      <c r="AB29" s="237"/>
      <c r="AC29" s="238"/>
      <c r="AD29" s="239"/>
      <c r="AE29" s="240"/>
      <c r="AF29" s="261" t="s">
        <v>820</v>
      </c>
      <c r="AG29" s="257">
        <f t="shared" si="2"/>
        <v>0</v>
      </c>
      <c r="AH29" s="252">
        <f t="shared" si="3"/>
        <v>0</v>
      </c>
      <c r="AI29" s="258">
        <f t="shared" si="6"/>
        <v>0</v>
      </c>
    </row>
    <row r="30" spans="1:35" s="197" customFormat="1" ht="15" customHeight="1" x14ac:dyDescent="0.2">
      <c r="A30" s="234">
        <v>42583</v>
      </c>
      <c r="B30" s="7"/>
      <c r="C30" s="235">
        <v>1</v>
      </c>
      <c r="D30" s="95">
        <v>5</v>
      </c>
      <c r="E30" s="100" t="s">
        <v>58</v>
      </c>
      <c r="F30" s="100" t="s">
        <v>78</v>
      </c>
      <c r="G30" s="100">
        <v>90483815</v>
      </c>
      <c r="H30" s="100"/>
      <c r="I30" s="100">
        <v>162975</v>
      </c>
      <c r="J30" s="100">
        <v>36679</v>
      </c>
      <c r="K30" s="100" t="s">
        <v>692</v>
      </c>
      <c r="L30" s="6"/>
      <c r="M30" s="95" t="s">
        <v>112</v>
      </c>
      <c r="N30" s="236"/>
      <c r="O30" s="201" t="s">
        <v>495</v>
      </c>
      <c r="P30" s="199"/>
      <c r="Q30" s="199"/>
      <c r="R30" s="100"/>
      <c r="S30" s="199"/>
      <c r="T30" s="199"/>
      <c r="U30" s="199"/>
      <c r="V30" s="6"/>
      <c r="W30" s="256">
        <f t="shared" si="0"/>
        <v>0</v>
      </c>
      <c r="X30" s="144">
        <f t="shared" si="5"/>
        <v>0</v>
      </c>
      <c r="Y30" s="201"/>
      <c r="Z30" s="237"/>
      <c r="AA30" s="237"/>
      <c r="AB30" s="237"/>
      <c r="AC30" s="238"/>
      <c r="AD30" s="239"/>
      <c r="AE30" s="240"/>
      <c r="AF30" s="261" t="s">
        <v>820</v>
      </c>
      <c r="AG30" s="257">
        <f t="shared" si="2"/>
        <v>0</v>
      </c>
      <c r="AH30" s="252">
        <f t="shared" si="3"/>
        <v>0</v>
      </c>
      <c r="AI30" s="258">
        <f t="shared" si="6"/>
        <v>0</v>
      </c>
    </row>
    <row r="31" spans="1:35" s="12" customFormat="1" ht="15" customHeight="1" x14ac:dyDescent="0.2">
      <c r="A31" s="93">
        <v>42583</v>
      </c>
      <c r="B31" s="9"/>
      <c r="C31" s="53">
        <v>1</v>
      </c>
      <c r="D31" s="131">
        <v>8</v>
      </c>
      <c r="E31" s="102" t="s">
        <v>69</v>
      </c>
      <c r="F31" s="102" t="s">
        <v>79</v>
      </c>
      <c r="G31" s="102"/>
      <c r="H31" s="102">
        <v>1007755766</v>
      </c>
      <c r="I31" s="100">
        <v>162980</v>
      </c>
      <c r="J31" s="102">
        <v>1007755766</v>
      </c>
      <c r="K31" s="102">
        <v>4402873414</v>
      </c>
      <c r="L31" s="10"/>
      <c r="M31" s="131" t="s">
        <v>113</v>
      </c>
      <c r="N31" s="101">
        <v>5426.3</v>
      </c>
      <c r="O31" s="26" t="s">
        <v>160</v>
      </c>
      <c r="P31" s="18"/>
      <c r="Q31" s="18"/>
      <c r="R31" s="100" t="s">
        <v>675</v>
      </c>
      <c r="S31" s="18">
        <v>5426.3</v>
      </c>
      <c r="T31" s="18"/>
      <c r="U31" s="18"/>
      <c r="V31" s="10"/>
      <c r="W31" s="256">
        <f t="shared" si="0"/>
        <v>5426.3</v>
      </c>
      <c r="X31" s="144">
        <f t="shared" si="5"/>
        <v>0</v>
      </c>
      <c r="Y31" s="23"/>
      <c r="Z31" s="78"/>
      <c r="AA31" s="78"/>
      <c r="AB31" s="78"/>
      <c r="AC31" s="79"/>
      <c r="AD31" s="32"/>
      <c r="AE31" s="49"/>
      <c r="AF31" s="261" t="s">
        <v>818</v>
      </c>
      <c r="AG31" s="257">
        <f t="shared" si="2"/>
        <v>5426.3</v>
      </c>
      <c r="AH31" s="252">
        <f t="shared" si="3"/>
        <v>0</v>
      </c>
      <c r="AI31" s="258">
        <f t="shared" si="6"/>
        <v>0</v>
      </c>
    </row>
    <row r="32" spans="1:35" s="197" customFormat="1" ht="15" customHeight="1" x14ac:dyDescent="0.2">
      <c r="A32" s="234">
        <v>42583</v>
      </c>
      <c r="B32" s="7"/>
      <c r="C32" s="235">
        <v>1</v>
      </c>
      <c r="D32" s="95">
        <v>5</v>
      </c>
      <c r="E32" s="100" t="s">
        <v>58</v>
      </c>
      <c r="F32" s="100" t="s">
        <v>78</v>
      </c>
      <c r="G32" s="100">
        <v>960864853</v>
      </c>
      <c r="H32" s="100"/>
      <c r="I32" s="100">
        <v>162984</v>
      </c>
      <c r="J32" s="100" t="s">
        <v>89</v>
      </c>
      <c r="K32" s="100" t="s">
        <v>692</v>
      </c>
      <c r="L32" s="6"/>
      <c r="M32" s="95" t="s">
        <v>114</v>
      </c>
      <c r="N32" s="236"/>
      <c r="O32" s="201" t="s">
        <v>495</v>
      </c>
      <c r="P32" s="199"/>
      <c r="Q32" s="199"/>
      <c r="R32" s="100"/>
      <c r="S32" s="199"/>
      <c r="T32" s="199"/>
      <c r="U32" s="199"/>
      <c r="V32" s="6"/>
      <c r="W32" s="256">
        <f t="shared" si="0"/>
        <v>0</v>
      </c>
      <c r="X32" s="144">
        <f t="shared" si="5"/>
        <v>0</v>
      </c>
      <c r="Y32" s="201"/>
      <c r="Z32" s="237"/>
      <c r="AA32" s="237"/>
      <c r="AB32" s="237"/>
      <c r="AC32" s="238"/>
      <c r="AD32" s="239"/>
      <c r="AE32" s="240"/>
      <c r="AF32" s="261" t="s">
        <v>820</v>
      </c>
      <c r="AG32" s="257">
        <f t="shared" si="2"/>
        <v>0</v>
      </c>
      <c r="AH32" s="252">
        <f t="shared" si="3"/>
        <v>0</v>
      </c>
      <c r="AI32" s="258">
        <f t="shared" si="6"/>
        <v>0</v>
      </c>
    </row>
    <row r="33" spans="1:35" s="12" customFormat="1" ht="15" customHeight="1" x14ac:dyDescent="0.2">
      <c r="A33" s="93">
        <v>42614</v>
      </c>
      <c r="B33" s="9"/>
      <c r="C33" s="53">
        <v>1</v>
      </c>
      <c r="D33" s="131">
        <v>3</v>
      </c>
      <c r="E33" s="102"/>
      <c r="F33" s="102" t="s">
        <v>81</v>
      </c>
      <c r="G33" s="102"/>
      <c r="H33" s="102">
        <v>1007634545</v>
      </c>
      <c r="I33" s="100">
        <v>163043</v>
      </c>
      <c r="J33" s="102"/>
      <c r="K33" s="102">
        <v>4402814986</v>
      </c>
      <c r="L33" s="10"/>
      <c r="M33" s="131" t="s">
        <v>115</v>
      </c>
      <c r="N33" s="101">
        <v>820</v>
      </c>
      <c r="O33" s="26" t="s">
        <v>160</v>
      </c>
      <c r="P33" s="18"/>
      <c r="Q33" s="18"/>
      <c r="R33" s="102" t="s">
        <v>384</v>
      </c>
      <c r="S33" s="18">
        <v>820</v>
      </c>
      <c r="T33" s="18"/>
      <c r="U33" s="18"/>
      <c r="V33" s="10"/>
      <c r="W33" s="256">
        <f t="shared" si="0"/>
        <v>820</v>
      </c>
      <c r="X33" s="144">
        <f t="shared" si="5"/>
        <v>0</v>
      </c>
      <c r="Y33" s="23"/>
      <c r="Z33" s="78"/>
      <c r="AA33" s="78"/>
      <c r="AB33" s="78"/>
      <c r="AC33" s="79"/>
      <c r="AD33" s="32"/>
      <c r="AE33" s="49"/>
      <c r="AF33" s="261" t="s">
        <v>819</v>
      </c>
      <c r="AG33" s="257">
        <f t="shared" si="2"/>
        <v>820</v>
      </c>
      <c r="AH33" s="252">
        <f t="shared" si="3"/>
        <v>0</v>
      </c>
      <c r="AI33" s="258">
        <f t="shared" si="6"/>
        <v>0</v>
      </c>
    </row>
    <row r="34" spans="1:35" s="12" customFormat="1" ht="15" customHeight="1" x14ac:dyDescent="0.2">
      <c r="A34" s="93">
        <v>42614</v>
      </c>
      <c r="B34" s="9"/>
      <c r="C34" s="53">
        <v>1</v>
      </c>
      <c r="D34" s="131">
        <v>3</v>
      </c>
      <c r="E34" s="102" t="s">
        <v>70</v>
      </c>
      <c r="F34" s="102" t="s">
        <v>81</v>
      </c>
      <c r="G34" s="102">
        <v>200076338</v>
      </c>
      <c r="H34" s="102" t="s">
        <v>791</v>
      </c>
      <c r="I34" s="100">
        <v>163113</v>
      </c>
      <c r="J34" s="102"/>
      <c r="K34" s="102">
        <v>4402886317</v>
      </c>
      <c r="L34" s="10"/>
      <c r="M34" s="131" t="s">
        <v>116</v>
      </c>
      <c r="N34" s="101">
        <v>3036.7</v>
      </c>
      <c r="O34" s="26" t="s">
        <v>160</v>
      </c>
      <c r="P34" s="18"/>
      <c r="Q34" s="18"/>
      <c r="R34" s="102" t="s">
        <v>785</v>
      </c>
      <c r="S34" s="18">
        <v>1164.29</v>
      </c>
      <c r="T34" s="18">
        <v>1872.4</v>
      </c>
      <c r="U34" s="18"/>
      <c r="V34" s="10"/>
      <c r="W34" s="256">
        <f t="shared" si="0"/>
        <v>3036.69</v>
      </c>
      <c r="X34" s="144">
        <v>0</v>
      </c>
      <c r="Y34" s="23"/>
      <c r="Z34" s="78"/>
      <c r="AA34" s="78"/>
      <c r="AB34" s="78"/>
      <c r="AC34" s="79"/>
      <c r="AD34" s="32"/>
      <c r="AE34" s="49"/>
      <c r="AF34" s="261" t="s">
        <v>819</v>
      </c>
      <c r="AG34" s="257">
        <f t="shared" si="2"/>
        <v>3036.7</v>
      </c>
      <c r="AH34" s="252">
        <f t="shared" si="3"/>
        <v>0</v>
      </c>
      <c r="AI34" s="258">
        <v>0</v>
      </c>
    </row>
    <row r="35" spans="1:35" s="12" customFormat="1" ht="15" customHeight="1" x14ac:dyDescent="0.2">
      <c r="A35" s="93">
        <v>42614</v>
      </c>
      <c r="B35" s="9"/>
      <c r="C35" s="53">
        <v>1</v>
      </c>
      <c r="D35" s="131">
        <v>3</v>
      </c>
      <c r="E35" s="102" t="s">
        <v>71</v>
      </c>
      <c r="F35" s="102" t="s">
        <v>79</v>
      </c>
      <c r="G35" s="102"/>
      <c r="H35" s="102">
        <v>1007670775</v>
      </c>
      <c r="I35" s="100">
        <v>163216</v>
      </c>
      <c r="J35" s="102"/>
      <c r="K35" s="102" t="s">
        <v>450</v>
      </c>
      <c r="L35" s="10"/>
      <c r="M35" s="131" t="s">
        <v>117</v>
      </c>
      <c r="N35" s="101">
        <v>3765.7</v>
      </c>
      <c r="O35" s="26" t="s">
        <v>160</v>
      </c>
      <c r="P35" s="264"/>
      <c r="Q35" s="18"/>
      <c r="R35" s="102" t="s">
        <v>449</v>
      </c>
      <c r="S35" s="18">
        <v>1765.7</v>
      </c>
      <c r="T35" s="18">
        <v>2000</v>
      </c>
      <c r="U35" s="18"/>
      <c r="V35" s="10"/>
      <c r="W35" s="256">
        <f t="shared" si="0"/>
        <v>3765.7</v>
      </c>
      <c r="X35" s="144">
        <f t="shared" ref="X35:X43" si="7">IF(O35="a",0,IF(O35="d","0",IF(O35="","",+N35-S35-T35-U35-V35)))</f>
        <v>-2.2737367544323206E-13</v>
      </c>
      <c r="Y35" s="23"/>
      <c r="Z35" s="78"/>
      <c r="AA35" s="78"/>
      <c r="AB35" s="78"/>
      <c r="AC35" s="79"/>
      <c r="AD35" s="32"/>
      <c r="AE35" s="49"/>
      <c r="AF35" s="261" t="s">
        <v>819</v>
      </c>
      <c r="AG35" s="257">
        <f t="shared" si="2"/>
        <v>3765.7</v>
      </c>
      <c r="AH35" s="252">
        <f t="shared" si="3"/>
        <v>0</v>
      </c>
      <c r="AI35" s="258">
        <f t="shared" ref="AI35:AI43" si="8">AG35-W35</f>
        <v>0</v>
      </c>
    </row>
    <row r="36" spans="1:35" s="12" customFormat="1" ht="15" customHeight="1" x14ac:dyDescent="0.2">
      <c r="A36" s="93">
        <v>42614</v>
      </c>
      <c r="B36" s="9"/>
      <c r="C36" s="53">
        <v>1</v>
      </c>
      <c r="D36" s="131">
        <v>11</v>
      </c>
      <c r="E36" s="102"/>
      <c r="F36" s="102" t="s">
        <v>56</v>
      </c>
      <c r="G36" s="102">
        <v>90485563</v>
      </c>
      <c r="H36" s="102"/>
      <c r="I36" s="100">
        <v>163268</v>
      </c>
      <c r="J36" s="102"/>
      <c r="K36" s="102"/>
      <c r="L36" s="10"/>
      <c r="M36" s="131" t="s">
        <v>118</v>
      </c>
      <c r="N36" s="101">
        <v>143.30000000000001</v>
      </c>
      <c r="O36" s="26" t="s">
        <v>160</v>
      </c>
      <c r="P36" s="18" t="s">
        <v>163</v>
      </c>
      <c r="Q36" s="18"/>
      <c r="R36" s="102"/>
      <c r="S36" s="18"/>
      <c r="T36" s="18"/>
      <c r="U36" s="18"/>
      <c r="V36" s="10"/>
      <c r="W36" s="256">
        <f t="shared" si="0"/>
        <v>0</v>
      </c>
      <c r="X36" s="144">
        <f t="shared" si="7"/>
        <v>143.30000000000001</v>
      </c>
      <c r="Y36" s="23"/>
      <c r="Z36" s="78"/>
      <c r="AA36" s="78"/>
      <c r="AB36" s="78"/>
      <c r="AC36" s="79"/>
      <c r="AD36" s="32"/>
      <c r="AE36" s="49"/>
      <c r="AF36" s="261" t="s">
        <v>819</v>
      </c>
      <c r="AG36" s="257">
        <f t="shared" si="2"/>
        <v>143.30000000000001</v>
      </c>
      <c r="AH36" s="252">
        <f t="shared" si="3"/>
        <v>0</v>
      </c>
      <c r="AI36" s="258">
        <f t="shared" si="8"/>
        <v>143.30000000000001</v>
      </c>
    </row>
    <row r="37" spans="1:35" s="12" customFormat="1" ht="15" customHeight="1" x14ac:dyDescent="0.2">
      <c r="A37" s="93">
        <v>42614</v>
      </c>
      <c r="B37" s="9"/>
      <c r="C37" s="53">
        <v>1</v>
      </c>
      <c r="D37" s="131">
        <v>11</v>
      </c>
      <c r="E37" s="102"/>
      <c r="F37" s="102" t="s">
        <v>56</v>
      </c>
      <c r="G37" s="102">
        <v>90486499</v>
      </c>
      <c r="H37" s="102"/>
      <c r="I37" s="100">
        <v>163269</v>
      </c>
      <c r="J37" s="102"/>
      <c r="K37" s="102"/>
      <c r="L37" s="10"/>
      <c r="M37" s="131" t="s">
        <v>119</v>
      </c>
      <c r="N37" s="101">
        <v>398</v>
      </c>
      <c r="O37" s="26" t="s">
        <v>160</v>
      </c>
      <c r="P37" s="18" t="s">
        <v>163</v>
      </c>
      <c r="Q37" s="18"/>
      <c r="R37" s="102"/>
      <c r="S37" s="18"/>
      <c r="T37" s="18"/>
      <c r="U37" s="18"/>
      <c r="V37" s="10"/>
      <c r="W37" s="256">
        <f t="shared" si="0"/>
        <v>0</v>
      </c>
      <c r="X37" s="144">
        <f t="shared" si="7"/>
        <v>398</v>
      </c>
      <c r="Y37" s="23"/>
      <c r="Z37" s="78"/>
      <c r="AA37" s="78"/>
      <c r="AB37" s="78"/>
      <c r="AC37" s="79"/>
      <c r="AD37" s="32"/>
      <c r="AE37" s="49"/>
      <c r="AF37" s="261" t="s">
        <v>819</v>
      </c>
      <c r="AG37" s="257">
        <f t="shared" si="2"/>
        <v>398</v>
      </c>
      <c r="AH37" s="252">
        <f t="shared" si="3"/>
        <v>0</v>
      </c>
      <c r="AI37" s="258">
        <f t="shared" si="8"/>
        <v>398</v>
      </c>
    </row>
    <row r="38" spans="1:35" s="12" customFormat="1" ht="15" customHeight="1" x14ac:dyDescent="0.2">
      <c r="A38" s="93">
        <v>42614</v>
      </c>
      <c r="B38" s="9"/>
      <c r="C38" s="53">
        <v>1</v>
      </c>
      <c r="D38" s="131">
        <v>3</v>
      </c>
      <c r="E38" s="102" t="s">
        <v>72</v>
      </c>
      <c r="F38" s="102" t="s">
        <v>82</v>
      </c>
      <c r="G38" s="102"/>
      <c r="H38" s="102"/>
      <c r="I38" s="100">
        <v>163329</v>
      </c>
      <c r="J38" s="102"/>
      <c r="K38" s="102" t="s">
        <v>376</v>
      </c>
      <c r="L38" s="10"/>
      <c r="M38" s="131" t="s">
        <v>120</v>
      </c>
      <c r="N38" s="101">
        <v>841.5</v>
      </c>
      <c r="O38" s="26" t="s">
        <v>160</v>
      </c>
      <c r="P38" s="18"/>
      <c r="Q38" s="18"/>
      <c r="R38" s="102" t="s">
        <v>375</v>
      </c>
      <c r="S38" s="18">
        <v>841.5</v>
      </c>
      <c r="T38" s="18"/>
      <c r="U38" s="18"/>
      <c r="V38" s="10"/>
      <c r="W38" s="256">
        <f t="shared" si="0"/>
        <v>841.5</v>
      </c>
      <c r="X38" s="144">
        <f t="shared" si="7"/>
        <v>0</v>
      </c>
      <c r="Y38" s="23"/>
      <c r="Z38" s="78"/>
      <c r="AA38" s="78"/>
      <c r="AB38" s="78"/>
      <c r="AC38" s="79"/>
      <c r="AD38" s="32"/>
      <c r="AE38" s="49"/>
      <c r="AF38" s="261" t="s">
        <v>819</v>
      </c>
      <c r="AG38" s="257">
        <f t="shared" si="2"/>
        <v>841.5</v>
      </c>
      <c r="AH38" s="252">
        <f t="shared" si="3"/>
        <v>0</v>
      </c>
      <c r="AI38" s="258">
        <f t="shared" si="8"/>
        <v>0</v>
      </c>
    </row>
    <row r="39" spans="1:35" s="12" customFormat="1" ht="15" customHeight="1" x14ac:dyDescent="0.2">
      <c r="A39" s="93">
        <v>42614</v>
      </c>
      <c r="B39" s="9"/>
      <c r="C39" s="53">
        <v>1</v>
      </c>
      <c r="D39" s="131">
        <v>8</v>
      </c>
      <c r="E39" s="102"/>
      <c r="F39" s="102" t="s">
        <v>83</v>
      </c>
      <c r="G39" s="102">
        <v>99203870</v>
      </c>
      <c r="H39" s="102"/>
      <c r="I39" s="100">
        <v>163344</v>
      </c>
      <c r="J39" s="102" t="s">
        <v>90</v>
      </c>
      <c r="K39" s="102">
        <v>2510003974</v>
      </c>
      <c r="L39" s="10"/>
      <c r="M39" s="131" t="s">
        <v>121</v>
      </c>
      <c r="N39" s="101">
        <v>169</v>
      </c>
      <c r="O39" s="26" t="s">
        <v>160</v>
      </c>
      <c r="P39" s="18"/>
      <c r="Q39" s="18"/>
      <c r="R39" s="102" t="s">
        <v>449</v>
      </c>
      <c r="S39" s="18">
        <v>169</v>
      </c>
      <c r="T39" s="18"/>
      <c r="U39" s="18"/>
      <c r="V39" s="10"/>
      <c r="W39" s="256">
        <f t="shared" si="0"/>
        <v>169</v>
      </c>
      <c r="X39" s="144">
        <f t="shared" si="7"/>
        <v>0</v>
      </c>
      <c r="Y39" s="23"/>
      <c r="Z39" s="78"/>
      <c r="AA39" s="78"/>
      <c r="AB39" s="78"/>
      <c r="AC39" s="79"/>
      <c r="AD39" s="32"/>
      <c r="AE39" s="49"/>
      <c r="AF39" s="261" t="s">
        <v>818</v>
      </c>
      <c r="AG39" s="257">
        <f t="shared" si="2"/>
        <v>169</v>
      </c>
      <c r="AH39" s="252">
        <f t="shared" si="3"/>
        <v>0</v>
      </c>
      <c r="AI39" s="258">
        <f t="shared" si="8"/>
        <v>0</v>
      </c>
    </row>
    <row r="40" spans="1:35" s="12" customFormat="1" ht="15" customHeight="1" x14ac:dyDescent="0.2">
      <c r="A40" s="93">
        <v>42614</v>
      </c>
      <c r="B40" s="9"/>
      <c r="C40" s="53">
        <v>1</v>
      </c>
      <c r="D40" s="131" t="s">
        <v>52</v>
      </c>
      <c r="E40" s="102" t="s">
        <v>57</v>
      </c>
      <c r="F40" s="102" t="s">
        <v>78</v>
      </c>
      <c r="G40" s="102">
        <v>960876233</v>
      </c>
      <c r="H40" s="102"/>
      <c r="I40" s="100">
        <v>163359</v>
      </c>
      <c r="J40" s="102">
        <v>37602</v>
      </c>
      <c r="K40" s="102"/>
      <c r="L40" s="10"/>
      <c r="M40" s="131" t="s">
        <v>122</v>
      </c>
      <c r="N40" s="101">
        <v>419.82</v>
      </c>
      <c r="O40" s="26" t="s">
        <v>160</v>
      </c>
      <c r="P40" s="18" t="s">
        <v>163</v>
      </c>
      <c r="Q40" s="18"/>
      <c r="R40" s="102"/>
      <c r="S40" s="18"/>
      <c r="T40" s="18"/>
      <c r="U40" s="18"/>
      <c r="V40" s="10"/>
      <c r="W40" s="256">
        <f t="shared" si="0"/>
        <v>0</v>
      </c>
      <c r="X40" s="144">
        <f t="shared" si="7"/>
        <v>419.82</v>
      </c>
      <c r="Y40" s="23"/>
      <c r="Z40" s="78"/>
      <c r="AA40" s="78"/>
      <c r="AB40" s="78"/>
      <c r="AC40" s="79"/>
      <c r="AD40" s="32"/>
      <c r="AE40" s="49"/>
      <c r="AF40" s="261" t="s">
        <v>819</v>
      </c>
      <c r="AG40" s="257">
        <f t="shared" si="2"/>
        <v>419.82</v>
      </c>
      <c r="AH40" s="252">
        <f t="shared" si="3"/>
        <v>0</v>
      </c>
      <c r="AI40" s="258">
        <f t="shared" si="8"/>
        <v>419.82</v>
      </c>
    </row>
    <row r="41" spans="1:35" s="12" customFormat="1" ht="15" customHeight="1" x14ac:dyDescent="0.2">
      <c r="A41" s="93">
        <v>42614</v>
      </c>
      <c r="B41" s="9"/>
      <c r="C41" s="53">
        <v>1</v>
      </c>
      <c r="D41" s="131">
        <v>3</v>
      </c>
      <c r="E41" s="102"/>
      <c r="F41" s="102" t="s">
        <v>81</v>
      </c>
      <c r="G41" s="102">
        <v>200081161</v>
      </c>
      <c r="H41" s="102">
        <v>1007622517</v>
      </c>
      <c r="I41" s="100">
        <v>163378</v>
      </c>
      <c r="J41" s="102"/>
      <c r="K41" s="102">
        <v>4402838660</v>
      </c>
      <c r="L41" s="10"/>
      <c r="M41" s="131" t="s">
        <v>123</v>
      </c>
      <c r="N41" s="101">
        <v>363.88</v>
      </c>
      <c r="O41" s="26" t="s">
        <v>160</v>
      </c>
      <c r="P41" s="18"/>
      <c r="Q41" s="18"/>
      <c r="R41" s="102" t="s">
        <v>335</v>
      </c>
      <c r="S41" s="18">
        <v>363.88</v>
      </c>
      <c r="T41" s="18"/>
      <c r="U41" s="18"/>
      <c r="V41" s="10"/>
      <c r="W41" s="256">
        <f t="shared" si="0"/>
        <v>363.88</v>
      </c>
      <c r="X41" s="144">
        <f t="shared" si="7"/>
        <v>0</v>
      </c>
      <c r="Y41" s="23"/>
      <c r="Z41" s="78"/>
      <c r="AA41" s="78"/>
      <c r="AB41" s="78"/>
      <c r="AC41" s="79"/>
      <c r="AD41" s="32"/>
      <c r="AE41" s="49"/>
      <c r="AF41" s="261" t="s">
        <v>819</v>
      </c>
      <c r="AG41" s="257">
        <f t="shared" si="2"/>
        <v>363.88</v>
      </c>
      <c r="AH41" s="252">
        <f t="shared" si="3"/>
        <v>0</v>
      </c>
      <c r="AI41" s="258">
        <f t="shared" si="8"/>
        <v>0</v>
      </c>
    </row>
    <row r="42" spans="1:35" s="12" customFormat="1" ht="15" customHeight="1" x14ac:dyDescent="0.2">
      <c r="A42" s="93">
        <v>42644</v>
      </c>
      <c r="B42" s="9"/>
      <c r="C42" s="53">
        <v>1</v>
      </c>
      <c r="D42" s="131" t="s">
        <v>53</v>
      </c>
      <c r="E42" s="102" t="s">
        <v>73</v>
      </c>
      <c r="F42" s="102" t="s">
        <v>79</v>
      </c>
      <c r="G42" s="102"/>
      <c r="H42" s="102">
        <v>1007624797</v>
      </c>
      <c r="I42" s="100">
        <v>163428</v>
      </c>
      <c r="J42" s="102"/>
      <c r="K42" s="102">
        <v>4402822048</v>
      </c>
      <c r="L42" s="10"/>
      <c r="M42" s="131" t="s">
        <v>124</v>
      </c>
      <c r="N42" s="101">
        <v>363.8</v>
      </c>
      <c r="O42" s="26" t="s">
        <v>160</v>
      </c>
      <c r="P42" s="18"/>
      <c r="Q42" s="18"/>
      <c r="R42" s="102" t="s">
        <v>335</v>
      </c>
      <c r="S42" s="101">
        <v>363.8</v>
      </c>
      <c r="T42" s="18"/>
      <c r="U42" s="18"/>
      <c r="V42" s="10"/>
      <c r="W42" s="256">
        <f t="shared" si="0"/>
        <v>363.8</v>
      </c>
      <c r="X42" s="144">
        <f t="shared" si="7"/>
        <v>0</v>
      </c>
      <c r="Y42" s="23"/>
      <c r="Z42" s="78"/>
      <c r="AA42" s="78"/>
      <c r="AB42" s="78"/>
      <c r="AC42" s="79"/>
      <c r="AD42" s="32"/>
      <c r="AE42" s="49"/>
      <c r="AF42" s="261" t="s">
        <v>819</v>
      </c>
      <c r="AG42" s="257">
        <f t="shared" si="2"/>
        <v>363.8</v>
      </c>
      <c r="AH42" s="252">
        <f t="shared" si="3"/>
        <v>0</v>
      </c>
      <c r="AI42" s="258">
        <f t="shared" si="8"/>
        <v>0</v>
      </c>
    </row>
    <row r="43" spans="1:35" s="12" customFormat="1" ht="15" customHeight="1" x14ac:dyDescent="0.2">
      <c r="A43" s="93">
        <v>42644</v>
      </c>
      <c r="B43" s="9"/>
      <c r="C43" s="53">
        <v>1</v>
      </c>
      <c r="D43" s="131" t="s">
        <v>53</v>
      </c>
      <c r="E43" s="102" t="s">
        <v>73</v>
      </c>
      <c r="F43" s="102" t="s">
        <v>79</v>
      </c>
      <c r="G43" s="102"/>
      <c r="H43" s="102">
        <v>1007624797</v>
      </c>
      <c r="I43" s="100">
        <v>163430</v>
      </c>
      <c r="J43" s="102"/>
      <c r="K43" s="102">
        <v>4402822048</v>
      </c>
      <c r="L43" s="10"/>
      <c r="M43" s="131" t="s">
        <v>125</v>
      </c>
      <c r="N43" s="101">
        <v>727.7</v>
      </c>
      <c r="O43" s="26" t="s">
        <v>160</v>
      </c>
      <c r="P43" s="18"/>
      <c r="Q43" s="18"/>
      <c r="R43" s="102" t="s">
        <v>335</v>
      </c>
      <c r="S43" s="101">
        <v>727.7</v>
      </c>
      <c r="T43" s="18"/>
      <c r="U43" s="18"/>
      <c r="V43" s="10"/>
      <c r="W43" s="256">
        <f t="shared" si="0"/>
        <v>727.7</v>
      </c>
      <c r="X43" s="144">
        <f t="shared" si="7"/>
        <v>0</v>
      </c>
      <c r="Y43" s="23"/>
      <c r="Z43" s="78"/>
      <c r="AA43" s="78"/>
      <c r="AB43" s="78"/>
      <c r="AC43" s="79"/>
      <c r="AD43" s="32"/>
      <c r="AE43" s="49"/>
      <c r="AF43" s="261" t="s">
        <v>819</v>
      </c>
      <c r="AG43" s="257">
        <f t="shared" si="2"/>
        <v>727.7</v>
      </c>
      <c r="AH43" s="252">
        <f t="shared" si="3"/>
        <v>0</v>
      </c>
      <c r="AI43" s="258">
        <f t="shared" si="8"/>
        <v>0</v>
      </c>
    </row>
    <row r="44" spans="1:35" s="12" customFormat="1" ht="15" customHeight="1" x14ac:dyDescent="0.2">
      <c r="A44" s="93">
        <v>42644</v>
      </c>
      <c r="B44" s="9"/>
      <c r="C44" s="53">
        <v>1</v>
      </c>
      <c r="D44" s="131" t="s">
        <v>53</v>
      </c>
      <c r="E44" s="102" t="s">
        <v>73</v>
      </c>
      <c r="F44" s="102" t="s">
        <v>79</v>
      </c>
      <c r="G44" s="102"/>
      <c r="H44" s="102">
        <v>1007624797</v>
      </c>
      <c r="I44" s="100">
        <v>163431</v>
      </c>
      <c r="J44" s="102"/>
      <c r="K44" s="102">
        <v>4402822048</v>
      </c>
      <c r="L44" s="10"/>
      <c r="M44" s="131" t="s">
        <v>126</v>
      </c>
      <c r="N44" s="101">
        <v>830</v>
      </c>
      <c r="O44" s="26" t="s">
        <v>160</v>
      </c>
      <c r="P44" s="18"/>
      <c r="Q44" s="18"/>
      <c r="R44" s="102" t="s">
        <v>335</v>
      </c>
      <c r="S44" s="101">
        <v>830.5</v>
      </c>
      <c r="T44" s="18"/>
      <c r="U44" s="18"/>
      <c r="V44" s="10"/>
      <c r="W44" s="256">
        <f t="shared" si="0"/>
        <v>830.5</v>
      </c>
      <c r="X44" s="144">
        <v>0</v>
      </c>
      <c r="Y44" s="23"/>
      <c r="Z44" s="78"/>
      <c r="AA44" s="78"/>
      <c r="AB44" s="78"/>
      <c r="AC44" s="79"/>
      <c r="AD44" s="32"/>
      <c r="AE44" s="49"/>
      <c r="AF44" s="261" t="s">
        <v>819</v>
      </c>
      <c r="AG44" s="257">
        <f t="shared" si="2"/>
        <v>830</v>
      </c>
      <c r="AH44" s="252">
        <f t="shared" si="3"/>
        <v>0</v>
      </c>
      <c r="AI44" s="258">
        <v>0</v>
      </c>
    </row>
    <row r="45" spans="1:35" s="12" customFormat="1" ht="15" customHeight="1" x14ac:dyDescent="0.2">
      <c r="A45" s="93">
        <v>42644</v>
      </c>
      <c r="B45" s="9"/>
      <c r="C45" s="53">
        <v>1</v>
      </c>
      <c r="D45" s="131">
        <v>3</v>
      </c>
      <c r="E45" s="102" t="s">
        <v>72</v>
      </c>
      <c r="F45" s="102" t="s">
        <v>82</v>
      </c>
      <c r="G45" s="102"/>
      <c r="H45" s="102"/>
      <c r="I45" s="100">
        <v>163503</v>
      </c>
      <c r="J45" s="102"/>
      <c r="K45" s="102">
        <v>20162558</v>
      </c>
      <c r="L45" s="10"/>
      <c r="M45" s="131" t="s">
        <v>127</v>
      </c>
      <c r="N45" s="101">
        <f>6000+7900</f>
        <v>13900</v>
      </c>
      <c r="O45" s="26" t="s">
        <v>160</v>
      </c>
      <c r="P45" s="18"/>
      <c r="Q45" s="199"/>
      <c r="R45" s="102" t="s">
        <v>561</v>
      </c>
      <c r="S45" s="18">
        <v>7900</v>
      </c>
      <c r="T45" s="18">
        <v>6000</v>
      </c>
      <c r="U45" s="18"/>
      <c r="V45" s="10"/>
      <c r="W45" s="256">
        <f t="shared" si="0"/>
        <v>13900</v>
      </c>
      <c r="X45" s="144">
        <f>IF(O45="a",0,IF(O45="d","0",IF(O45="","",+N45-S45-T45-U45-V45)))</f>
        <v>0</v>
      </c>
      <c r="Y45" s="23"/>
      <c r="Z45" s="78"/>
      <c r="AA45" s="78"/>
      <c r="AB45" s="78"/>
      <c r="AC45" s="79"/>
      <c r="AD45" s="32"/>
      <c r="AE45" s="49"/>
      <c r="AF45" s="261" t="s">
        <v>819</v>
      </c>
      <c r="AG45" s="257">
        <f t="shared" si="2"/>
        <v>13900</v>
      </c>
      <c r="AH45" s="252">
        <f t="shared" si="3"/>
        <v>0</v>
      </c>
      <c r="AI45" s="258">
        <f>AG45-W45</f>
        <v>0</v>
      </c>
    </row>
    <row r="46" spans="1:35" s="12" customFormat="1" ht="15" customHeight="1" x14ac:dyDescent="0.2">
      <c r="A46" s="93">
        <v>42644</v>
      </c>
      <c r="B46" s="9"/>
      <c r="C46" s="53">
        <v>1</v>
      </c>
      <c r="D46" s="131" t="s">
        <v>53</v>
      </c>
      <c r="E46" s="102"/>
      <c r="F46" s="102" t="s">
        <v>56</v>
      </c>
      <c r="G46" s="102"/>
      <c r="H46" s="102"/>
      <c r="I46" s="100">
        <v>163515</v>
      </c>
      <c r="J46" s="102"/>
      <c r="K46" s="102" t="s">
        <v>956</v>
      </c>
      <c r="L46" s="10"/>
      <c r="M46" s="131" t="s">
        <v>957</v>
      </c>
      <c r="N46" s="101">
        <v>2383.88</v>
      </c>
      <c r="O46" s="26" t="s">
        <v>160</v>
      </c>
      <c r="P46" s="18"/>
      <c r="Q46" s="199"/>
      <c r="R46" s="102" t="s">
        <v>949</v>
      </c>
      <c r="S46" s="18">
        <v>2383.88</v>
      </c>
      <c r="T46" s="18"/>
      <c r="U46" s="18"/>
      <c r="V46" s="10"/>
      <c r="W46" s="256">
        <f t="shared" si="0"/>
        <v>2383.88</v>
      </c>
      <c r="X46" s="144">
        <f t="shared" ref="X46" si="9">IF(O46="a",0,IF(O46="d","0",IF(O46="","",+N46-S46-T46-U46-V46)))</f>
        <v>0</v>
      </c>
      <c r="Y46" s="23"/>
      <c r="Z46" s="78"/>
      <c r="AA46" s="78"/>
      <c r="AB46" s="78"/>
      <c r="AC46" s="79"/>
      <c r="AD46" s="32"/>
      <c r="AE46" s="49"/>
      <c r="AF46" s="261" t="s">
        <v>819</v>
      </c>
      <c r="AG46" s="257">
        <f t="shared" si="2"/>
        <v>2383.88</v>
      </c>
      <c r="AH46" s="252">
        <f t="shared" si="3"/>
        <v>0</v>
      </c>
      <c r="AI46" s="258">
        <f t="shared" ref="AI46" si="10">AG46-W46</f>
        <v>0</v>
      </c>
    </row>
    <row r="47" spans="1:35" s="12" customFormat="1" ht="15" customHeight="1" x14ac:dyDescent="0.2">
      <c r="A47" s="93">
        <v>42644</v>
      </c>
      <c r="B47" s="9"/>
      <c r="C47" s="53">
        <v>1</v>
      </c>
      <c r="D47" s="131">
        <v>11</v>
      </c>
      <c r="E47" s="102" t="s">
        <v>68</v>
      </c>
      <c r="F47" s="102" t="s">
        <v>79</v>
      </c>
      <c r="G47" s="102">
        <v>90480057</v>
      </c>
      <c r="H47" s="102">
        <v>1007524189</v>
      </c>
      <c r="I47" s="100">
        <v>163560</v>
      </c>
      <c r="J47" s="102"/>
      <c r="K47" s="102">
        <v>4402800754</v>
      </c>
      <c r="L47" s="10"/>
      <c r="M47" s="131" t="s">
        <v>129</v>
      </c>
      <c r="N47" s="101">
        <v>777.61</v>
      </c>
      <c r="O47" s="26" t="s">
        <v>160</v>
      </c>
      <c r="P47" s="18"/>
      <c r="Q47" s="18"/>
      <c r="R47" s="102" t="s">
        <v>335</v>
      </c>
      <c r="S47" s="18">
        <v>777.61</v>
      </c>
      <c r="T47" s="18"/>
      <c r="U47" s="18"/>
      <c r="V47" s="10"/>
      <c r="W47" s="256">
        <f t="shared" ref="W47:W78" si="11">S47+T47+U47+V47</f>
        <v>777.61</v>
      </c>
      <c r="X47" s="144">
        <f>IF(O47="a",0,IF(O47="d","0",IF(O47="","",+N47-S47-T47-U47-V47)))</f>
        <v>0</v>
      </c>
      <c r="Y47" s="23"/>
      <c r="Z47" s="78"/>
      <c r="AA47" s="78"/>
      <c r="AB47" s="78"/>
      <c r="AC47" s="79"/>
      <c r="AD47" s="32"/>
      <c r="AE47" s="49"/>
      <c r="AF47" s="261" t="s">
        <v>819</v>
      </c>
      <c r="AG47" s="257">
        <f t="shared" ref="AG47:AG78" si="12">N47*C47</f>
        <v>777.61</v>
      </c>
      <c r="AH47" s="252">
        <f t="shared" ref="AH47:AH78" si="13">IF(O47="a",0,IF(O47="d",0,IF(C47="","",+N47-(C47*N47))))</f>
        <v>0</v>
      </c>
      <c r="AI47" s="258">
        <f>AG47-W47</f>
        <v>0</v>
      </c>
    </row>
    <row r="48" spans="1:35" s="12" customFormat="1" ht="15" customHeight="1" x14ac:dyDescent="0.2">
      <c r="A48" s="93">
        <v>42644</v>
      </c>
      <c r="B48" s="9"/>
      <c r="C48" s="53">
        <v>1</v>
      </c>
      <c r="D48" s="131">
        <v>11</v>
      </c>
      <c r="E48" s="102"/>
      <c r="F48" s="102" t="s">
        <v>56</v>
      </c>
      <c r="G48" s="102">
        <v>90489978</v>
      </c>
      <c r="H48" s="102"/>
      <c r="I48" s="100">
        <v>163579</v>
      </c>
      <c r="J48" s="102"/>
      <c r="K48" s="102"/>
      <c r="L48" s="10"/>
      <c r="M48" s="131" t="s">
        <v>130</v>
      </c>
      <c r="N48" s="101">
        <v>179.1</v>
      </c>
      <c r="O48" s="26" t="s">
        <v>160</v>
      </c>
      <c r="P48" s="18" t="s">
        <v>163</v>
      </c>
      <c r="Q48" s="18"/>
      <c r="R48" s="102"/>
      <c r="S48" s="18"/>
      <c r="T48" s="18"/>
      <c r="U48" s="18"/>
      <c r="V48" s="10"/>
      <c r="W48" s="256">
        <f t="shared" si="11"/>
        <v>0</v>
      </c>
      <c r="X48" s="144">
        <f>IF(O48="a",0,IF(O48="d","0",IF(O48="","",+N48-S48-T48-U48-V48)))</f>
        <v>179.1</v>
      </c>
      <c r="Y48" s="23"/>
      <c r="Z48" s="78"/>
      <c r="AA48" s="78"/>
      <c r="AB48" s="78"/>
      <c r="AC48" s="79"/>
      <c r="AD48" s="32"/>
      <c r="AE48" s="49"/>
      <c r="AF48" s="261" t="s">
        <v>819</v>
      </c>
      <c r="AG48" s="257">
        <f t="shared" si="12"/>
        <v>179.1</v>
      </c>
      <c r="AH48" s="252">
        <f t="shared" si="13"/>
        <v>0</v>
      </c>
      <c r="AI48" s="258">
        <f>AG48-W48</f>
        <v>179.1</v>
      </c>
    </row>
    <row r="49" spans="1:35" s="38" customFormat="1" ht="14.25" customHeight="1" x14ac:dyDescent="0.2">
      <c r="A49" s="93">
        <v>42646</v>
      </c>
      <c r="B49" s="9"/>
      <c r="C49" s="53">
        <v>1</v>
      </c>
      <c r="D49" s="131">
        <v>8</v>
      </c>
      <c r="E49" s="102"/>
      <c r="F49" s="102" t="s">
        <v>83</v>
      </c>
      <c r="G49" s="102">
        <v>90489837</v>
      </c>
      <c r="H49" s="102"/>
      <c r="I49" s="100">
        <v>163581</v>
      </c>
      <c r="J49" s="102" t="s">
        <v>91</v>
      </c>
      <c r="K49" s="102">
        <v>2510003974</v>
      </c>
      <c r="L49" s="10"/>
      <c r="M49" s="131" t="s">
        <v>131</v>
      </c>
      <c r="N49" s="101">
        <v>2219</v>
      </c>
      <c r="O49" s="26" t="s">
        <v>160</v>
      </c>
      <c r="P49" s="18"/>
      <c r="Q49" s="18"/>
      <c r="R49" s="102" t="s">
        <v>449</v>
      </c>
      <c r="S49" s="18">
        <v>2219</v>
      </c>
      <c r="T49" s="18"/>
      <c r="U49" s="18"/>
      <c r="V49" s="10"/>
      <c r="W49" s="256">
        <f t="shared" si="11"/>
        <v>2219</v>
      </c>
      <c r="X49" s="144">
        <f>IF(O49="a",0,IF(O49="d","0",IF(O49="","",+N49-S49-T49-U49-V49)))</f>
        <v>0</v>
      </c>
      <c r="Y49" s="23"/>
      <c r="Z49" s="78"/>
      <c r="AA49" s="78"/>
      <c r="AB49" s="78"/>
      <c r="AC49" s="79"/>
      <c r="AD49" s="32"/>
      <c r="AE49" s="49"/>
      <c r="AF49" s="261" t="s">
        <v>818</v>
      </c>
      <c r="AG49" s="257">
        <f t="shared" si="12"/>
        <v>2219</v>
      </c>
      <c r="AH49" s="252">
        <f t="shared" si="13"/>
        <v>0</v>
      </c>
      <c r="AI49" s="258">
        <f>AG49-W49</f>
        <v>0</v>
      </c>
    </row>
    <row r="50" spans="1:35" s="12" customFormat="1" ht="14.25" customHeight="1" x14ac:dyDescent="0.2">
      <c r="A50" s="93">
        <v>42647</v>
      </c>
      <c r="B50" s="9"/>
      <c r="C50" s="53">
        <v>1</v>
      </c>
      <c r="D50" s="131">
        <v>8</v>
      </c>
      <c r="E50" s="102"/>
      <c r="F50" s="102" t="s">
        <v>84</v>
      </c>
      <c r="G50" s="102"/>
      <c r="H50" s="102"/>
      <c r="I50" s="100">
        <v>163582</v>
      </c>
      <c r="J50" s="102"/>
      <c r="K50" s="102" t="s">
        <v>409</v>
      </c>
      <c r="L50" s="10"/>
      <c r="M50" s="131" t="s">
        <v>132</v>
      </c>
      <c r="N50" s="101">
        <v>880</v>
      </c>
      <c r="O50" s="26" t="s">
        <v>160</v>
      </c>
      <c r="P50" s="18"/>
      <c r="Q50" s="18"/>
      <c r="R50" s="102" t="s">
        <v>384</v>
      </c>
      <c r="S50" s="18">
        <v>880</v>
      </c>
      <c r="T50" s="18"/>
      <c r="U50" s="18"/>
      <c r="V50" s="10"/>
      <c r="W50" s="256">
        <f t="shared" si="11"/>
        <v>880</v>
      </c>
      <c r="X50" s="144">
        <f>IF(O50="a",0,IF(O50="d","0",IF(O50="","",+N50-S50-T50-U50-V50)))</f>
        <v>0</v>
      </c>
      <c r="Y50" s="23"/>
      <c r="Z50" s="78"/>
      <c r="AA50" s="78"/>
      <c r="AB50" s="78"/>
      <c r="AC50" s="79"/>
      <c r="AD50" s="32"/>
      <c r="AE50" s="49"/>
      <c r="AF50" s="261" t="s">
        <v>818</v>
      </c>
      <c r="AG50" s="257">
        <f t="shared" si="12"/>
        <v>880</v>
      </c>
      <c r="AH50" s="252">
        <f t="shared" si="13"/>
        <v>0</v>
      </c>
      <c r="AI50" s="258">
        <f>AG50-W50</f>
        <v>0</v>
      </c>
    </row>
    <row r="51" spans="1:35" s="12" customFormat="1" ht="14.25" customHeight="1" x14ac:dyDescent="0.2">
      <c r="A51" s="93">
        <v>42648</v>
      </c>
      <c r="B51" s="9"/>
      <c r="C51" s="53">
        <v>1</v>
      </c>
      <c r="D51" s="131">
        <v>5</v>
      </c>
      <c r="E51" s="102" t="s">
        <v>58</v>
      </c>
      <c r="F51" s="102" t="s">
        <v>78</v>
      </c>
      <c r="G51" s="102">
        <v>90480694</v>
      </c>
      <c r="H51" s="102" t="s">
        <v>385</v>
      </c>
      <c r="I51" s="100">
        <v>163583</v>
      </c>
      <c r="J51" s="102">
        <v>37791</v>
      </c>
      <c r="K51" s="102" t="s">
        <v>386</v>
      </c>
      <c r="L51" s="10"/>
      <c r="M51" s="131" t="s">
        <v>133</v>
      </c>
      <c r="N51" s="101">
        <v>315.79000000000002</v>
      </c>
      <c r="O51" s="26" t="s">
        <v>160</v>
      </c>
      <c r="P51" s="18"/>
      <c r="Q51" s="18"/>
      <c r="R51" s="102" t="s">
        <v>384</v>
      </c>
      <c r="S51" s="18">
        <v>313.16000000000003</v>
      </c>
      <c r="T51" s="18"/>
      <c r="U51" s="18"/>
      <c r="V51" s="10"/>
      <c r="W51" s="256">
        <f t="shared" si="11"/>
        <v>313.16000000000003</v>
      </c>
      <c r="X51" s="144">
        <v>0</v>
      </c>
      <c r="Y51" s="23"/>
      <c r="Z51" s="78"/>
      <c r="AA51" s="78"/>
      <c r="AB51" s="78"/>
      <c r="AC51" s="79"/>
      <c r="AD51" s="32"/>
      <c r="AE51" s="49"/>
      <c r="AF51" s="261" t="s">
        <v>820</v>
      </c>
      <c r="AG51" s="257">
        <f t="shared" si="12"/>
        <v>315.79000000000002</v>
      </c>
      <c r="AH51" s="252">
        <f t="shared" si="13"/>
        <v>0</v>
      </c>
      <c r="AI51" s="258">
        <v>0</v>
      </c>
    </row>
    <row r="52" spans="1:35" s="12" customFormat="1" ht="14.25" customHeight="1" x14ac:dyDescent="0.2">
      <c r="A52" s="93">
        <v>42650</v>
      </c>
      <c r="B52" s="9"/>
      <c r="C52" s="53">
        <v>1</v>
      </c>
      <c r="D52" s="131" t="s">
        <v>53</v>
      </c>
      <c r="E52" s="102" t="s">
        <v>67</v>
      </c>
      <c r="F52" s="102" t="s">
        <v>78</v>
      </c>
      <c r="G52" s="102">
        <v>99205586</v>
      </c>
      <c r="H52" s="102" t="s">
        <v>581</v>
      </c>
      <c r="I52" s="100">
        <v>163585</v>
      </c>
      <c r="J52" s="102">
        <v>38086</v>
      </c>
      <c r="K52" s="102" t="s">
        <v>580</v>
      </c>
      <c r="L52" s="10"/>
      <c r="M52" s="131" t="s">
        <v>134</v>
      </c>
      <c r="N52" s="101">
        <v>200</v>
      </c>
      <c r="O52" s="26" t="s">
        <v>160</v>
      </c>
      <c r="P52" s="18"/>
      <c r="Q52" s="18"/>
      <c r="R52" s="102" t="s">
        <v>579</v>
      </c>
      <c r="S52" s="18">
        <v>200</v>
      </c>
      <c r="T52" s="18"/>
      <c r="U52" s="18"/>
      <c r="V52" s="10"/>
      <c r="W52" s="256">
        <f t="shared" si="11"/>
        <v>200</v>
      </c>
      <c r="X52" s="144">
        <f t="shared" ref="X52:X64" si="14">IF(O52="a",0,IF(O52="d","0",IF(O52="","",+N52-S52-T52-U52-V52)))</f>
        <v>0</v>
      </c>
      <c r="Y52" s="23"/>
      <c r="Z52" s="78"/>
      <c r="AA52" s="78"/>
      <c r="AB52" s="78"/>
      <c r="AC52" s="79"/>
      <c r="AD52" s="32"/>
      <c r="AE52" s="49"/>
      <c r="AF52" s="261" t="s">
        <v>819</v>
      </c>
      <c r="AG52" s="257">
        <f t="shared" si="12"/>
        <v>200</v>
      </c>
      <c r="AH52" s="252">
        <f t="shared" si="13"/>
        <v>0</v>
      </c>
      <c r="AI52" s="258">
        <f t="shared" ref="AI52:AI64" si="15">AG52-W52</f>
        <v>0</v>
      </c>
    </row>
    <row r="53" spans="1:35" s="12" customFormat="1" ht="14.25" customHeight="1" x14ac:dyDescent="0.2">
      <c r="A53" s="93">
        <v>42651</v>
      </c>
      <c r="B53" s="9"/>
      <c r="C53" s="53">
        <v>1</v>
      </c>
      <c r="D53" s="131">
        <v>3</v>
      </c>
      <c r="E53" s="102" t="s">
        <v>74</v>
      </c>
      <c r="F53" s="102" t="s">
        <v>81</v>
      </c>
      <c r="G53" s="102">
        <v>200081685</v>
      </c>
      <c r="H53" s="102">
        <v>1007622526</v>
      </c>
      <c r="I53" s="100">
        <v>163587</v>
      </c>
      <c r="J53" s="102"/>
      <c r="K53" s="102">
        <v>4402839025</v>
      </c>
      <c r="L53" s="10"/>
      <c r="M53" s="131" t="s">
        <v>135</v>
      </c>
      <c r="N53" s="101">
        <v>990</v>
      </c>
      <c r="O53" s="26" t="s">
        <v>160</v>
      </c>
      <c r="P53" s="18"/>
      <c r="Q53" s="18"/>
      <c r="R53" s="102" t="s">
        <v>335</v>
      </c>
      <c r="S53" s="18">
        <v>990</v>
      </c>
      <c r="T53" s="18"/>
      <c r="U53" s="18"/>
      <c r="V53" s="10"/>
      <c r="W53" s="256">
        <f t="shared" si="11"/>
        <v>990</v>
      </c>
      <c r="X53" s="144">
        <f t="shared" si="14"/>
        <v>0</v>
      </c>
      <c r="Y53" s="23"/>
      <c r="Z53" s="78"/>
      <c r="AA53" s="78"/>
      <c r="AB53" s="78"/>
      <c r="AC53" s="79"/>
      <c r="AD53" s="32"/>
      <c r="AE53" s="49"/>
      <c r="AF53" s="261" t="s">
        <v>819</v>
      </c>
      <c r="AG53" s="257">
        <f t="shared" si="12"/>
        <v>990</v>
      </c>
      <c r="AH53" s="252">
        <f t="shared" si="13"/>
        <v>0</v>
      </c>
      <c r="AI53" s="258">
        <f t="shared" si="15"/>
        <v>0</v>
      </c>
    </row>
    <row r="54" spans="1:35" s="12" customFormat="1" ht="14.25" customHeight="1" x14ac:dyDescent="0.2">
      <c r="A54" s="93">
        <v>42651</v>
      </c>
      <c r="B54" s="9"/>
      <c r="C54" s="53">
        <v>1</v>
      </c>
      <c r="D54" s="131">
        <v>5</v>
      </c>
      <c r="E54" s="102" t="s">
        <v>58</v>
      </c>
      <c r="F54" s="102" t="s">
        <v>78</v>
      </c>
      <c r="G54" s="102">
        <v>90489875</v>
      </c>
      <c r="H54" s="102" t="s">
        <v>740</v>
      </c>
      <c r="I54" s="100">
        <v>163588</v>
      </c>
      <c r="J54" s="102">
        <v>38337</v>
      </c>
      <c r="K54" s="102" t="s">
        <v>739</v>
      </c>
      <c r="L54" s="10"/>
      <c r="M54" s="131" t="s">
        <v>136</v>
      </c>
      <c r="N54" s="101">
        <v>191.1</v>
      </c>
      <c r="O54" s="26" t="s">
        <v>160</v>
      </c>
      <c r="P54" s="18"/>
      <c r="Q54" s="18"/>
      <c r="R54" s="102" t="s">
        <v>734</v>
      </c>
      <c r="S54" s="18">
        <v>191.1</v>
      </c>
      <c r="T54" s="18"/>
      <c r="U54" s="18"/>
      <c r="V54" s="10"/>
      <c r="W54" s="256">
        <f t="shared" si="11"/>
        <v>191.1</v>
      </c>
      <c r="X54" s="144">
        <f t="shared" si="14"/>
        <v>0</v>
      </c>
      <c r="Y54" s="23"/>
      <c r="Z54" s="78"/>
      <c r="AA54" s="78"/>
      <c r="AB54" s="78"/>
      <c r="AC54" s="79"/>
      <c r="AD54" s="32"/>
      <c r="AE54" s="49"/>
      <c r="AF54" s="261" t="s">
        <v>820</v>
      </c>
      <c r="AG54" s="257">
        <f t="shared" si="12"/>
        <v>191.1</v>
      </c>
      <c r="AH54" s="252">
        <f t="shared" si="13"/>
        <v>0</v>
      </c>
      <c r="AI54" s="258">
        <f t="shared" si="15"/>
        <v>0</v>
      </c>
    </row>
    <row r="55" spans="1:35" s="12" customFormat="1" ht="14.25" customHeight="1" x14ac:dyDescent="0.2">
      <c r="A55" s="93">
        <v>42651</v>
      </c>
      <c r="B55" s="9"/>
      <c r="C55" s="53">
        <v>1</v>
      </c>
      <c r="D55" s="131">
        <v>3</v>
      </c>
      <c r="E55" s="102" t="s">
        <v>75</v>
      </c>
      <c r="F55" s="102" t="s">
        <v>85</v>
      </c>
      <c r="G55" s="102"/>
      <c r="H55" s="102"/>
      <c r="I55" s="100">
        <v>163589</v>
      </c>
      <c r="J55" s="102"/>
      <c r="K55" s="102" t="s">
        <v>631</v>
      </c>
      <c r="L55" s="10"/>
      <c r="M55" s="131" t="s">
        <v>137</v>
      </c>
      <c r="N55" s="101">
        <v>1400</v>
      </c>
      <c r="O55" s="201" t="s">
        <v>160</v>
      </c>
      <c r="P55" s="264"/>
      <c r="Q55" s="18"/>
      <c r="R55" s="102" t="s">
        <v>629</v>
      </c>
      <c r="S55" s="18">
        <v>1400</v>
      </c>
      <c r="T55" s="18"/>
      <c r="U55" s="18"/>
      <c r="V55" s="10"/>
      <c r="W55" s="256">
        <f t="shared" si="11"/>
        <v>1400</v>
      </c>
      <c r="X55" s="144">
        <f t="shared" si="14"/>
        <v>0</v>
      </c>
      <c r="Y55" s="23"/>
      <c r="Z55" s="78"/>
      <c r="AA55" s="78"/>
      <c r="AB55" s="78"/>
      <c r="AC55" s="79"/>
      <c r="AD55" s="32"/>
      <c r="AE55" s="49"/>
      <c r="AF55" s="261" t="s">
        <v>819</v>
      </c>
      <c r="AG55" s="257">
        <f t="shared" si="12"/>
        <v>1400</v>
      </c>
      <c r="AH55" s="252">
        <f t="shared" si="13"/>
        <v>0</v>
      </c>
      <c r="AI55" s="258">
        <f t="shared" si="15"/>
        <v>0</v>
      </c>
    </row>
    <row r="56" spans="1:35" s="12" customFormat="1" ht="14.25" customHeight="1" x14ac:dyDescent="0.2">
      <c r="A56" s="93">
        <v>42651</v>
      </c>
      <c r="B56" s="9"/>
      <c r="C56" s="53">
        <v>1</v>
      </c>
      <c r="D56" s="131">
        <v>3</v>
      </c>
      <c r="E56" s="102" t="s">
        <v>75</v>
      </c>
      <c r="F56" s="102" t="s">
        <v>85</v>
      </c>
      <c r="G56" s="102"/>
      <c r="H56" s="102"/>
      <c r="I56" s="100">
        <v>163603</v>
      </c>
      <c r="J56" s="102"/>
      <c r="K56" s="102" t="s">
        <v>631</v>
      </c>
      <c r="L56" s="10"/>
      <c r="M56" s="131" t="s">
        <v>138</v>
      </c>
      <c r="N56" s="101">
        <v>1350</v>
      </c>
      <c r="O56" s="201" t="s">
        <v>160</v>
      </c>
      <c r="P56" s="264"/>
      <c r="Q56" s="18"/>
      <c r="R56" s="102" t="s">
        <v>629</v>
      </c>
      <c r="S56" s="18">
        <v>1350</v>
      </c>
      <c r="T56" s="18"/>
      <c r="U56" s="18"/>
      <c r="V56" s="10"/>
      <c r="W56" s="256">
        <f t="shared" si="11"/>
        <v>1350</v>
      </c>
      <c r="X56" s="144">
        <f t="shared" si="14"/>
        <v>0</v>
      </c>
      <c r="Y56" s="23"/>
      <c r="Z56" s="78"/>
      <c r="AA56" s="78"/>
      <c r="AB56" s="78"/>
      <c r="AC56" s="79"/>
      <c r="AD56" s="32"/>
      <c r="AE56" s="49"/>
      <c r="AF56" s="261" t="s">
        <v>819</v>
      </c>
      <c r="AG56" s="257">
        <f t="shared" si="12"/>
        <v>1350</v>
      </c>
      <c r="AH56" s="252">
        <f t="shared" si="13"/>
        <v>0</v>
      </c>
      <c r="AI56" s="258">
        <f t="shared" si="15"/>
        <v>0</v>
      </c>
    </row>
    <row r="57" spans="1:35" s="12" customFormat="1" ht="14.25" customHeight="1" x14ac:dyDescent="0.2">
      <c r="A57" s="93">
        <v>42644</v>
      </c>
      <c r="B57" s="9"/>
      <c r="C57" s="53">
        <v>1</v>
      </c>
      <c r="D57" s="131">
        <v>3</v>
      </c>
      <c r="E57" s="102" t="s">
        <v>75</v>
      </c>
      <c r="F57" s="102" t="s">
        <v>85</v>
      </c>
      <c r="G57" s="102"/>
      <c r="H57" s="102"/>
      <c r="I57" s="100">
        <v>163607</v>
      </c>
      <c r="J57" s="102"/>
      <c r="K57" s="102" t="s">
        <v>631</v>
      </c>
      <c r="L57" s="10"/>
      <c r="M57" s="131" t="s">
        <v>139</v>
      </c>
      <c r="N57" s="101">
        <v>900</v>
      </c>
      <c r="O57" s="201" t="s">
        <v>160</v>
      </c>
      <c r="P57" s="264"/>
      <c r="Q57" s="18"/>
      <c r="R57" s="102" t="s">
        <v>629</v>
      </c>
      <c r="S57" s="18">
        <v>900</v>
      </c>
      <c r="T57" s="18"/>
      <c r="U57" s="18"/>
      <c r="V57" s="10"/>
      <c r="W57" s="256">
        <f t="shared" si="11"/>
        <v>900</v>
      </c>
      <c r="X57" s="144">
        <f t="shared" si="14"/>
        <v>0</v>
      </c>
      <c r="Y57" s="23"/>
      <c r="Z57" s="78"/>
      <c r="AA57" s="78"/>
      <c r="AB57" s="78"/>
      <c r="AC57" s="79"/>
      <c r="AD57" s="32"/>
      <c r="AE57" s="49"/>
      <c r="AF57" s="261" t="s">
        <v>819</v>
      </c>
      <c r="AG57" s="257">
        <f t="shared" si="12"/>
        <v>900</v>
      </c>
      <c r="AH57" s="252">
        <f t="shared" si="13"/>
        <v>0</v>
      </c>
      <c r="AI57" s="258">
        <f t="shared" si="15"/>
        <v>0</v>
      </c>
    </row>
    <row r="58" spans="1:35" s="12" customFormat="1" ht="14.25" customHeight="1" x14ac:dyDescent="0.2">
      <c r="A58" s="93">
        <v>42644</v>
      </c>
      <c r="B58" s="9"/>
      <c r="C58" s="53"/>
      <c r="D58" s="131" t="s">
        <v>53</v>
      </c>
      <c r="E58" s="102"/>
      <c r="F58" s="102" t="s">
        <v>79</v>
      </c>
      <c r="G58" s="102">
        <v>960756690</v>
      </c>
      <c r="H58" s="102"/>
      <c r="I58" s="100">
        <v>163614</v>
      </c>
      <c r="J58" s="102">
        <v>38211</v>
      </c>
      <c r="K58" s="102" t="s">
        <v>790</v>
      </c>
      <c r="L58" s="10"/>
      <c r="M58" s="131" t="s">
        <v>140</v>
      </c>
      <c r="N58" s="101">
        <v>100</v>
      </c>
      <c r="O58" s="201" t="s">
        <v>495</v>
      </c>
      <c r="P58" s="18"/>
      <c r="Q58" s="18"/>
      <c r="R58" s="102"/>
      <c r="S58" s="18"/>
      <c r="T58" s="18"/>
      <c r="U58" s="18"/>
      <c r="V58" s="10"/>
      <c r="W58" s="256">
        <f t="shared" si="11"/>
        <v>0</v>
      </c>
      <c r="X58" s="144">
        <f t="shared" si="14"/>
        <v>0</v>
      </c>
      <c r="Y58" s="23"/>
      <c r="Z58" s="78"/>
      <c r="AA58" s="78"/>
      <c r="AB58" s="78"/>
      <c r="AC58" s="79"/>
      <c r="AD58" s="32"/>
      <c r="AE58" s="49"/>
      <c r="AF58" s="261" t="s">
        <v>819</v>
      </c>
      <c r="AG58" s="257">
        <f t="shared" si="12"/>
        <v>0</v>
      </c>
      <c r="AH58" s="252">
        <f t="shared" si="13"/>
        <v>0</v>
      </c>
      <c r="AI58" s="258">
        <f t="shared" si="15"/>
        <v>0</v>
      </c>
    </row>
    <row r="59" spans="1:35" s="12" customFormat="1" ht="14.25" customHeight="1" x14ac:dyDescent="0.2">
      <c r="A59" s="93">
        <v>42644</v>
      </c>
      <c r="B59" s="9"/>
      <c r="C59" s="53">
        <v>1</v>
      </c>
      <c r="D59" s="131">
        <v>11</v>
      </c>
      <c r="E59" s="102"/>
      <c r="F59" s="102" t="s">
        <v>83</v>
      </c>
      <c r="G59" s="102">
        <v>99206118</v>
      </c>
      <c r="H59" s="102"/>
      <c r="I59" s="100">
        <v>163617</v>
      </c>
      <c r="J59" s="102" t="s">
        <v>92</v>
      </c>
      <c r="K59" s="102">
        <v>2510003974</v>
      </c>
      <c r="L59" s="10"/>
      <c r="M59" s="131" t="s">
        <v>141</v>
      </c>
      <c r="N59" s="101">
        <v>528</v>
      </c>
      <c r="O59" s="26" t="s">
        <v>160</v>
      </c>
      <c r="P59" s="18"/>
      <c r="Q59" s="18"/>
      <c r="R59" s="102" t="s">
        <v>449</v>
      </c>
      <c r="S59" s="18">
        <v>528</v>
      </c>
      <c r="T59" s="18"/>
      <c r="U59" s="18"/>
      <c r="V59" s="10"/>
      <c r="W59" s="256">
        <f t="shared" si="11"/>
        <v>528</v>
      </c>
      <c r="X59" s="144">
        <f t="shared" si="14"/>
        <v>0</v>
      </c>
      <c r="Y59" s="23"/>
      <c r="Z59" s="78"/>
      <c r="AA59" s="78"/>
      <c r="AB59" s="78"/>
      <c r="AC59" s="79"/>
      <c r="AD59" s="32"/>
      <c r="AE59" s="49"/>
      <c r="AF59" s="261" t="s">
        <v>819</v>
      </c>
      <c r="AG59" s="257">
        <f t="shared" si="12"/>
        <v>528</v>
      </c>
      <c r="AH59" s="252">
        <f t="shared" si="13"/>
        <v>0</v>
      </c>
      <c r="AI59" s="258">
        <f t="shared" si="15"/>
        <v>0</v>
      </c>
    </row>
    <row r="60" spans="1:35" s="12" customFormat="1" ht="14.25" customHeight="1" x14ac:dyDescent="0.2">
      <c r="A60" s="93">
        <v>42644</v>
      </c>
      <c r="B60" s="9"/>
      <c r="C60" s="53">
        <v>1</v>
      </c>
      <c r="D60" s="131">
        <v>11</v>
      </c>
      <c r="E60" s="102"/>
      <c r="F60" s="102" t="s">
        <v>83</v>
      </c>
      <c r="G60" s="102">
        <v>99206117</v>
      </c>
      <c r="H60" s="102"/>
      <c r="I60" s="100">
        <v>163618</v>
      </c>
      <c r="J60" s="102" t="s">
        <v>92</v>
      </c>
      <c r="K60" s="102">
        <v>2510003974</v>
      </c>
      <c r="L60" s="10"/>
      <c r="M60" s="131" t="s">
        <v>142</v>
      </c>
      <c r="N60" s="101">
        <v>528</v>
      </c>
      <c r="O60" s="26" t="s">
        <v>160</v>
      </c>
      <c r="P60" s="18"/>
      <c r="Q60" s="18"/>
      <c r="R60" s="102" t="s">
        <v>449</v>
      </c>
      <c r="S60" s="18">
        <v>528</v>
      </c>
      <c r="T60" s="18"/>
      <c r="U60" s="18"/>
      <c r="V60" s="10"/>
      <c r="W60" s="256">
        <f t="shared" si="11"/>
        <v>528</v>
      </c>
      <c r="X60" s="144">
        <f t="shared" si="14"/>
        <v>0</v>
      </c>
      <c r="Y60" s="23"/>
      <c r="Z60" s="78"/>
      <c r="AA60" s="78"/>
      <c r="AB60" s="78"/>
      <c r="AC60" s="79"/>
      <c r="AD60" s="32"/>
      <c r="AE60" s="49"/>
      <c r="AF60" s="261" t="s">
        <v>819</v>
      </c>
      <c r="AG60" s="257">
        <f t="shared" si="12"/>
        <v>528</v>
      </c>
      <c r="AH60" s="252">
        <f t="shared" si="13"/>
        <v>0</v>
      </c>
      <c r="AI60" s="258">
        <f t="shared" si="15"/>
        <v>0</v>
      </c>
    </row>
    <row r="61" spans="1:35" s="12" customFormat="1" ht="14.25" customHeight="1" x14ac:dyDescent="0.2">
      <c r="A61" s="93">
        <v>42644</v>
      </c>
      <c r="B61" s="9"/>
      <c r="C61" s="53">
        <v>1</v>
      </c>
      <c r="D61" s="131">
        <v>11</v>
      </c>
      <c r="E61" s="102"/>
      <c r="F61" s="102" t="s">
        <v>83</v>
      </c>
      <c r="G61" s="102">
        <v>99205728</v>
      </c>
      <c r="H61" s="102"/>
      <c r="I61" s="100">
        <v>163620</v>
      </c>
      <c r="J61" s="102" t="s">
        <v>92</v>
      </c>
      <c r="K61" s="102">
        <v>2510003974</v>
      </c>
      <c r="L61" s="10"/>
      <c r="M61" s="131" t="s">
        <v>143</v>
      </c>
      <c r="N61" s="101">
        <v>528</v>
      </c>
      <c r="O61" s="26" t="s">
        <v>160</v>
      </c>
      <c r="P61" s="18"/>
      <c r="Q61" s="18"/>
      <c r="R61" s="102" t="s">
        <v>449</v>
      </c>
      <c r="S61" s="18">
        <v>528</v>
      </c>
      <c r="T61" s="18"/>
      <c r="U61" s="18"/>
      <c r="V61" s="10"/>
      <c r="W61" s="256">
        <f t="shared" si="11"/>
        <v>528</v>
      </c>
      <c r="X61" s="144">
        <f t="shared" si="14"/>
        <v>0</v>
      </c>
      <c r="Y61" s="23"/>
      <c r="Z61" s="78"/>
      <c r="AA61" s="78"/>
      <c r="AB61" s="78"/>
      <c r="AC61" s="79"/>
      <c r="AD61" s="32"/>
      <c r="AE61" s="49"/>
      <c r="AF61" s="261" t="s">
        <v>819</v>
      </c>
      <c r="AG61" s="257">
        <f t="shared" si="12"/>
        <v>528</v>
      </c>
      <c r="AH61" s="252">
        <f t="shared" si="13"/>
        <v>0</v>
      </c>
      <c r="AI61" s="258">
        <f t="shared" si="15"/>
        <v>0</v>
      </c>
    </row>
    <row r="62" spans="1:35" s="12" customFormat="1" ht="14.25" customHeight="1" x14ac:dyDescent="0.2">
      <c r="A62" s="93">
        <v>42644</v>
      </c>
      <c r="B62" s="9"/>
      <c r="C62" s="53">
        <v>1</v>
      </c>
      <c r="D62" s="131">
        <v>11</v>
      </c>
      <c r="E62" s="102"/>
      <c r="F62" s="102" t="s">
        <v>83</v>
      </c>
      <c r="G62" s="102">
        <v>99205727</v>
      </c>
      <c r="H62" s="102"/>
      <c r="I62" s="100">
        <v>163621</v>
      </c>
      <c r="J62" s="102" t="s">
        <v>92</v>
      </c>
      <c r="K62" s="102">
        <v>2510003974</v>
      </c>
      <c r="L62" s="10"/>
      <c r="M62" s="131" t="s">
        <v>144</v>
      </c>
      <c r="N62" s="101">
        <v>528</v>
      </c>
      <c r="O62" s="26" t="s">
        <v>160</v>
      </c>
      <c r="P62" s="18"/>
      <c r="Q62" s="18"/>
      <c r="R62" s="102" t="s">
        <v>449</v>
      </c>
      <c r="S62" s="18">
        <v>528</v>
      </c>
      <c r="T62" s="18"/>
      <c r="U62" s="18"/>
      <c r="V62" s="10"/>
      <c r="W62" s="256">
        <f t="shared" si="11"/>
        <v>528</v>
      </c>
      <c r="X62" s="144">
        <f t="shared" si="14"/>
        <v>0</v>
      </c>
      <c r="Y62" s="23"/>
      <c r="Z62" s="78"/>
      <c r="AA62" s="78"/>
      <c r="AB62" s="78"/>
      <c r="AC62" s="79"/>
      <c r="AD62" s="32"/>
      <c r="AE62" s="49"/>
      <c r="AF62" s="261" t="s">
        <v>819</v>
      </c>
      <c r="AG62" s="257">
        <f t="shared" si="12"/>
        <v>528</v>
      </c>
      <c r="AH62" s="252">
        <f t="shared" si="13"/>
        <v>0</v>
      </c>
      <c r="AI62" s="258">
        <f t="shared" si="15"/>
        <v>0</v>
      </c>
    </row>
    <row r="63" spans="1:35" s="12" customFormat="1" ht="14.25" customHeight="1" x14ac:dyDescent="0.2">
      <c r="A63" s="93">
        <v>42644</v>
      </c>
      <c r="B63" s="9"/>
      <c r="C63" s="53">
        <v>1</v>
      </c>
      <c r="D63" s="131">
        <v>3</v>
      </c>
      <c r="E63" s="102"/>
      <c r="F63" s="102" t="s">
        <v>83</v>
      </c>
      <c r="G63" s="102">
        <v>99206033</v>
      </c>
      <c r="H63" s="102"/>
      <c r="I63" s="100">
        <v>163622</v>
      </c>
      <c r="J63" s="102" t="s">
        <v>93</v>
      </c>
      <c r="K63" s="102">
        <v>2510003974</v>
      </c>
      <c r="L63" s="10"/>
      <c r="M63" s="131" t="s">
        <v>145</v>
      </c>
      <c r="N63" s="101">
        <v>168</v>
      </c>
      <c r="O63" s="26" t="s">
        <v>160</v>
      </c>
      <c r="P63" s="18"/>
      <c r="Q63" s="18"/>
      <c r="R63" s="102" t="s">
        <v>449</v>
      </c>
      <c r="S63" s="18">
        <v>168</v>
      </c>
      <c r="T63" s="18"/>
      <c r="U63" s="18"/>
      <c r="V63" s="10"/>
      <c r="W63" s="256">
        <f t="shared" si="11"/>
        <v>168</v>
      </c>
      <c r="X63" s="144">
        <f t="shared" si="14"/>
        <v>0</v>
      </c>
      <c r="Y63" s="23"/>
      <c r="Z63" s="78"/>
      <c r="AA63" s="78"/>
      <c r="AB63" s="78"/>
      <c r="AC63" s="79"/>
      <c r="AD63" s="32"/>
      <c r="AE63" s="49"/>
      <c r="AF63" s="261" t="s">
        <v>819</v>
      </c>
      <c r="AG63" s="257">
        <f t="shared" si="12"/>
        <v>168</v>
      </c>
      <c r="AH63" s="252">
        <f t="shared" si="13"/>
        <v>0</v>
      </c>
      <c r="AI63" s="258">
        <f t="shared" si="15"/>
        <v>0</v>
      </c>
    </row>
    <row r="64" spans="1:35" s="12" customFormat="1" ht="14.25" customHeight="1" x14ac:dyDescent="0.2">
      <c r="A64" s="93">
        <v>42644</v>
      </c>
      <c r="B64" s="9"/>
      <c r="C64" s="53">
        <v>1</v>
      </c>
      <c r="D64" s="131">
        <v>8</v>
      </c>
      <c r="E64" s="102"/>
      <c r="F64" s="102" t="s">
        <v>83</v>
      </c>
      <c r="G64" s="102">
        <v>960874505</v>
      </c>
      <c r="H64" s="102"/>
      <c r="I64" s="100">
        <v>163625</v>
      </c>
      <c r="J64" s="102"/>
      <c r="K64" s="102">
        <v>2510003975</v>
      </c>
      <c r="L64" s="10"/>
      <c r="M64" s="131" t="s">
        <v>146</v>
      </c>
      <c r="N64" s="101">
        <v>244.4</v>
      </c>
      <c r="O64" s="26" t="s">
        <v>160</v>
      </c>
      <c r="P64" s="18"/>
      <c r="Q64" s="18"/>
      <c r="R64" s="102" t="s">
        <v>449</v>
      </c>
      <c r="S64" s="18">
        <v>244.4</v>
      </c>
      <c r="T64" s="18"/>
      <c r="U64" s="18"/>
      <c r="V64" s="10"/>
      <c r="W64" s="256">
        <f t="shared" si="11"/>
        <v>244.4</v>
      </c>
      <c r="X64" s="144">
        <f t="shared" si="14"/>
        <v>0</v>
      </c>
      <c r="Y64" s="23"/>
      <c r="Z64" s="78"/>
      <c r="AA64" s="78"/>
      <c r="AB64" s="78"/>
      <c r="AC64" s="79"/>
      <c r="AD64" s="32"/>
      <c r="AE64" s="49"/>
      <c r="AF64" s="261" t="s">
        <v>818</v>
      </c>
      <c r="AG64" s="257">
        <f t="shared" si="12"/>
        <v>244.4</v>
      </c>
      <c r="AH64" s="252">
        <f t="shared" si="13"/>
        <v>0</v>
      </c>
      <c r="AI64" s="258">
        <f t="shared" si="15"/>
        <v>0</v>
      </c>
    </row>
    <row r="65" spans="1:35" s="12" customFormat="1" ht="14.25" customHeight="1" x14ac:dyDescent="0.2">
      <c r="A65" s="93">
        <v>42644</v>
      </c>
      <c r="B65" s="9"/>
      <c r="C65" s="53">
        <v>1</v>
      </c>
      <c r="D65" s="131" t="s">
        <v>53</v>
      </c>
      <c r="E65" s="102" t="s">
        <v>67</v>
      </c>
      <c r="F65" s="102" t="s">
        <v>78</v>
      </c>
      <c r="G65" s="102">
        <v>99206250</v>
      </c>
      <c r="H65" s="102"/>
      <c r="I65" s="100">
        <v>163627</v>
      </c>
      <c r="J65" s="102">
        <v>38423</v>
      </c>
      <c r="K65" s="102"/>
      <c r="L65" s="10"/>
      <c r="M65" s="131" t="s">
        <v>147</v>
      </c>
      <c r="N65" s="101">
        <v>100</v>
      </c>
      <c r="O65" s="26" t="s">
        <v>160</v>
      </c>
      <c r="P65" s="18"/>
      <c r="Q65" s="18"/>
      <c r="R65" s="102" t="s">
        <v>579</v>
      </c>
      <c r="S65" s="18">
        <v>100.03</v>
      </c>
      <c r="T65" s="18"/>
      <c r="U65" s="18"/>
      <c r="V65" s="10"/>
      <c r="W65" s="256">
        <f t="shared" si="11"/>
        <v>100.03</v>
      </c>
      <c r="X65" s="144">
        <v>0</v>
      </c>
      <c r="Y65" s="23"/>
      <c r="Z65" s="78"/>
      <c r="AA65" s="78"/>
      <c r="AB65" s="78"/>
      <c r="AC65" s="79"/>
      <c r="AD65" s="32"/>
      <c r="AE65" s="49"/>
      <c r="AF65" s="261" t="s">
        <v>819</v>
      </c>
      <c r="AG65" s="257">
        <f t="shared" si="12"/>
        <v>100</v>
      </c>
      <c r="AH65" s="252">
        <f t="shared" si="13"/>
        <v>0</v>
      </c>
      <c r="AI65" s="258">
        <v>0</v>
      </c>
    </row>
    <row r="66" spans="1:35" s="12" customFormat="1" ht="14.25" customHeight="1" x14ac:dyDescent="0.2">
      <c r="A66" s="93">
        <v>42644</v>
      </c>
      <c r="B66" s="9"/>
      <c r="C66" s="53">
        <v>1</v>
      </c>
      <c r="D66" s="131" t="s">
        <v>53</v>
      </c>
      <c r="E66" s="102" t="s">
        <v>67</v>
      </c>
      <c r="F66" s="102" t="s">
        <v>78</v>
      </c>
      <c r="G66" s="102">
        <v>90489886</v>
      </c>
      <c r="H66" s="102"/>
      <c r="I66" s="100">
        <v>163628</v>
      </c>
      <c r="J66" s="102">
        <v>38240</v>
      </c>
      <c r="K66" s="102"/>
      <c r="L66" s="10"/>
      <c r="M66" s="131" t="s">
        <v>148</v>
      </c>
      <c r="N66" s="101">
        <v>100</v>
      </c>
      <c r="O66" s="26" t="s">
        <v>160</v>
      </c>
      <c r="P66" s="18" t="s">
        <v>163</v>
      </c>
      <c r="Q66" s="18"/>
      <c r="R66" s="102"/>
      <c r="S66" s="18"/>
      <c r="T66" s="18"/>
      <c r="U66" s="18"/>
      <c r="V66" s="10"/>
      <c r="W66" s="256">
        <f t="shared" si="11"/>
        <v>0</v>
      </c>
      <c r="X66" s="144">
        <f t="shared" ref="X66:X80" si="16">IF(O66="a",0,IF(O66="d","0",IF(O66="","",+N66-S66-T66-U66-V66)))</f>
        <v>100</v>
      </c>
      <c r="Y66" s="23"/>
      <c r="Z66" s="78"/>
      <c r="AA66" s="78"/>
      <c r="AB66" s="78"/>
      <c r="AC66" s="79"/>
      <c r="AD66" s="32"/>
      <c r="AE66" s="49"/>
      <c r="AF66" s="261" t="s">
        <v>819</v>
      </c>
      <c r="AG66" s="257">
        <f t="shared" si="12"/>
        <v>100</v>
      </c>
      <c r="AH66" s="252">
        <f t="shared" si="13"/>
        <v>0</v>
      </c>
      <c r="AI66" s="258">
        <f t="shared" ref="AI66:AI80" si="17">AG66-W66</f>
        <v>100</v>
      </c>
    </row>
    <row r="67" spans="1:35" s="12" customFormat="1" ht="14.25" customHeight="1" x14ac:dyDescent="0.2">
      <c r="A67" s="93">
        <v>42644</v>
      </c>
      <c r="B67" s="9"/>
      <c r="C67" s="53">
        <v>1</v>
      </c>
      <c r="D67" s="131" t="s">
        <v>53</v>
      </c>
      <c r="E67" s="102" t="s">
        <v>67</v>
      </c>
      <c r="F67" s="102" t="s">
        <v>78</v>
      </c>
      <c r="G67" s="102">
        <v>960778877</v>
      </c>
      <c r="H67" s="102"/>
      <c r="I67" s="100">
        <v>163632</v>
      </c>
      <c r="J67" s="102">
        <v>38212</v>
      </c>
      <c r="K67" s="102"/>
      <c r="L67" s="10"/>
      <c r="M67" s="131" t="s">
        <v>149</v>
      </c>
      <c r="N67" s="101">
        <v>100</v>
      </c>
      <c r="O67" s="26" t="s">
        <v>160</v>
      </c>
      <c r="P67" s="18" t="s">
        <v>163</v>
      </c>
      <c r="Q67" s="18"/>
      <c r="R67" s="102"/>
      <c r="S67" s="18"/>
      <c r="T67" s="18"/>
      <c r="U67" s="18"/>
      <c r="V67" s="10"/>
      <c r="W67" s="256">
        <f t="shared" si="11"/>
        <v>0</v>
      </c>
      <c r="X67" s="144">
        <f t="shared" si="16"/>
        <v>100</v>
      </c>
      <c r="Y67" s="23"/>
      <c r="Z67" s="78"/>
      <c r="AA67" s="78"/>
      <c r="AB67" s="78"/>
      <c r="AC67" s="79"/>
      <c r="AD67" s="32"/>
      <c r="AE67" s="49"/>
      <c r="AF67" s="261" t="s">
        <v>819</v>
      </c>
      <c r="AG67" s="257">
        <f t="shared" si="12"/>
        <v>100</v>
      </c>
      <c r="AH67" s="252">
        <f t="shared" si="13"/>
        <v>0</v>
      </c>
      <c r="AI67" s="258">
        <f t="shared" si="17"/>
        <v>100</v>
      </c>
    </row>
    <row r="68" spans="1:35" s="12" customFormat="1" ht="14.25" customHeight="1" x14ac:dyDescent="0.2">
      <c r="A68" s="93">
        <v>42644</v>
      </c>
      <c r="B68" s="9"/>
      <c r="C68" s="53">
        <v>1</v>
      </c>
      <c r="D68" s="131">
        <v>5</v>
      </c>
      <c r="E68" s="102" t="s">
        <v>58</v>
      </c>
      <c r="F68" s="102" t="s">
        <v>78</v>
      </c>
      <c r="G68" s="102">
        <v>90490657</v>
      </c>
      <c r="H68" s="102" t="s">
        <v>740</v>
      </c>
      <c r="I68" s="100">
        <v>163633</v>
      </c>
      <c r="J68" s="102">
        <v>38503</v>
      </c>
      <c r="K68" s="102" t="s">
        <v>739</v>
      </c>
      <c r="L68" s="10"/>
      <c r="M68" s="131" t="s">
        <v>150</v>
      </c>
      <c r="N68" s="101">
        <v>812.45</v>
      </c>
      <c r="O68" s="26" t="s">
        <v>160</v>
      </c>
      <c r="P68" s="18"/>
      <c r="Q68" s="18"/>
      <c r="R68" s="102" t="s">
        <v>734</v>
      </c>
      <c r="S68" s="18">
        <v>812.45</v>
      </c>
      <c r="T68" s="18"/>
      <c r="U68" s="18"/>
      <c r="V68" s="10"/>
      <c r="W68" s="256">
        <f t="shared" si="11"/>
        <v>812.45</v>
      </c>
      <c r="X68" s="144">
        <f t="shared" si="16"/>
        <v>0</v>
      </c>
      <c r="Y68" s="23"/>
      <c r="Z68" s="78"/>
      <c r="AA68" s="78"/>
      <c r="AB68" s="78"/>
      <c r="AC68" s="79"/>
      <c r="AD68" s="32"/>
      <c r="AE68" s="49"/>
      <c r="AF68" s="261" t="s">
        <v>820</v>
      </c>
      <c r="AG68" s="257">
        <f t="shared" si="12"/>
        <v>812.45</v>
      </c>
      <c r="AH68" s="252">
        <f t="shared" si="13"/>
        <v>0</v>
      </c>
      <c r="AI68" s="258">
        <f t="shared" si="17"/>
        <v>0</v>
      </c>
    </row>
    <row r="69" spans="1:35" s="12" customFormat="1" ht="14.25" customHeight="1" x14ac:dyDescent="0.2">
      <c r="A69" s="93">
        <v>42652</v>
      </c>
      <c r="B69" s="9"/>
      <c r="C69" s="53">
        <v>1</v>
      </c>
      <c r="D69" s="131">
        <v>8</v>
      </c>
      <c r="E69" s="102" t="s">
        <v>76</v>
      </c>
      <c r="F69" s="102" t="s">
        <v>79</v>
      </c>
      <c r="G69" s="102">
        <v>90486284</v>
      </c>
      <c r="H69" s="102"/>
      <c r="I69" s="100">
        <v>163670</v>
      </c>
      <c r="J69" s="102"/>
      <c r="K69" s="102"/>
      <c r="L69" s="10"/>
      <c r="M69" s="131" t="s">
        <v>151</v>
      </c>
      <c r="N69" s="101">
        <v>170.6</v>
      </c>
      <c r="O69" s="26" t="s">
        <v>160</v>
      </c>
      <c r="P69" s="18" t="s">
        <v>163</v>
      </c>
      <c r="Q69" s="18"/>
      <c r="R69" s="102"/>
      <c r="S69" s="18"/>
      <c r="T69" s="18"/>
      <c r="U69" s="18"/>
      <c r="V69" s="10"/>
      <c r="W69" s="256">
        <f t="shared" si="11"/>
        <v>0</v>
      </c>
      <c r="X69" s="144">
        <f t="shared" si="16"/>
        <v>170.6</v>
      </c>
      <c r="Y69" s="23"/>
      <c r="Z69" s="78"/>
      <c r="AA69" s="78"/>
      <c r="AB69" s="78"/>
      <c r="AC69" s="79"/>
      <c r="AD69" s="32"/>
      <c r="AE69" s="49"/>
      <c r="AF69" s="261" t="s">
        <v>818</v>
      </c>
      <c r="AG69" s="257">
        <f t="shared" si="12"/>
        <v>170.6</v>
      </c>
      <c r="AH69" s="252">
        <f t="shared" si="13"/>
        <v>0</v>
      </c>
      <c r="AI69" s="258">
        <f t="shared" si="17"/>
        <v>170.6</v>
      </c>
    </row>
    <row r="70" spans="1:35" s="12" customFormat="1" ht="14.25" customHeight="1" x14ac:dyDescent="0.2">
      <c r="A70" s="93">
        <v>42652</v>
      </c>
      <c r="B70" s="9"/>
      <c r="C70" s="53">
        <v>1</v>
      </c>
      <c r="D70" s="131">
        <v>8</v>
      </c>
      <c r="E70" s="102"/>
      <c r="F70" s="102" t="s">
        <v>83</v>
      </c>
      <c r="G70" s="102">
        <v>90487033</v>
      </c>
      <c r="H70" s="102"/>
      <c r="I70" s="100">
        <v>163700</v>
      </c>
      <c r="J70" s="102"/>
      <c r="K70" s="102">
        <v>2510003975</v>
      </c>
      <c r="L70" s="10"/>
      <c r="M70" s="131" t="s">
        <v>152</v>
      </c>
      <c r="N70" s="101">
        <v>805.3</v>
      </c>
      <c r="O70" s="26" t="s">
        <v>160</v>
      </c>
      <c r="P70" s="18"/>
      <c r="Q70" s="18"/>
      <c r="R70" s="102" t="s">
        <v>449</v>
      </c>
      <c r="S70" s="18">
        <v>805.3</v>
      </c>
      <c r="T70" s="18"/>
      <c r="U70" s="18"/>
      <c r="V70" s="10"/>
      <c r="W70" s="256">
        <f t="shared" si="11"/>
        <v>805.3</v>
      </c>
      <c r="X70" s="144">
        <f t="shared" si="16"/>
        <v>0</v>
      </c>
      <c r="Y70" s="23"/>
      <c r="Z70" s="78"/>
      <c r="AA70" s="78"/>
      <c r="AB70" s="78"/>
      <c r="AC70" s="79"/>
      <c r="AD70" s="32"/>
      <c r="AE70" s="49"/>
      <c r="AF70" s="261" t="s">
        <v>818</v>
      </c>
      <c r="AG70" s="257">
        <f t="shared" si="12"/>
        <v>805.3</v>
      </c>
      <c r="AH70" s="252">
        <f t="shared" si="13"/>
        <v>0</v>
      </c>
      <c r="AI70" s="258">
        <f t="shared" si="17"/>
        <v>0</v>
      </c>
    </row>
    <row r="71" spans="1:35" s="12" customFormat="1" ht="14.25" customHeight="1" x14ac:dyDescent="0.2">
      <c r="A71" s="93">
        <v>42675</v>
      </c>
      <c r="B71" s="9"/>
      <c r="C71" s="53">
        <v>1</v>
      </c>
      <c r="D71" s="131" t="s">
        <v>53</v>
      </c>
      <c r="E71" s="102" t="s">
        <v>67</v>
      </c>
      <c r="F71" s="102" t="s">
        <v>78</v>
      </c>
      <c r="G71" s="102">
        <v>90491121</v>
      </c>
      <c r="H71" s="102" t="s">
        <v>583</v>
      </c>
      <c r="I71" s="100">
        <v>163757</v>
      </c>
      <c r="J71" s="102">
        <v>38637</v>
      </c>
      <c r="K71" s="102" t="s">
        <v>584</v>
      </c>
      <c r="L71" s="10"/>
      <c r="M71" s="131" t="s">
        <v>153</v>
      </c>
      <c r="N71" s="101">
        <v>109.2</v>
      </c>
      <c r="O71" s="26" t="s">
        <v>160</v>
      </c>
      <c r="P71" s="18"/>
      <c r="Q71" s="18"/>
      <c r="R71" s="102" t="s">
        <v>579</v>
      </c>
      <c r="S71" s="18">
        <v>109.2</v>
      </c>
      <c r="T71" s="18"/>
      <c r="U71" s="18"/>
      <c r="V71" s="10"/>
      <c r="W71" s="256">
        <f t="shared" si="11"/>
        <v>109.2</v>
      </c>
      <c r="X71" s="144">
        <f t="shared" si="16"/>
        <v>0</v>
      </c>
      <c r="Y71" s="23"/>
      <c r="Z71" s="78"/>
      <c r="AA71" s="78"/>
      <c r="AB71" s="78"/>
      <c r="AC71" s="79"/>
      <c r="AD71" s="32"/>
      <c r="AE71" s="49"/>
      <c r="AF71" s="261" t="s">
        <v>819</v>
      </c>
      <c r="AG71" s="257">
        <f t="shared" si="12"/>
        <v>109.2</v>
      </c>
      <c r="AH71" s="252">
        <f t="shared" si="13"/>
        <v>0</v>
      </c>
      <c r="AI71" s="258">
        <f t="shared" si="17"/>
        <v>0</v>
      </c>
    </row>
    <row r="72" spans="1:35" s="12" customFormat="1" ht="14.25" customHeight="1" x14ac:dyDescent="0.2">
      <c r="A72" s="93">
        <v>42675</v>
      </c>
      <c r="B72" s="9"/>
      <c r="C72" s="53">
        <v>1</v>
      </c>
      <c r="D72" s="131">
        <v>8</v>
      </c>
      <c r="E72" s="102"/>
      <c r="F72" s="102" t="s">
        <v>83</v>
      </c>
      <c r="G72" s="102">
        <v>90490699</v>
      </c>
      <c r="H72" s="102"/>
      <c r="I72" s="100">
        <v>163758</v>
      </c>
      <c r="J72" s="102"/>
      <c r="K72" s="102">
        <v>2510003975</v>
      </c>
      <c r="L72" s="10"/>
      <c r="M72" s="131" t="s">
        <v>154</v>
      </c>
      <c r="N72" s="101">
        <v>195.79</v>
      </c>
      <c r="O72" s="26" t="s">
        <v>160</v>
      </c>
      <c r="P72" s="18"/>
      <c r="Q72" s="18"/>
      <c r="R72" s="102" t="s">
        <v>449</v>
      </c>
      <c r="S72" s="18">
        <v>195.79</v>
      </c>
      <c r="T72" s="18"/>
      <c r="U72" s="18"/>
      <c r="V72" s="10"/>
      <c r="W72" s="256">
        <f t="shared" si="11"/>
        <v>195.79</v>
      </c>
      <c r="X72" s="144">
        <f t="shared" si="16"/>
        <v>0</v>
      </c>
      <c r="Y72" s="23"/>
      <c r="Z72" s="78"/>
      <c r="AA72" s="78"/>
      <c r="AB72" s="78"/>
      <c r="AC72" s="79"/>
      <c r="AD72" s="32"/>
      <c r="AE72" s="49"/>
      <c r="AF72" s="261" t="s">
        <v>818</v>
      </c>
      <c r="AG72" s="257">
        <f t="shared" si="12"/>
        <v>195.79</v>
      </c>
      <c r="AH72" s="252">
        <f t="shared" si="13"/>
        <v>0</v>
      </c>
      <c r="AI72" s="258">
        <f t="shared" si="17"/>
        <v>0</v>
      </c>
    </row>
    <row r="73" spans="1:35" s="12" customFormat="1" ht="14.25" customHeight="1" x14ac:dyDescent="0.2">
      <c r="A73" s="93">
        <v>42675</v>
      </c>
      <c r="B73" s="9"/>
      <c r="C73" s="53">
        <v>1</v>
      </c>
      <c r="D73" s="131">
        <v>8</v>
      </c>
      <c r="E73" s="102"/>
      <c r="F73" s="102" t="s">
        <v>83</v>
      </c>
      <c r="G73" s="102">
        <v>99205891</v>
      </c>
      <c r="H73" s="102"/>
      <c r="I73" s="100">
        <v>163759</v>
      </c>
      <c r="J73" s="102"/>
      <c r="K73" s="102">
        <v>2510003975</v>
      </c>
      <c r="L73" s="10"/>
      <c r="M73" s="131" t="s">
        <v>155</v>
      </c>
      <c r="N73" s="101">
        <v>120</v>
      </c>
      <c r="O73" s="26" t="s">
        <v>160</v>
      </c>
      <c r="P73" s="18"/>
      <c r="Q73" s="18"/>
      <c r="R73" s="102" t="s">
        <v>449</v>
      </c>
      <c r="S73" s="18">
        <v>120</v>
      </c>
      <c r="T73" s="18"/>
      <c r="U73" s="18"/>
      <c r="V73" s="10"/>
      <c r="W73" s="256">
        <f t="shared" si="11"/>
        <v>120</v>
      </c>
      <c r="X73" s="144">
        <f t="shared" si="16"/>
        <v>0</v>
      </c>
      <c r="Y73" s="23"/>
      <c r="Z73" s="78"/>
      <c r="AA73" s="78"/>
      <c r="AB73" s="78"/>
      <c r="AC73" s="79"/>
      <c r="AD73" s="32"/>
      <c r="AE73" s="49"/>
      <c r="AF73" s="261" t="s">
        <v>818</v>
      </c>
      <c r="AG73" s="257">
        <f t="shared" si="12"/>
        <v>120</v>
      </c>
      <c r="AH73" s="252">
        <f t="shared" si="13"/>
        <v>0</v>
      </c>
      <c r="AI73" s="258">
        <f t="shared" si="17"/>
        <v>0</v>
      </c>
    </row>
    <row r="74" spans="1:35" s="12" customFormat="1" ht="14.25" customHeight="1" x14ac:dyDescent="0.2">
      <c r="A74" s="93">
        <v>42675</v>
      </c>
      <c r="B74" s="9"/>
      <c r="C74" s="53">
        <v>1</v>
      </c>
      <c r="D74" s="131">
        <v>8</v>
      </c>
      <c r="E74" s="102"/>
      <c r="F74" s="102" t="s">
        <v>83</v>
      </c>
      <c r="G74" s="102">
        <v>99206440</v>
      </c>
      <c r="H74" s="102"/>
      <c r="I74" s="100">
        <v>163760</v>
      </c>
      <c r="J74" s="102"/>
      <c r="K74" s="102">
        <v>2510003975</v>
      </c>
      <c r="L74" s="10"/>
      <c r="M74" s="131" t="s">
        <v>156</v>
      </c>
      <c r="N74" s="101">
        <v>180</v>
      </c>
      <c r="O74" s="26" t="s">
        <v>160</v>
      </c>
      <c r="P74" s="18"/>
      <c r="Q74" s="18"/>
      <c r="R74" s="102" t="s">
        <v>449</v>
      </c>
      <c r="S74" s="18">
        <v>180</v>
      </c>
      <c r="T74" s="18"/>
      <c r="U74" s="18"/>
      <c r="V74" s="10"/>
      <c r="W74" s="256">
        <f t="shared" si="11"/>
        <v>180</v>
      </c>
      <c r="X74" s="144">
        <f t="shared" si="16"/>
        <v>0</v>
      </c>
      <c r="Y74" s="23"/>
      <c r="Z74" s="78"/>
      <c r="AA74" s="78"/>
      <c r="AB74" s="78"/>
      <c r="AC74" s="79"/>
      <c r="AD74" s="32"/>
      <c r="AE74" s="49"/>
      <c r="AF74" s="261" t="s">
        <v>818</v>
      </c>
      <c r="AG74" s="257">
        <f t="shared" si="12"/>
        <v>180</v>
      </c>
      <c r="AH74" s="252">
        <f t="shared" si="13"/>
        <v>0</v>
      </c>
      <c r="AI74" s="258">
        <f t="shared" si="17"/>
        <v>0</v>
      </c>
    </row>
    <row r="75" spans="1:35" s="12" customFormat="1" ht="14.25" customHeight="1" x14ac:dyDescent="0.2">
      <c r="A75" s="93">
        <v>42675</v>
      </c>
      <c r="B75" s="9"/>
      <c r="C75" s="53">
        <v>1</v>
      </c>
      <c r="D75" s="131">
        <v>8</v>
      </c>
      <c r="E75" s="102"/>
      <c r="F75" s="102" t="s">
        <v>83</v>
      </c>
      <c r="G75" s="102">
        <v>90487156</v>
      </c>
      <c r="H75" s="102"/>
      <c r="I75" s="100">
        <v>163761</v>
      </c>
      <c r="J75" s="102"/>
      <c r="K75" s="102">
        <v>2510003975</v>
      </c>
      <c r="L75" s="10"/>
      <c r="M75" s="131" t="s">
        <v>155</v>
      </c>
      <c r="N75" s="101">
        <v>100</v>
      </c>
      <c r="O75" s="26" t="s">
        <v>160</v>
      </c>
      <c r="P75" s="18"/>
      <c r="Q75" s="18"/>
      <c r="R75" s="102" t="s">
        <v>449</v>
      </c>
      <c r="S75" s="18">
        <v>100</v>
      </c>
      <c r="T75" s="18"/>
      <c r="U75" s="18"/>
      <c r="V75" s="10"/>
      <c r="W75" s="256">
        <f t="shared" si="11"/>
        <v>100</v>
      </c>
      <c r="X75" s="144">
        <f t="shared" si="16"/>
        <v>0</v>
      </c>
      <c r="Y75" s="23"/>
      <c r="Z75" s="78"/>
      <c r="AA75" s="78"/>
      <c r="AB75" s="78"/>
      <c r="AC75" s="79"/>
      <c r="AD75" s="32"/>
      <c r="AE75" s="49"/>
      <c r="AF75" s="261" t="s">
        <v>818</v>
      </c>
      <c r="AG75" s="257">
        <f t="shared" si="12"/>
        <v>100</v>
      </c>
      <c r="AH75" s="252">
        <f t="shared" si="13"/>
        <v>0</v>
      </c>
      <c r="AI75" s="258">
        <f t="shared" si="17"/>
        <v>0</v>
      </c>
    </row>
    <row r="76" spans="1:35" s="12" customFormat="1" ht="14.25" customHeight="1" x14ac:dyDescent="0.2">
      <c r="A76" s="93">
        <v>42675</v>
      </c>
      <c r="B76" s="9"/>
      <c r="C76" s="53">
        <v>1</v>
      </c>
      <c r="D76" s="131" t="s">
        <v>54</v>
      </c>
      <c r="E76" s="102" t="s">
        <v>77</v>
      </c>
      <c r="F76" s="102" t="s">
        <v>79</v>
      </c>
      <c r="G76" s="102">
        <v>99185605</v>
      </c>
      <c r="H76" s="102">
        <v>1007632010</v>
      </c>
      <c r="I76" s="100">
        <v>163762</v>
      </c>
      <c r="J76" s="102"/>
      <c r="K76" s="102">
        <v>4402842697</v>
      </c>
      <c r="L76" s="10"/>
      <c r="M76" s="131" t="s">
        <v>157</v>
      </c>
      <c r="N76" s="101">
        <v>472.9</v>
      </c>
      <c r="O76" s="26" t="s">
        <v>160</v>
      </c>
      <c r="P76" s="264"/>
      <c r="Q76" s="18"/>
      <c r="R76" s="102" t="s">
        <v>375</v>
      </c>
      <c r="S76" s="18">
        <v>472.9</v>
      </c>
      <c r="T76" s="18"/>
      <c r="U76" s="18"/>
      <c r="V76" s="10"/>
      <c r="W76" s="256">
        <f t="shared" si="11"/>
        <v>472.9</v>
      </c>
      <c r="X76" s="144">
        <f t="shared" si="16"/>
        <v>0</v>
      </c>
      <c r="Y76" s="23"/>
      <c r="Z76" s="78"/>
      <c r="AA76" s="78"/>
      <c r="AB76" s="78"/>
      <c r="AC76" s="79"/>
      <c r="AD76" s="32"/>
      <c r="AE76" s="49"/>
      <c r="AF76" s="261" t="s">
        <v>819</v>
      </c>
      <c r="AG76" s="257">
        <f t="shared" si="12"/>
        <v>472.9</v>
      </c>
      <c r="AH76" s="252">
        <f t="shared" si="13"/>
        <v>0</v>
      </c>
      <c r="AI76" s="258">
        <f t="shared" si="17"/>
        <v>0</v>
      </c>
    </row>
    <row r="77" spans="1:35" s="12" customFormat="1" ht="14.25" customHeight="1" x14ac:dyDescent="0.2">
      <c r="A77" s="93">
        <v>42675</v>
      </c>
      <c r="B77" s="9"/>
      <c r="C77" s="53">
        <v>1</v>
      </c>
      <c r="D77" s="131" t="s">
        <v>54</v>
      </c>
      <c r="E77" s="102" t="s">
        <v>77</v>
      </c>
      <c r="F77" s="102" t="s">
        <v>79</v>
      </c>
      <c r="G77" s="102">
        <v>99196445</v>
      </c>
      <c r="H77" s="102">
        <v>1007641027</v>
      </c>
      <c r="I77" s="100">
        <v>163763</v>
      </c>
      <c r="J77" s="102"/>
      <c r="K77" s="102">
        <v>4402846572</v>
      </c>
      <c r="L77" s="10"/>
      <c r="M77" s="131" t="s">
        <v>158</v>
      </c>
      <c r="N77" s="101">
        <v>511.7</v>
      </c>
      <c r="O77" s="26" t="s">
        <v>160</v>
      </c>
      <c r="P77" s="264"/>
      <c r="Q77" s="18"/>
      <c r="R77" s="102" t="s">
        <v>384</v>
      </c>
      <c r="S77" s="18">
        <v>511.7</v>
      </c>
      <c r="T77" s="18"/>
      <c r="U77" s="18"/>
      <c r="V77" s="10"/>
      <c r="W77" s="256">
        <f t="shared" si="11"/>
        <v>511.7</v>
      </c>
      <c r="X77" s="144">
        <f t="shared" si="16"/>
        <v>0</v>
      </c>
      <c r="Y77" s="23"/>
      <c r="Z77" s="78"/>
      <c r="AA77" s="78"/>
      <c r="AB77" s="78"/>
      <c r="AC77" s="79"/>
      <c r="AD77" s="32"/>
      <c r="AE77" s="49"/>
      <c r="AF77" s="261" t="s">
        <v>819</v>
      </c>
      <c r="AG77" s="257">
        <f t="shared" si="12"/>
        <v>511.7</v>
      </c>
      <c r="AH77" s="252">
        <f t="shared" si="13"/>
        <v>0</v>
      </c>
      <c r="AI77" s="258">
        <f t="shared" si="17"/>
        <v>0</v>
      </c>
    </row>
    <row r="78" spans="1:35" s="12" customFormat="1" ht="14.25" customHeight="1" x14ac:dyDescent="0.2">
      <c r="A78" s="93">
        <v>42675</v>
      </c>
      <c r="B78" s="9"/>
      <c r="C78" s="53">
        <v>1</v>
      </c>
      <c r="D78" s="131" t="s">
        <v>54</v>
      </c>
      <c r="E78" s="102" t="s">
        <v>77</v>
      </c>
      <c r="F78" s="102" t="s">
        <v>79</v>
      </c>
      <c r="G78" s="102">
        <v>99206667</v>
      </c>
      <c r="H78" s="102">
        <v>1007632022</v>
      </c>
      <c r="I78" s="100">
        <v>163764</v>
      </c>
      <c r="J78" s="102"/>
      <c r="K78" s="102">
        <v>4402842549</v>
      </c>
      <c r="L78" s="10"/>
      <c r="M78" s="131" t="s">
        <v>157</v>
      </c>
      <c r="N78" s="101">
        <v>100</v>
      </c>
      <c r="O78" s="26" t="s">
        <v>160</v>
      </c>
      <c r="P78" s="264"/>
      <c r="Q78" s="18"/>
      <c r="R78" s="102" t="s">
        <v>375</v>
      </c>
      <c r="S78" s="18">
        <v>100</v>
      </c>
      <c r="T78" s="18"/>
      <c r="U78" s="18"/>
      <c r="V78" s="10"/>
      <c r="W78" s="256">
        <f t="shared" si="11"/>
        <v>100</v>
      </c>
      <c r="X78" s="144">
        <f t="shared" si="16"/>
        <v>0</v>
      </c>
      <c r="Y78" s="23"/>
      <c r="Z78" s="78"/>
      <c r="AA78" s="78"/>
      <c r="AB78" s="78"/>
      <c r="AC78" s="79"/>
      <c r="AD78" s="32"/>
      <c r="AE78" s="49"/>
      <c r="AF78" s="261" t="s">
        <v>819</v>
      </c>
      <c r="AG78" s="257">
        <f t="shared" si="12"/>
        <v>100</v>
      </c>
      <c r="AH78" s="252">
        <f t="shared" si="13"/>
        <v>0</v>
      </c>
      <c r="AI78" s="258">
        <f t="shared" si="17"/>
        <v>0</v>
      </c>
    </row>
    <row r="79" spans="1:35" s="12" customFormat="1" ht="14.25" customHeight="1" x14ac:dyDescent="0.2">
      <c r="A79" s="93">
        <v>42675</v>
      </c>
      <c r="B79" s="9"/>
      <c r="C79" s="53">
        <v>1</v>
      </c>
      <c r="D79" s="131">
        <v>3</v>
      </c>
      <c r="E79" s="102"/>
      <c r="F79" s="102" t="s">
        <v>81</v>
      </c>
      <c r="G79" s="102"/>
      <c r="H79" s="102">
        <v>1007622496</v>
      </c>
      <c r="I79" s="100">
        <v>163772</v>
      </c>
      <c r="J79" s="102"/>
      <c r="K79" s="102">
        <v>4402836356</v>
      </c>
      <c r="L79" s="10"/>
      <c r="M79" s="131" t="s">
        <v>159</v>
      </c>
      <c r="N79" s="101">
        <v>814.8</v>
      </c>
      <c r="O79" s="26" t="s">
        <v>160</v>
      </c>
      <c r="P79" s="18"/>
      <c r="Q79" s="18"/>
      <c r="R79" s="102" t="s">
        <v>335</v>
      </c>
      <c r="S79" s="18">
        <v>814.8</v>
      </c>
      <c r="T79" s="18"/>
      <c r="U79" s="18"/>
      <c r="V79" s="10"/>
      <c r="W79" s="256">
        <f t="shared" ref="W79:W111" si="18">S79+T79+U79+V79</f>
        <v>814.8</v>
      </c>
      <c r="X79" s="144">
        <f t="shared" si="16"/>
        <v>0</v>
      </c>
      <c r="Y79" s="23"/>
      <c r="Z79" s="78"/>
      <c r="AA79" s="78"/>
      <c r="AB79" s="78"/>
      <c r="AC79" s="79"/>
      <c r="AD79" s="32"/>
      <c r="AE79" s="49"/>
      <c r="AF79" s="261" t="s">
        <v>819</v>
      </c>
      <c r="AG79" s="257">
        <f t="shared" ref="AG79:AG111" si="19">N79*C79</f>
        <v>814.8</v>
      </c>
      <c r="AH79" s="252">
        <f t="shared" ref="AH79:AH111" si="20">IF(O79="a",0,IF(O79="d",0,IF(C79="","",+N79-(C79*N79))))</f>
        <v>0</v>
      </c>
      <c r="AI79" s="258">
        <f t="shared" si="17"/>
        <v>0</v>
      </c>
    </row>
    <row r="80" spans="1:35" s="12" customFormat="1" ht="14.25" customHeight="1" x14ac:dyDescent="0.2">
      <c r="A80" s="109">
        <v>42675</v>
      </c>
      <c r="B80" s="9"/>
      <c r="C80" s="53">
        <v>1</v>
      </c>
      <c r="D80" s="130" t="s">
        <v>54</v>
      </c>
      <c r="E80" s="130" t="s">
        <v>77</v>
      </c>
      <c r="F80" s="129" t="s">
        <v>79</v>
      </c>
      <c r="G80" s="129">
        <v>99185605</v>
      </c>
      <c r="H80" s="129">
        <v>1007645171</v>
      </c>
      <c r="I80" s="118">
        <v>260000</v>
      </c>
      <c r="J80" s="129"/>
      <c r="K80" s="129">
        <v>4402748747</v>
      </c>
      <c r="L80" s="10"/>
      <c r="M80" s="130" t="s">
        <v>186</v>
      </c>
      <c r="N80" s="126">
        <v>690.5</v>
      </c>
      <c r="O80" s="26" t="s">
        <v>160</v>
      </c>
      <c r="P80" s="18"/>
      <c r="Q80" s="18"/>
      <c r="R80" s="129" t="s">
        <v>384</v>
      </c>
      <c r="S80" s="18">
        <v>690.5</v>
      </c>
      <c r="T80" s="18"/>
      <c r="U80" s="18"/>
      <c r="V80" s="10"/>
      <c r="W80" s="256">
        <f t="shared" si="18"/>
        <v>690.5</v>
      </c>
      <c r="X80" s="144">
        <f t="shared" si="16"/>
        <v>0</v>
      </c>
      <c r="Y80" s="23"/>
      <c r="Z80" s="78"/>
      <c r="AA80" s="78"/>
      <c r="AB80" s="78"/>
      <c r="AC80" s="79"/>
      <c r="AD80" s="32"/>
      <c r="AE80" s="49"/>
      <c r="AF80" s="261" t="s">
        <v>819</v>
      </c>
      <c r="AG80" s="257">
        <f t="shared" si="19"/>
        <v>690.5</v>
      </c>
      <c r="AH80" s="252">
        <f t="shared" si="20"/>
        <v>0</v>
      </c>
      <c r="AI80" s="258">
        <f t="shared" si="17"/>
        <v>0</v>
      </c>
    </row>
    <row r="81" spans="1:35" s="12" customFormat="1" ht="14.25" customHeight="1" x14ac:dyDescent="0.2">
      <c r="A81" s="109">
        <v>42675</v>
      </c>
      <c r="B81" s="9"/>
      <c r="C81" s="53">
        <v>1</v>
      </c>
      <c r="D81" s="114" t="s">
        <v>53</v>
      </c>
      <c r="E81" s="115" t="s">
        <v>67</v>
      </c>
      <c r="F81" s="127" t="s">
        <v>78</v>
      </c>
      <c r="G81" s="127">
        <v>90488430</v>
      </c>
      <c r="H81" s="127" t="s">
        <v>585</v>
      </c>
      <c r="I81" s="118">
        <v>260001</v>
      </c>
      <c r="J81" s="127">
        <v>38397</v>
      </c>
      <c r="K81" s="127" t="s">
        <v>586</v>
      </c>
      <c r="L81" s="10"/>
      <c r="M81" s="122" t="s">
        <v>187</v>
      </c>
      <c r="N81" s="124">
        <v>150</v>
      </c>
      <c r="O81" s="26" t="s">
        <v>160</v>
      </c>
      <c r="P81" s="18"/>
      <c r="Q81" s="18"/>
      <c r="R81" s="128" t="s">
        <v>579</v>
      </c>
      <c r="S81" s="18">
        <v>149.99</v>
      </c>
      <c r="T81" s="18"/>
      <c r="U81" s="18"/>
      <c r="V81" s="10"/>
      <c r="W81" s="256">
        <f t="shared" si="18"/>
        <v>149.99</v>
      </c>
      <c r="X81" s="144">
        <v>0</v>
      </c>
      <c r="Y81" s="23"/>
      <c r="Z81" s="78"/>
      <c r="AA81" s="78"/>
      <c r="AB81" s="78"/>
      <c r="AC81" s="79"/>
      <c r="AD81" s="32"/>
      <c r="AE81" s="49"/>
      <c r="AF81" s="261" t="s">
        <v>819</v>
      </c>
      <c r="AG81" s="257">
        <f t="shared" si="19"/>
        <v>150</v>
      </c>
      <c r="AH81" s="252">
        <f t="shared" si="20"/>
        <v>0</v>
      </c>
      <c r="AI81" s="258">
        <v>0</v>
      </c>
    </row>
    <row r="82" spans="1:35" s="12" customFormat="1" ht="14.25" customHeight="1" x14ac:dyDescent="0.2">
      <c r="A82" s="109">
        <v>42676</v>
      </c>
      <c r="B82" s="9"/>
      <c r="C82" s="53">
        <v>1</v>
      </c>
      <c r="D82" s="114" t="s">
        <v>55</v>
      </c>
      <c r="E82" s="115" t="s">
        <v>65</v>
      </c>
      <c r="F82" s="127" t="s">
        <v>79</v>
      </c>
      <c r="G82" s="127">
        <v>90490624</v>
      </c>
      <c r="H82" s="127">
        <v>1007599843</v>
      </c>
      <c r="I82" s="118">
        <v>260002</v>
      </c>
      <c r="J82" s="127">
        <v>38968</v>
      </c>
      <c r="K82" s="119">
        <v>4402827017</v>
      </c>
      <c r="L82" s="10"/>
      <c r="M82" s="122" t="s">
        <v>188</v>
      </c>
      <c r="N82" s="124">
        <v>119.28</v>
      </c>
      <c r="O82" s="26" t="s">
        <v>160</v>
      </c>
      <c r="P82" s="18"/>
      <c r="Q82" s="18"/>
      <c r="R82" s="128" t="s">
        <v>275</v>
      </c>
      <c r="S82" s="18">
        <v>119.28</v>
      </c>
      <c r="T82" s="18"/>
      <c r="U82" s="18"/>
      <c r="V82" s="10"/>
      <c r="W82" s="256">
        <f t="shared" si="18"/>
        <v>119.28</v>
      </c>
      <c r="X82" s="144">
        <f t="shared" ref="X82:X109" si="21">IF(O82="a",0,IF(O82="d","0",IF(O82="","",+N82-S82-T82-U82-V82)))</f>
        <v>0</v>
      </c>
      <c r="Y82" s="23"/>
      <c r="Z82" s="78"/>
      <c r="AA82" s="78"/>
      <c r="AB82" s="78"/>
      <c r="AC82" s="79"/>
      <c r="AD82" s="32"/>
      <c r="AE82" s="49"/>
      <c r="AF82" s="261" t="s">
        <v>820</v>
      </c>
      <c r="AG82" s="257">
        <f t="shared" si="19"/>
        <v>119.28</v>
      </c>
      <c r="AH82" s="252">
        <f t="shared" si="20"/>
        <v>0</v>
      </c>
      <c r="AI82" s="258">
        <f t="shared" ref="AI82:AI109" si="22">AG82-W82</f>
        <v>0</v>
      </c>
    </row>
    <row r="83" spans="1:35" s="12" customFormat="1" ht="14.25" customHeight="1" x14ac:dyDescent="0.2">
      <c r="A83" s="109">
        <v>42677</v>
      </c>
      <c r="B83" s="9"/>
      <c r="C83" s="53">
        <v>1</v>
      </c>
      <c r="D83" s="114" t="s">
        <v>53</v>
      </c>
      <c r="E83" s="130" t="s">
        <v>165</v>
      </c>
      <c r="F83" s="130" t="s">
        <v>79</v>
      </c>
      <c r="G83" s="130">
        <v>97065396</v>
      </c>
      <c r="H83" s="130">
        <v>1007599898</v>
      </c>
      <c r="I83" s="118">
        <v>260003</v>
      </c>
      <c r="J83" s="130">
        <v>38918</v>
      </c>
      <c r="K83" s="130">
        <v>4402823387</v>
      </c>
      <c r="L83" s="10"/>
      <c r="M83" s="130" t="s">
        <v>189</v>
      </c>
      <c r="N83" s="125">
        <v>204.48</v>
      </c>
      <c r="O83" s="26" t="s">
        <v>160</v>
      </c>
      <c r="P83" s="18"/>
      <c r="Q83" s="18"/>
      <c r="R83" s="128" t="s">
        <v>275</v>
      </c>
      <c r="S83" s="18">
        <v>204.48</v>
      </c>
      <c r="T83" s="18"/>
      <c r="U83" s="18"/>
      <c r="V83" s="10"/>
      <c r="W83" s="256">
        <f t="shared" si="18"/>
        <v>204.48</v>
      </c>
      <c r="X83" s="144">
        <f t="shared" si="21"/>
        <v>0</v>
      </c>
      <c r="Y83" s="23"/>
      <c r="Z83" s="78"/>
      <c r="AA83" s="78"/>
      <c r="AB83" s="78"/>
      <c r="AC83" s="79"/>
      <c r="AD83" s="32"/>
      <c r="AE83" s="49"/>
      <c r="AF83" s="261" t="s">
        <v>819</v>
      </c>
      <c r="AG83" s="257">
        <f t="shared" si="19"/>
        <v>204.48</v>
      </c>
      <c r="AH83" s="252">
        <f t="shared" si="20"/>
        <v>0</v>
      </c>
      <c r="AI83" s="258">
        <f t="shared" si="22"/>
        <v>0</v>
      </c>
    </row>
    <row r="84" spans="1:35" s="12" customFormat="1" ht="14.25" customHeight="1" x14ac:dyDescent="0.2">
      <c r="A84" s="109">
        <v>42678</v>
      </c>
      <c r="B84" s="9"/>
      <c r="C84" s="53">
        <v>1</v>
      </c>
      <c r="D84" s="114">
        <v>11</v>
      </c>
      <c r="E84" s="115"/>
      <c r="F84" s="127" t="s">
        <v>83</v>
      </c>
      <c r="G84" s="127">
        <v>960883694</v>
      </c>
      <c r="H84" s="127"/>
      <c r="I84" s="118">
        <v>260004</v>
      </c>
      <c r="J84" s="127"/>
      <c r="K84" s="119">
        <v>2510004016</v>
      </c>
      <c r="L84" s="10"/>
      <c r="M84" s="122" t="s">
        <v>190</v>
      </c>
      <c r="N84" s="124">
        <v>187.6</v>
      </c>
      <c r="O84" s="26" t="s">
        <v>160</v>
      </c>
      <c r="P84" s="18"/>
      <c r="Q84" s="264"/>
      <c r="R84" s="128" t="s">
        <v>659</v>
      </c>
      <c r="S84" s="18">
        <v>187.6</v>
      </c>
      <c r="T84" s="18"/>
      <c r="U84" s="18"/>
      <c r="V84" s="10"/>
      <c r="W84" s="256">
        <f t="shared" si="18"/>
        <v>187.6</v>
      </c>
      <c r="X84" s="144">
        <f t="shared" si="21"/>
        <v>0</v>
      </c>
      <c r="Y84" s="23"/>
      <c r="Z84" s="78"/>
      <c r="AA84" s="78"/>
      <c r="AB84" s="78"/>
      <c r="AC84" s="79"/>
      <c r="AD84" s="32"/>
      <c r="AE84" s="49"/>
      <c r="AF84" s="261" t="s">
        <v>819</v>
      </c>
      <c r="AG84" s="257">
        <f t="shared" si="19"/>
        <v>187.6</v>
      </c>
      <c r="AH84" s="252">
        <f t="shared" si="20"/>
        <v>0</v>
      </c>
      <c r="AI84" s="258">
        <f t="shared" si="22"/>
        <v>0</v>
      </c>
    </row>
    <row r="85" spans="1:35" s="12" customFormat="1" ht="14.25" customHeight="1" x14ac:dyDescent="0.2">
      <c r="A85" s="109">
        <v>42679</v>
      </c>
      <c r="B85" s="9"/>
      <c r="C85" s="53">
        <v>1</v>
      </c>
      <c r="D85" s="130">
        <v>8</v>
      </c>
      <c r="E85" s="130" t="s">
        <v>166</v>
      </c>
      <c r="F85" s="130" t="s">
        <v>79</v>
      </c>
      <c r="G85" s="130">
        <v>960883551</v>
      </c>
      <c r="H85" s="130">
        <v>1007599970</v>
      </c>
      <c r="I85" s="118">
        <v>260005</v>
      </c>
      <c r="J85" s="130"/>
      <c r="K85" s="130">
        <v>4402825816</v>
      </c>
      <c r="L85" s="10"/>
      <c r="M85" s="130" t="s">
        <v>191</v>
      </c>
      <c r="N85" s="125">
        <v>275.76</v>
      </c>
      <c r="O85" s="26" t="s">
        <v>160</v>
      </c>
      <c r="P85" s="18"/>
      <c r="Q85" s="18"/>
      <c r="R85" s="128" t="s">
        <v>275</v>
      </c>
      <c r="S85" s="18">
        <v>275.76</v>
      </c>
      <c r="T85" s="18"/>
      <c r="U85" s="18"/>
      <c r="V85" s="10"/>
      <c r="W85" s="256">
        <f t="shared" si="18"/>
        <v>275.76</v>
      </c>
      <c r="X85" s="144">
        <f t="shared" si="21"/>
        <v>0</v>
      </c>
      <c r="Y85" s="23"/>
      <c r="Z85" s="78"/>
      <c r="AA85" s="78"/>
      <c r="AB85" s="78"/>
      <c r="AC85" s="79"/>
      <c r="AD85" s="32"/>
      <c r="AE85" s="49"/>
      <c r="AF85" s="261" t="s">
        <v>818</v>
      </c>
      <c r="AG85" s="257">
        <f t="shared" si="19"/>
        <v>275.76</v>
      </c>
      <c r="AH85" s="252">
        <f t="shared" si="20"/>
        <v>0</v>
      </c>
      <c r="AI85" s="258">
        <f t="shared" si="22"/>
        <v>0</v>
      </c>
    </row>
    <row r="86" spans="1:35" s="12" customFormat="1" ht="28.5" customHeight="1" x14ac:dyDescent="0.2">
      <c r="A86" s="109">
        <v>42680</v>
      </c>
      <c r="B86" s="9"/>
      <c r="C86" s="53">
        <v>1</v>
      </c>
      <c r="D86" s="130">
        <v>11</v>
      </c>
      <c r="E86" s="130" t="s">
        <v>68</v>
      </c>
      <c r="F86" s="130" t="s">
        <v>79</v>
      </c>
      <c r="G86" s="130">
        <v>90490142</v>
      </c>
      <c r="H86" s="103" t="s">
        <v>342</v>
      </c>
      <c r="I86" s="118">
        <v>260006</v>
      </c>
      <c r="J86" s="130"/>
      <c r="K86" s="130">
        <v>4402827512</v>
      </c>
      <c r="L86" s="10"/>
      <c r="M86" s="130" t="s">
        <v>192</v>
      </c>
      <c r="N86" s="125">
        <v>1043.48</v>
      </c>
      <c r="O86" s="26" t="s">
        <v>160</v>
      </c>
      <c r="P86" s="18"/>
      <c r="Q86" s="18"/>
      <c r="R86" s="128" t="s">
        <v>275</v>
      </c>
      <c r="S86" s="18">
        <v>285.83999999999997</v>
      </c>
      <c r="T86" s="18">
        <v>757.64</v>
      </c>
      <c r="U86" s="18"/>
      <c r="V86" s="10"/>
      <c r="W86" s="256">
        <f t="shared" si="18"/>
        <v>1043.48</v>
      </c>
      <c r="X86" s="144">
        <f t="shared" si="21"/>
        <v>1.1368683772161603E-13</v>
      </c>
      <c r="Y86" s="23"/>
      <c r="Z86" s="78"/>
      <c r="AA86" s="78"/>
      <c r="AB86" s="78"/>
      <c r="AC86" s="79"/>
      <c r="AD86" s="32"/>
      <c r="AE86" s="49"/>
      <c r="AF86" s="261" t="s">
        <v>819</v>
      </c>
      <c r="AG86" s="257">
        <f t="shared" si="19"/>
        <v>1043.48</v>
      </c>
      <c r="AH86" s="252">
        <f t="shared" si="20"/>
        <v>0</v>
      </c>
      <c r="AI86" s="258">
        <f t="shared" si="22"/>
        <v>0</v>
      </c>
    </row>
    <row r="87" spans="1:35" s="12" customFormat="1" ht="14.25" customHeight="1" x14ac:dyDescent="0.2">
      <c r="A87" s="109">
        <v>42681</v>
      </c>
      <c r="B87" s="9"/>
      <c r="C87" s="53">
        <v>1</v>
      </c>
      <c r="D87" s="114" t="s">
        <v>53</v>
      </c>
      <c r="E87" s="115" t="s">
        <v>172</v>
      </c>
      <c r="F87" s="127" t="s">
        <v>79</v>
      </c>
      <c r="G87" s="127"/>
      <c r="H87" s="127">
        <v>1007629455</v>
      </c>
      <c r="I87" s="118">
        <v>260007</v>
      </c>
      <c r="J87" s="127"/>
      <c r="K87" s="121">
        <v>4402833723</v>
      </c>
      <c r="L87" s="10"/>
      <c r="M87" s="122" t="s">
        <v>193</v>
      </c>
      <c r="N87" s="124">
        <v>181.9</v>
      </c>
      <c r="O87" s="26" t="s">
        <v>160</v>
      </c>
      <c r="P87" s="18"/>
      <c r="Q87" s="18"/>
      <c r="R87" s="128" t="s">
        <v>335</v>
      </c>
      <c r="S87" s="124">
        <v>181.9</v>
      </c>
      <c r="T87" s="18"/>
      <c r="U87" s="18"/>
      <c r="V87" s="10"/>
      <c r="W87" s="256">
        <f t="shared" si="18"/>
        <v>181.9</v>
      </c>
      <c r="X87" s="144">
        <f t="shared" si="21"/>
        <v>0</v>
      </c>
      <c r="Y87" s="23"/>
      <c r="Z87" s="78"/>
      <c r="AA87" s="78"/>
      <c r="AB87" s="78"/>
      <c r="AC87" s="79"/>
      <c r="AD87" s="32"/>
      <c r="AE87" s="49"/>
      <c r="AF87" s="261" t="s">
        <v>819</v>
      </c>
      <c r="AG87" s="257">
        <f t="shared" si="19"/>
        <v>181.9</v>
      </c>
      <c r="AH87" s="252">
        <f t="shared" si="20"/>
        <v>0</v>
      </c>
      <c r="AI87" s="258">
        <f t="shared" si="22"/>
        <v>0</v>
      </c>
    </row>
    <row r="88" spans="1:35" s="12" customFormat="1" ht="14.25" customHeight="1" x14ac:dyDescent="0.2">
      <c r="A88" s="109">
        <v>42682</v>
      </c>
      <c r="B88" s="9"/>
      <c r="C88" s="53">
        <v>1</v>
      </c>
      <c r="D88" s="114" t="s">
        <v>53</v>
      </c>
      <c r="E88" s="115" t="s">
        <v>172</v>
      </c>
      <c r="F88" s="127" t="s">
        <v>79</v>
      </c>
      <c r="G88" s="127"/>
      <c r="H88" s="127">
        <v>1007629455</v>
      </c>
      <c r="I88" s="118">
        <v>260008</v>
      </c>
      <c r="J88" s="127"/>
      <c r="K88" s="121">
        <v>4402833723</v>
      </c>
      <c r="L88" s="10"/>
      <c r="M88" s="122" t="s">
        <v>194</v>
      </c>
      <c r="N88" s="123">
        <v>363.9</v>
      </c>
      <c r="O88" s="26" t="s">
        <v>160</v>
      </c>
      <c r="P88" s="18"/>
      <c r="Q88" s="18"/>
      <c r="R88" s="128" t="s">
        <v>335</v>
      </c>
      <c r="S88" s="123">
        <v>363.9</v>
      </c>
      <c r="T88" s="18"/>
      <c r="U88" s="18"/>
      <c r="V88" s="10"/>
      <c r="W88" s="256">
        <f t="shared" si="18"/>
        <v>363.9</v>
      </c>
      <c r="X88" s="144">
        <f t="shared" si="21"/>
        <v>0</v>
      </c>
      <c r="Y88" s="23"/>
      <c r="Z88" s="78"/>
      <c r="AA88" s="78"/>
      <c r="AB88" s="78"/>
      <c r="AC88" s="79"/>
      <c r="AD88" s="32"/>
      <c r="AE88" s="49"/>
      <c r="AF88" s="261" t="s">
        <v>819</v>
      </c>
      <c r="AG88" s="257">
        <f t="shared" si="19"/>
        <v>363.9</v>
      </c>
      <c r="AH88" s="252">
        <f t="shared" si="20"/>
        <v>0</v>
      </c>
      <c r="AI88" s="258">
        <f t="shared" si="22"/>
        <v>0</v>
      </c>
    </row>
    <row r="89" spans="1:35" s="12" customFormat="1" ht="14.25" customHeight="1" x14ac:dyDescent="0.2">
      <c r="A89" s="109">
        <v>42683</v>
      </c>
      <c r="B89" s="9"/>
      <c r="C89" s="53">
        <v>1</v>
      </c>
      <c r="D89" s="114" t="s">
        <v>53</v>
      </c>
      <c r="E89" s="115" t="s">
        <v>172</v>
      </c>
      <c r="F89" s="127" t="s">
        <v>79</v>
      </c>
      <c r="G89" s="127"/>
      <c r="H89" s="127">
        <v>1007629455</v>
      </c>
      <c r="I89" s="118">
        <v>260009</v>
      </c>
      <c r="J89" s="127"/>
      <c r="K89" s="121">
        <v>4402833723</v>
      </c>
      <c r="L89" s="10"/>
      <c r="M89" s="122" t="s">
        <v>195</v>
      </c>
      <c r="N89" s="124">
        <v>1193.9000000000001</v>
      </c>
      <c r="O89" s="26" t="s">
        <v>160</v>
      </c>
      <c r="P89" s="18"/>
      <c r="Q89" s="18"/>
      <c r="R89" s="128" t="s">
        <v>335</v>
      </c>
      <c r="S89" s="124">
        <v>1193.9000000000001</v>
      </c>
      <c r="T89" s="18"/>
      <c r="U89" s="18"/>
      <c r="V89" s="10"/>
      <c r="W89" s="256">
        <f t="shared" si="18"/>
        <v>1193.9000000000001</v>
      </c>
      <c r="X89" s="144">
        <f t="shared" si="21"/>
        <v>0</v>
      </c>
      <c r="Y89" s="23"/>
      <c r="Z89" s="78"/>
      <c r="AA89" s="78"/>
      <c r="AB89" s="78"/>
      <c r="AC89" s="79"/>
      <c r="AD89" s="32"/>
      <c r="AE89" s="49"/>
      <c r="AF89" s="261" t="s">
        <v>819</v>
      </c>
      <c r="AG89" s="257">
        <f t="shared" si="19"/>
        <v>1193.9000000000001</v>
      </c>
      <c r="AH89" s="252">
        <f t="shared" si="20"/>
        <v>0</v>
      </c>
      <c r="AI89" s="258">
        <f t="shared" si="22"/>
        <v>0</v>
      </c>
    </row>
    <row r="90" spans="1:35" s="12" customFormat="1" ht="14.25" customHeight="1" x14ac:dyDescent="0.2">
      <c r="A90" s="109">
        <v>42684</v>
      </c>
      <c r="B90" s="9"/>
      <c r="C90" s="53">
        <v>1</v>
      </c>
      <c r="D90" s="114" t="s">
        <v>53</v>
      </c>
      <c r="E90" s="115" t="s">
        <v>172</v>
      </c>
      <c r="F90" s="127" t="s">
        <v>79</v>
      </c>
      <c r="G90" s="130"/>
      <c r="H90" s="127">
        <v>1007629455</v>
      </c>
      <c r="I90" s="118">
        <v>260010</v>
      </c>
      <c r="J90" s="130"/>
      <c r="K90" s="121">
        <v>4402833723</v>
      </c>
      <c r="L90" s="10"/>
      <c r="M90" s="130" t="s">
        <v>196</v>
      </c>
      <c r="N90" s="125">
        <v>1193.9000000000001</v>
      </c>
      <c r="O90" s="26" t="s">
        <v>160</v>
      </c>
      <c r="P90" s="18"/>
      <c r="Q90" s="18"/>
      <c r="R90" s="128" t="s">
        <v>335</v>
      </c>
      <c r="S90" s="125">
        <v>1193.9000000000001</v>
      </c>
      <c r="T90" s="18"/>
      <c r="U90" s="18"/>
      <c r="V90" s="10"/>
      <c r="W90" s="256">
        <f t="shared" si="18"/>
        <v>1193.9000000000001</v>
      </c>
      <c r="X90" s="144">
        <f t="shared" si="21"/>
        <v>0</v>
      </c>
      <c r="Y90" s="23"/>
      <c r="Z90" s="78"/>
      <c r="AA90" s="78"/>
      <c r="AB90" s="78"/>
      <c r="AC90" s="79"/>
      <c r="AD90" s="32"/>
      <c r="AE90" s="49"/>
      <c r="AF90" s="261" t="s">
        <v>819</v>
      </c>
      <c r="AG90" s="257">
        <f t="shared" si="19"/>
        <v>1193.9000000000001</v>
      </c>
      <c r="AH90" s="252">
        <f t="shared" si="20"/>
        <v>0</v>
      </c>
      <c r="AI90" s="258">
        <f t="shared" si="22"/>
        <v>0</v>
      </c>
    </row>
    <row r="91" spans="1:35" s="12" customFormat="1" ht="14.25" customHeight="1" x14ac:dyDescent="0.2">
      <c r="A91" s="109">
        <v>42685</v>
      </c>
      <c r="B91" s="9"/>
      <c r="C91" s="53">
        <v>1</v>
      </c>
      <c r="D91" s="114" t="s">
        <v>53</v>
      </c>
      <c r="E91" s="115" t="s">
        <v>172</v>
      </c>
      <c r="F91" s="127" t="s">
        <v>79</v>
      </c>
      <c r="G91" s="130"/>
      <c r="H91" s="127">
        <v>1007629455</v>
      </c>
      <c r="I91" s="118">
        <v>260011</v>
      </c>
      <c r="J91" s="130"/>
      <c r="K91" s="121">
        <v>4402833723</v>
      </c>
      <c r="L91" s="10"/>
      <c r="M91" s="130" t="s">
        <v>197</v>
      </c>
      <c r="N91" s="125">
        <v>545.79999999999995</v>
      </c>
      <c r="O91" s="26" t="s">
        <v>160</v>
      </c>
      <c r="P91" s="18"/>
      <c r="Q91" s="18"/>
      <c r="R91" s="128" t="s">
        <v>335</v>
      </c>
      <c r="S91" s="125">
        <v>545.79999999999995</v>
      </c>
      <c r="T91" s="18"/>
      <c r="U91" s="18"/>
      <c r="V91" s="10"/>
      <c r="W91" s="256">
        <f t="shared" si="18"/>
        <v>545.79999999999995</v>
      </c>
      <c r="X91" s="144">
        <f t="shared" si="21"/>
        <v>0</v>
      </c>
      <c r="Y91" s="23"/>
      <c r="Z91" s="78"/>
      <c r="AA91" s="78"/>
      <c r="AB91" s="78"/>
      <c r="AC91" s="79"/>
      <c r="AD91" s="32"/>
      <c r="AE91" s="49"/>
      <c r="AF91" s="261" t="s">
        <v>819</v>
      </c>
      <c r="AG91" s="257">
        <f t="shared" si="19"/>
        <v>545.79999999999995</v>
      </c>
      <c r="AH91" s="252">
        <f t="shared" si="20"/>
        <v>0</v>
      </c>
      <c r="AI91" s="258">
        <f t="shared" si="22"/>
        <v>0</v>
      </c>
    </row>
    <row r="92" spans="1:35" s="12" customFormat="1" ht="14.25" customHeight="1" x14ac:dyDescent="0.2">
      <c r="A92" s="109">
        <v>42685</v>
      </c>
      <c r="B92" s="9"/>
      <c r="C92" s="53">
        <v>1</v>
      </c>
      <c r="D92" s="114">
        <v>8</v>
      </c>
      <c r="E92" s="115" t="s">
        <v>69</v>
      </c>
      <c r="F92" s="127" t="s">
        <v>79</v>
      </c>
      <c r="G92" s="117"/>
      <c r="H92" s="117">
        <v>1007881943</v>
      </c>
      <c r="I92" s="118">
        <v>260012</v>
      </c>
      <c r="J92" s="127"/>
      <c r="K92" s="119">
        <v>4402913121</v>
      </c>
      <c r="L92" s="10"/>
      <c r="M92" s="127" t="s">
        <v>961</v>
      </c>
      <c r="N92" s="123">
        <v>341.1</v>
      </c>
      <c r="O92" s="201" t="s">
        <v>160</v>
      </c>
      <c r="P92" s="190"/>
      <c r="Q92" s="18"/>
      <c r="R92" s="128" t="s">
        <v>1013</v>
      </c>
      <c r="S92" s="230">
        <v>341.1</v>
      </c>
      <c r="T92" s="18"/>
      <c r="U92" s="18"/>
      <c r="V92" s="10"/>
      <c r="W92" s="256">
        <f t="shared" si="18"/>
        <v>341.1</v>
      </c>
      <c r="X92" s="144">
        <f t="shared" si="21"/>
        <v>0</v>
      </c>
      <c r="Y92" s="23"/>
      <c r="Z92" s="78"/>
      <c r="AA92" s="78"/>
      <c r="AB92" s="78"/>
      <c r="AC92" s="79"/>
      <c r="AD92" s="32"/>
      <c r="AE92" s="49"/>
      <c r="AF92" s="261" t="s">
        <v>818</v>
      </c>
      <c r="AG92" s="257">
        <f t="shared" si="19"/>
        <v>341.1</v>
      </c>
      <c r="AH92" s="252">
        <f t="shared" si="20"/>
        <v>0</v>
      </c>
      <c r="AI92" s="258">
        <f t="shared" si="22"/>
        <v>0</v>
      </c>
    </row>
    <row r="93" spans="1:35" s="12" customFormat="1" ht="14.25" customHeight="1" x14ac:dyDescent="0.2">
      <c r="A93" s="109">
        <v>42685</v>
      </c>
      <c r="B93" s="9"/>
      <c r="C93" s="53">
        <v>1</v>
      </c>
      <c r="D93" s="114">
        <v>8</v>
      </c>
      <c r="E93" s="115" t="s">
        <v>69</v>
      </c>
      <c r="F93" s="127" t="s">
        <v>79</v>
      </c>
      <c r="G93" s="130"/>
      <c r="H93" s="117">
        <v>1007881943</v>
      </c>
      <c r="I93" s="118">
        <v>260013</v>
      </c>
      <c r="J93" s="130"/>
      <c r="K93" s="119">
        <v>4402913121</v>
      </c>
      <c r="L93" s="10"/>
      <c r="M93" s="130" t="s">
        <v>962</v>
      </c>
      <c r="N93" s="125">
        <v>1884.6</v>
      </c>
      <c r="O93" s="201" t="s">
        <v>160</v>
      </c>
      <c r="P93" s="190"/>
      <c r="Q93" s="18"/>
      <c r="R93" s="128" t="s">
        <v>1013</v>
      </c>
      <c r="S93" s="230">
        <v>1884.6</v>
      </c>
      <c r="T93" s="18"/>
      <c r="U93" s="18"/>
      <c r="V93" s="10"/>
      <c r="W93" s="256">
        <f t="shared" si="18"/>
        <v>1884.6</v>
      </c>
      <c r="X93" s="144">
        <f t="shared" si="21"/>
        <v>0</v>
      </c>
      <c r="Y93" s="23"/>
      <c r="Z93" s="78"/>
      <c r="AA93" s="78"/>
      <c r="AB93" s="78"/>
      <c r="AC93" s="79"/>
      <c r="AD93" s="32"/>
      <c r="AE93" s="49"/>
      <c r="AF93" s="261" t="s">
        <v>818</v>
      </c>
      <c r="AG93" s="257">
        <f t="shared" si="19"/>
        <v>1884.6</v>
      </c>
      <c r="AH93" s="252">
        <f t="shared" si="20"/>
        <v>0</v>
      </c>
      <c r="AI93" s="258">
        <f t="shared" si="22"/>
        <v>0</v>
      </c>
    </row>
    <row r="94" spans="1:35" s="12" customFormat="1" ht="14.25" customHeight="1" x14ac:dyDescent="0.2">
      <c r="A94" s="109">
        <v>42685</v>
      </c>
      <c r="B94" s="9"/>
      <c r="C94" s="53">
        <v>1</v>
      </c>
      <c r="D94" s="114">
        <v>8</v>
      </c>
      <c r="E94" s="115" t="s">
        <v>69</v>
      </c>
      <c r="F94" s="127" t="s">
        <v>79</v>
      </c>
      <c r="G94" s="130"/>
      <c r="H94" s="117">
        <v>1007881943</v>
      </c>
      <c r="I94" s="118">
        <v>260014</v>
      </c>
      <c r="J94" s="130"/>
      <c r="K94" s="119">
        <v>4402913121</v>
      </c>
      <c r="L94" s="10"/>
      <c r="M94" s="130" t="s">
        <v>972</v>
      </c>
      <c r="N94" s="125">
        <v>686.2</v>
      </c>
      <c r="O94" s="201" t="s">
        <v>160</v>
      </c>
      <c r="P94" s="190"/>
      <c r="Q94" s="18"/>
      <c r="R94" s="128" t="s">
        <v>1013</v>
      </c>
      <c r="S94" s="230">
        <v>686.2</v>
      </c>
      <c r="T94" s="18"/>
      <c r="U94" s="18"/>
      <c r="V94" s="10"/>
      <c r="W94" s="256">
        <f t="shared" si="18"/>
        <v>686.2</v>
      </c>
      <c r="X94" s="144">
        <f t="shared" si="21"/>
        <v>0</v>
      </c>
      <c r="Y94" s="23"/>
      <c r="Z94" s="78"/>
      <c r="AA94" s="78"/>
      <c r="AB94" s="78"/>
      <c r="AC94" s="79"/>
      <c r="AD94" s="32"/>
      <c r="AE94" s="49"/>
      <c r="AF94" s="261" t="s">
        <v>818</v>
      </c>
      <c r="AG94" s="257">
        <f t="shared" si="19"/>
        <v>686.2</v>
      </c>
      <c r="AH94" s="252">
        <f t="shared" si="20"/>
        <v>0</v>
      </c>
      <c r="AI94" s="258">
        <f t="shared" si="22"/>
        <v>0</v>
      </c>
    </row>
    <row r="95" spans="1:35" s="12" customFormat="1" ht="14.25" customHeight="1" x14ac:dyDescent="0.2">
      <c r="A95" s="109">
        <v>42685</v>
      </c>
      <c r="B95" s="9"/>
      <c r="C95" s="53">
        <v>1</v>
      </c>
      <c r="D95" s="114">
        <v>8</v>
      </c>
      <c r="E95" s="115" t="s">
        <v>69</v>
      </c>
      <c r="F95" s="127" t="s">
        <v>79</v>
      </c>
      <c r="G95" s="130"/>
      <c r="H95" s="117">
        <v>1007881943</v>
      </c>
      <c r="I95" s="118">
        <v>260015</v>
      </c>
      <c r="J95" s="130"/>
      <c r="K95" s="119">
        <v>4402913121</v>
      </c>
      <c r="L95" s="10"/>
      <c r="M95" s="130" t="s">
        <v>973</v>
      </c>
      <c r="N95" s="125">
        <v>529.29999999999995</v>
      </c>
      <c r="O95" s="201" t="s">
        <v>160</v>
      </c>
      <c r="P95" s="190"/>
      <c r="Q95" s="18"/>
      <c r="R95" s="128" t="s">
        <v>1013</v>
      </c>
      <c r="S95" s="230">
        <v>529.29999999999995</v>
      </c>
      <c r="T95" s="18"/>
      <c r="U95" s="18"/>
      <c r="V95" s="10"/>
      <c r="W95" s="256">
        <f t="shared" si="18"/>
        <v>529.29999999999995</v>
      </c>
      <c r="X95" s="144">
        <f t="shared" si="21"/>
        <v>0</v>
      </c>
      <c r="Y95" s="23"/>
      <c r="Z95" s="78"/>
      <c r="AA95" s="78"/>
      <c r="AB95" s="78"/>
      <c r="AC95" s="79"/>
      <c r="AD95" s="32"/>
      <c r="AE95" s="49"/>
      <c r="AF95" s="261" t="s">
        <v>818</v>
      </c>
      <c r="AG95" s="257">
        <f t="shared" si="19"/>
        <v>529.29999999999995</v>
      </c>
      <c r="AH95" s="252">
        <f t="shared" si="20"/>
        <v>0</v>
      </c>
      <c r="AI95" s="258">
        <f t="shared" si="22"/>
        <v>0</v>
      </c>
    </row>
    <row r="96" spans="1:35" s="12" customFormat="1" ht="14.25" customHeight="1" x14ac:dyDescent="0.2">
      <c r="A96" s="109">
        <v>42685</v>
      </c>
      <c r="B96" s="9"/>
      <c r="C96" s="53">
        <v>1</v>
      </c>
      <c r="D96" s="114">
        <v>8</v>
      </c>
      <c r="E96" s="115" t="s">
        <v>69</v>
      </c>
      <c r="F96" s="127" t="s">
        <v>79</v>
      </c>
      <c r="G96" s="117"/>
      <c r="H96" s="117">
        <v>1007881943</v>
      </c>
      <c r="I96" s="118">
        <v>260016</v>
      </c>
      <c r="J96" s="127"/>
      <c r="K96" s="119">
        <v>4402913121</v>
      </c>
      <c r="L96" s="10"/>
      <c r="M96" s="127" t="s">
        <v>971</v>
      </c>
      <c r="N96" s="123">
        <v>886.5</v>
      </c>
      <c r="O96" s="201" t="s">
        <v>160</v>
      </c>
      <c r="P96" s="190"/>
      <c r="Q96" s="18"/>
      <c r="R96" s="128" t="s">
        <v>1013</v>
      </c>
      <c r="S96" s="230">
        <v>886.5</v>
      </c>
      <c r="T96" s="18"/>
      <c r="U96" s="18"/>
      <c r="V96" s="10"/>
      <c r="W96" s="256">
        <f t="shared" si="18"/>
        <v>886.5</v>
      </c>
      <c r="X96" s="144">
        <f t="shared" si="21"/>
        <v>0</v>
      </c>
      <c r="Y96" s="23"/>
      <c r="Z96" s="78"/>
      <c r="AA96" s="78"/>
      <c r="AB96" s="78"/>
      <c r="AC96" s="79"/>
      <c r="AD96" s="32"/>
      <c r="AE96" s="49"/>
      <c r="AF96" s="261" t="s">
        <v>818</v>
      </c>
      <c r="AG96" s="257">
        <f t="shared" si="19"/>
        <v>886.5</v>
      </c>
      <c r="AH96" s="252">
        <f t="shared" si="20"/>
        <v>0</v>
      </c>
      <c r="AI96" s="258">
        <f t="shared" si="22"/>
        <v>0</v>
      </c>
    </row>
    <row r="97" spans="1:35" s="12" customFormat="1" ht="14.25" customHeight="1" x14ac:dyDescent="0.2">
      <c r="A97" s="109">
        <v>42685</v>
      </c>
      <c r="B97" s="9"/>
      <c r="C97" s="53">
        <v>1</v>
      </c>
      <c r="D97" s="114">
        <v>8</v>
      </c>
      <c r="E97" s="115" t="s">
        <v>69</v>
      </c>
      <c r="F97" s="127" t="s">
        <v>79</v>
      </c>
      <c r="G97" s="117"/>
      <c r="H97" s="117">
        <v>1007881943</v>
      </c>
      <c r="I97" s="118">
        <v>260017</v>
      </c>
      <c r="J97" s="127"/>
      <c r="K97" s="119">
        <v>4402913121</v>
      </c>
      <c r="L97" s="10"/>
      <c r="M97" s="127" t="s">
        <v>963</v>
      </c>
      <c r="N97" s="123">
        <v>1303</v>
      </c>
      <c r="O97" s="201" t="s">
        <v>160</v>
      </c>
      <c r="P97" s="190"/>
      <c r="Q97" s="18"/>
      <c r="R97" s="128" t="s">
        <v>1013</v>
      </c>
      <c r="S97" s="230">
        <v>1303</v>
      </c>
      <c r="T97" s="18"/>
      <c r="U97" s="18"/>
      <c r="V97" s="10"/>
      <c r="W97" s="256">
        <f t="shared" si="18"/>
        <v>1303</v>
      </c>
      <c r="X97" s="144">
        <f t="shared" si="21"/>
        <v>0</v>
      </c>
      <c r="Y97" s="23"/>
      <c r="Z97" s="78"/>
      <c r="AA97" s="78"/>
      <c r="AB97" s="78"/>
      <c r="AC97" s="79"/>
      <c r="AD97" s="32"/>
      <c r="AE97" s="49"/>
      <c r="AF97" s="261" t="s">
        <v>818</v>
      </c>
      <c r="AG97" s="257">
        <f t="shared" si="19"/>
        <v>1303</v>
      </c>
      <c r="AH97" s="252">
        <f t="shared" si="20"/>
        <v>0</v>
      </c>
      <c r="AI97" s="258">
        <f t="shared" si="22"/>
        <v>0</v>
      </c>
    </row>
    <row r="98" spans="1:35" s="12" customFormat="1" ht="14.25" customHeight="1" x14ac:dyDescent="0.2">
      <c r="A98" s="109">
        <v>42685</v>
      </c>
      <c r="B98" s="9"/>
      <c r="C98" s="53">
        <v>1</v>
      </c>
      <c r="D98" s="114">
        <v>8</v>
      </c>
      <c r="E98" s="115" t="s">
        <v>69</v>
      </c>
      <c r="F98" s="127" t="s">
        <v>79</v>
      </c>
      <c r="G98" s="130"/>
      <c r="H98" s="117">
        <v>1007881943</v>
      </c>
      <c r="I98" s="118">
        <v>260018</v>
      </c>
      <c r="J98" s="130"/>
      <c r="K98" s="119">
        <v>4402913121</v>
      </c>
      <c r="L98" s="10"/>
      <c r="M98" s="130" t="s">
        <v>974</v>
      </c>
      <c r="N98" s="125">
        <v>709.3</v>
      </c>
      <c r="O98" s="201" t="s">
        <v>160</v>
      </c>
      <c r="P98" s="190"/>
      <c r="Q98" s="18"/>
      <c r="R98" s="128" t="s">
        <v>1013</v>
      </c>
      <c r="S98" s="230">
        <v>709.3</v>
      </c>
      <c r="T98" s="18"/>
      <c r="U98" s="18"/>
      <c r="V98" s="10"/>
      <c r="W98" s="256">
        <f t="shared" si="18"/>
        <v>709.3</v>
      </c>
      <c r="X98" s="144">
        <f t="shared" si="21"/>
        <v>0</v>
      </c>
      <c r="Y98" s="23"/>
      <c r="Z98" s="78"/>
      <c r="AA98" s="78"/>
      <c r="AB98" s="78"/>
      <c r="AC98" s="79"/>
      <c r="AD98" s="32"/>
      <c r="AE98" s="49"/>
      <c r="AF98" s="261" t="s">
        <v>818</v>
      </c>
      <c r="AG98" s="257">
        <f t="shared" si="19"/>
        <v>709.3</v>
      </c>
      <c r="AH98" s="252">
        <f t="shared" si="20"/>
        <v>0</v>
      </c>
      <c r="AI98" s="258">
        <f t="shared" si="22"/>
        <v>0</v>
      </c>
    </row>
    <row r="99" spans="1:35" s="12" customFormat="1" ht="14.25" customHeight="1" x14ac:dyDescent="0.2">
      <c r="A99" s="109">
        <v>42685</v>
      </c>
      <c r="B99" s="9"/>
      <c r="C99" s="53">
        <v>1</v>
      </c>
      <c r="D99" s="114">
        <v>8</v>
      </c>
      <c r="E99" s="115" t="s">
        <v>69</v>
      </c>
      <c r="F99" s="127" t="s">
        <v>79</v>
      </c>
      <c r="G99" s="130"/>
      <c r="H99" s="117">
        <v>1007881943</v>
      </c>
      <c r="I99" s="118">
        <v>260019</v>
      </c>
      <c r="J99" s="130"/>
      <c r="K99" s="119">
        <v>4402913121</v>
      </c>
      <c r="L99" s="10"/>
      <c r="M99" s="130" t="s">
        <v>975</v>
      </c>
      <c r="N99" s="125">
        <v>638.79999999999995</v>
      </c>
      <c r="O99" s="201" t="s">
        <v>160</v>
      </c>
      <c r="P99" s="190"/>
      <c r="Q99" s="18"/>
      <c r="R99" s="128" t="s">
        <v>1013</v>
      </c>
      <c r="S99" s="230">
        <v>638.79999999999995</v>
      </c>
      <c r="T99" s="18"/>
      <c r="U99" s="18"/>
      <c r="V99" s="10"/>
      <c r="W99" s="256">
        <f t="shared" si="18"/>
        <v>638.79999999999995</v>
      </c>
      <c r="X99" s="144">
        <f t="shared" si="21"/>
        <v>0</v>
      </c>
      <c r="Y99" s="23"/>
      <c r="Z99" s="78"/>
      <c r="AA99" s="78"/>
      <c r="AB99" s="78"/>
      <c r="AC99" s="79"/>
      <c r="AD99" s="32"/>
      <c r="AE99" s="49"/>
      <c r="AF99" s="261" t="s">
        <v>818</v>
      </c>
      <c r="AG99" s="257">
        <f t="shared" si="19"/>
        <v>638.79999999999995</v>
      </c>
      <c r="AH99" s="252">
        <f t="shared" si="20"/>
        <v>0</v>
      </c>
      <c r="AI99" s="258">
        <f t="shared" si="22"/>
        <v>0</v>
      </c>
    </row>
    <row r="100" spans="1:35" s="12" customFormat="1" ht="14.25" customHeight="1" x14ac:dyDescent="0.2">
      <c r="A100" s="109">
        <v>42685</v>
      </c>
      <c r="B100" s="9"/>
      <c r="C100" s="53">
        <v>1</v>
      </c>
      <c r="D100" s="114">
        <v>8</v>
      </c>
      <c r="E100" s="115" t="s">
        <v>69</v>
      </c>
      <c r="F100" s="127" t="s">
        <v>79</v>
      </c>
      <c r="G100" s="130"/>
      <c r="H100" s="117">
        <v>1007881943</v>
      </c>
      <c r="I100" s="118">
        <v>260023</v>
      </c>
      <c r="J100" s="130"/>
      <c r="K100" s="119">
        <v>4402913121</v>
      </c>
      <c r="L100" s="10"/>
      <c r="M100" s="130" t="s">
        <v>964</v>
      </c>
      <c r="N100" s="125">
        <v>1699.8</v>
      </c>
      <c r="O100" s="201" t="s">
        <v>160</v>
      </c>
      <c r="P100" s="190"/>
      <c r="Q100" s="18"/>
      <c r="R100" s="128" t="s">
        <v>1013</v>
      </c>
      <c r="S100" s="230">
        <v>1699.8</v>
      </c>
      <c r="T100" s="18"/>
      <c r="U100" s="18"/>
      <c r="V100" s="10"/>
      <c r="W100" s="256">
        <f t="shared" si="18"/>
        <v>1699.8</v>
      </c>
      <c r="X100" s="144">
        <f t="shared" si="21"/>
        <v>0</v>
      </c>
      <c r="Y100" s="23"/>
      <c r="Z100" s="78"/>
      <c r="AA100" s="78"/>
      <c r="AB100" s="78"/>
      <c r="AC100" s="79"/>
      <c r="AD100" s="32"/>
      <c r="AE100" s="49"/>
      <c r="AF100" s="261" t="s">
        <v>818</v>
      </c>
      <c r="AG100" s="257">
        <f t="shared" si="19"/>
        <v>1699.8</v>
      </c>
      <c r="AH100" s="252">
        <f t="shared" si="20"/>
        <v>0</v>
      </c>
      <c r="AI100" s="258">
        <f t="shared" si="22"/>
        <v>0</v>
      </c>
    </row>
    <row r="101" spans="1:35" s="12" customFormat="1" ht="14.25" customHeight="1" x14ac:dyDescent="0.2">
      <c r="A101" s="109">
        <v>42685</v>
      </c>
      <c r="B101" s="9"/>
      <c r="C101" s="53">
        <v>1</v>
      </c>
      <c r="D101" s="114">
        <v>8</v>
      </c>
      <c r="E101" s="115" t="s">
        <v>69</v>
      </c>
      <c r="F101" s="127" t="s">
        <v>79</v>
      </c>
      <c r="G101" s="117"/>
      <c r="H101" s="117">
        <v>1007881946</v>
      </c>
      <c r="I101" s="118">
        <v>260025</v>
      </c>
      <c r="J101" s="127"/>
      <c r="K101" s="119">
        <v>4402913121</v>
      </c>
      <c r="L101" s="10"/>
      <c r="M101" s="127" t="s">
        <v>1010</v>
      </c>
      <c r="N101" s="123">
        <v>1655.5</v>
      </c>
      <c r="O101" s="201" t="s">
        <v>160</v>
      </c>
      <c r="P101" s="18"/>
      <c r="Q101" s="199"/>
      <c r="R101" s="309" t="s">
        <v>1013</v>
      </c>
      <c r="S101" s="308">
        <v>1655.5</v>
      </c>
      <c r="T101" s="308"/>
      <c r="U101" s="18"/>
      <c r="V101" s="10"/>
      <c r="W101" s="256">
        <v>1655.5</v>
      </c>
      <c r="X101" s="123">
        <v>0</v>
      </c>
      <c r="Y101" s="23"/>
      <c r="Z101" s="78"/>
      <c r="AA101" s="78"/>
      <c r="AB101" s="78"/>
      <c r="AC101" s="78"/>
      <c r="AD101" s="23"/>
      <c r="AE101" s="25"/>
      <c r="AF101" s="303" t="s">
        <v>818</v>
      </c>
      <c r="AG101" s="305">
        <v>1655.5</v>
      </c>
      <c r="AH101" s="304">
        <v>0</v>
      </c>
      <c r="AI101" s="306">
        <v>0</v>
      </c>
    </row>
    <row r="102" spans="1:35" s="12" customFormat="1" ht="14.25" customHeight="1" x14ac:dyDescent="0.2">
      <c r="A102" s="109">
        <v>42685</v>
      </c>
      <c r="B102" s="9"/>
      <c r="C102" s="53">
        <v>1</v>
      </c>
      <c r="D102" s="114">
        <v>8</v>
      </c>
      <c r="E102" s="115" t="s">
        <v>69</v>
      </c>
      <c r="F102" s="127" t="s">
        <v>79</v>
      </c>
      <c r="G102" s="130"/>
      <c r="H102" s="117">
        <v>1007881943</v>
      </c>
      <c r="I102" s="118">
        <v>260026</v>
      </c>
      <c r="J102" s="130"/>
      <c r="K102" s="119">
        <v>4402913121</v>
      </c>
      <c r="L102" s="10"/>
      <c r="M102" s="130" t="s">
        <v>965</v>
      </c>
      <c r="N102" s="125">
        <v>573</v>
      </c>
      <c r="O102" s="201" t="s">
        <v>160</v>
      </c>
      <c r="P102" s="190"/>
      <c r="Q102" s="18"/>
      <c r="R102" s="128" t="s">
        <v>1013</v>
      </c>
      <c r="S102" s="230">
        <v>573</v>
      </c>
      <c r="T102" s="18"/>
      <c r="U102" s="18"/>
      <c r="V102" s="10"/>
      <c r="W102" s="256">
        <f t="shared" si="18"/>
        <v>573</v>
      </c>
      <c r="X102" s="144">
        <f t="shared" si="21"/>
        <v>0</v>
      </c>
      <c r="Y102" s="23"/>
      <c r="Z102" s="78"/>
      <c r="AA102" s="78"/>
      <c r="AB102" s="78"/>
      <c r="AC102" s="79"/>
      <c r="AD102" s="32"/>
      <c r="AE102" s="49"/>
      <c r="AF102" s="261" t="s">
        <v>818</v>
      </c>
      <c r="AG102" s="257">
        <f t="shared" si="19"/>
        <v>573</v>
      </c>
      <c r="AH102" s="252">
        <f t="shared" si="20"/>
        <v>0</v>
      </c>
      <c r="AI102" s="258">
        <f t="shared" si="22"/>
        <v>0</v>
      </c>
    </row>
    <row r="103" spans="1:35" s="12" customFormat="1" ht="14.25" customHeight="1" x14ac:dyDescent="0.2">
      <c r="A103" s="109">
        <v>42685</v>
      </c>
      <c r="B103" s="9"/>
      <c r="C103" s="53">
        <v>1</v>
      </c>
      <c r="D103" s="114">
        <v>8</v>
      </c>
      <c r="E103" s="115" t="s">
        <v>69</v>
      </c>
      <c r="F103" s="127" t="s">
        <v>79</v>
      </c>
      <c r="G103" s="117"/>
      <c r="H103" s="117">
        <v>1007881943</v>
      </c>
      <c r="I103" s="118">
        <v>260027</v>
      </c>
      <c r="J103" s="127"/>
      <c r="K103" s="119">
        <v>4402913121</v>
      </c>
      <c r="L103" s="10"/>
      <c r="M103" s="127" t="s">
        <v>966</v>
      </c>
      <c r="N103" s="123">
        <v>1400.8</v>
      </c>
      <c r="O103" s="201" t="s">
        <v>160</v>
      </c>
      <c r="P103" s="190"/>
      <c r="Q103" s="18"/>
      <c r="R103" s="128" t="s">
        <v>1013</v>
      </c>
      <c r="S103" s="230">
        <v>1400.8</v>
      </c>
      <c r="T103" s="18"/>
      <c r="U103" s="18"/>
      <c r="V103" s="10"/>
      <c r="W103" s="256">
        <f t="shared" si="18"/>
        <v>1400.8</v>
      </c>
      <c r="X103" s="144">
        <f t="shared" si="21"/>
        <v>0</v>
      </c>
      <c r="Y103" s="23"/>
      <c r="Z103" s="78"/>
      <c r="AA103" s="78"/>
      <c r="AB103" s="78"/>
      <c r="AC103" s="79"/>
      <c r="AD103" s="32"/>
      <c r="AE103" s="49"/>
      <c r="AF103" s="261" t="s">
        <v>818</v>
      </c>
      <c r="AG103" s="257">
        <f t="shared" si="19"/>
        <v>1400.8</v>
      </c>
      <c r="AH103" s="252">
        <f t="shared" si="20"/>
        <v>0</v>
      </c>
      <c r="AI103" s="258">
        <f t="shared" si="22"/>
        <v>0</v>
      </c>
    </row>
    <row r="104" spans="1:35" s="12" customFormat="1" ht="14.25" customHeight="1" x14ac:dyDescent="0.2">
      <c r="A104" s="109">
        <v>42685</v>
      </c>
      <c r="B104" s="9"/>
      <c r="C104" s="53">
        <v>1</v>
      </c>
      <c r="D104" s="114">
        <v>8</v>
      </c>
      <c r="E104" s="115" t="s">
        <v>69</v>
      </c>
      <c r="F104" s="127" t="s">
        <v>79</v>
      </c>
      <c r="G104" s="117"/>
      <c r="H104" s="117">
        <v>1007881943</v>
      </c>
      <c r="I104" s="118">
        <v>260028</v>
      </c>
      <c r="J104" s="127"/>
      <c r="K104" s="119">
        <v>4402913121</v>
      </c>
      <c r="L104" s="10"/>
      <c r="M104" s="127" t="s">
        <v>967</v>
      </c>
      <c r="N104" s="123">
        <v>791.4</v>
      </c>
      <c r="O104" s="201" t="s">
        <v>160</v>
      </c>
      <c r="P104" s="190"/>
      <c r="Q104" s="18"/>
      <c r="R104" s="128" t="s">
        <v>1013</v>
      </c>
      <c r="S104" s="230">
        <v>791.4</v>
      </c>
      <c r="T104" s="18"/>
      <c r="U104" s="18"/>
      <c r="V104" s="10"/>
      <c r="W104" s="256">
        <f t="shared" si="18"/>
        <v>791.4</v>
      </c>
      <c r="X104" s="144">
        <f t="shared" si="21"/>
        <v>0</v>
      </c>
      <c r="Y104" s="23"/>
      <c r="Z104" s="78"/>
      <c r="AA104" s="78"/>
      <c r="AB104" s="78"/>
      <c r="AC104" s="79"/>
      <c r="AD104" s="32"/>
      <c r="AE104" s="49"/>
      <c r="AF104" s="261" t="s">
        <v>818</v>
      </c>
      <c r="AG104" s="257">
        <f t="shared" si="19"/>
        <v>791.4</v>
      </c>
      <c r="AH104" s="252">
        <f t="shared" si="20"/>
        <v>0</v>
      </c>
      <c r="AI104" s="258">
        <f t="shared" si="22"/>
        <v>0</v>
      </c>
    </row>
    <row r="105" spans="1:35" s="12" customFormat="1" ht="14.25" customHeight="1" x14ac:dyDescent="0.2">
      <c r="A105" s="109">
        <v>42685</v>
      </c>
      <c r="B105" s="9"/>
      <c r="C105" s="53">
        <v>1</v>
      </c>
      <c r="D105" s="114">
        <v>8</v>
      </c>
      <c r="E105" s="115" t="s">
        <v>69</v>
      </c>
      <c r="F105" s="127" t="s">
        <v>79</v>
      </c>
      <c r="G105" s="130"/>
      <c r="H105" s="117">
        <v>1007881943</v>
      </c>
      <c r="I105" s="118">
        <v>260029</v>
      </c>
      <c r="J105" s="130"/>
      <c r="K105" s="119">
        <v>4402913121</v>
      </c>
      <c r="L105" s="10"/>
      <c r="M105" s="130" t="s">
        <v>968</v>
      </c>
      <c r="N105" s="125">
        <v>436.6</v>
      </c>
      <c r="O105" s="201" t="s">
        <v>160</v>
      </c>
      <c r="P105" s="190"/>
      <c r="Q105" s="18"/>
      <c r="R105" s="128" t="s">
        <v>1013</v>
      </c>
      <c r="S105" s="230">
        <v>436.6</v>
      </c>
      <c r="T105" s="18"/>
      <c r="U105" s="18"/>
      <c r="V105" s="10"/>
      <c r="W105" s="256">
        <f t="shared" si="18"/>
        <v>436.6</v>
      </c>
      <c r="X105" s="144">
        <f t="shared" si="21"/>
        <v>0</v>
      </c>
      <c r="Y105" s="23"/>
      <c r="Z105" s="78"/>
      <c r="AA105" s="78"/>
      <c r="AB105" s="78"/>
      <c r="AC105" s="79"/>
      <c r="AD105" s="32"/>
      <c r="AE105" s="49"/>
      <c r="AF105" s="261" t="s">
        <v>818</v>
      </c>
      <c r="AG105" s="257">
        <f t="shared" si="19"/>
        <v>436.6</v>
      </c>
      <c r="AH105" s="252">
        <f t="shared" si="20"/>
        <v>0</v>
      </c>
      <c r="AI105" s="258">
        <f t="shared" si="22"/>
        <v>0</v>
      </c>
    </row>
    <row r="106" spans="1:35" s="12" customFormat="1" ht="14.25" customHeight="1" x14ac:dyDescent="0.2">
      <c r="A106" s="109">
        <v>42685</v>
      </c>
      <c r="B106" s="9"/>
      <c r="C106" s="53">
        <v>1</v>
      </c>
      <c r="D106" s="114">
        <v>8</v>
      </c>
      <c r="E106" s="115" t="s">
        <v>69</v>
      </c>
      <c r="F106" s="127" t="s">
        <v>79</v>
      </c>
      <c r="G106" s="117"/>
      <c r="H106" s="117">
        <v>1007881943</v>
      </c>
      <c r="I106" s="118">
        <v>260030</v>
      </c>
      <c r="J106" s="127"/>
      <c r="K106" s="119">
        <v>4402913121</v>
      </c>
      <c r="L106" s="10"/>
      <c r="M106" s="127" t="s">
        <v>980</v>
      </c>
      <c r="N106" s="123">
        <v>460.5</v>
      </c>
      <c r="O106" s="201" t="s">
        <v>160</v>
      </c>
      <c r="P106" s="190"/>
      <c r="Q106" s="18"/>
      <c r="R106" s="128" t="s">
        <v>1013</v>
      </c>
      <c r="S106" s="230">
        <v>460.5</v>
      </c>
      <c r="T106" s="18"/>
      <c r="U106" s="18"/>
      <c r="V106" s="10"/>
      <c r="W106" s="256">
        <f t="shared" si="18"/>
        <v>460.5</v>
      </c>
      <c r="X106" s="144">
        <f t="shared" si="21"/>
        <v>0</v>
      </c>
      <c r="Y106" s="23"/>
      <c r="Z106" s="78"/>
      <c r="AA106" s="78"/>
      <c r="AB106" s="78"/>
      <c r="AC106" s="79"/>
      <c r="AD106" s="32"/>
      <c r="AE106" s="49"/>
      <c r="AF106" s="261" t="s">
        <v>818</v>
      </c>
      <c r="AG106" s="257">
        <f t="shared" si="19"/>
        <v>460.5</v>
      </c>
      <c r="AH106" s="252">
        <f t="shared" si="20"/>
        <v>0</v>
      </c>
      <c r="AI106" s="258">
        <f t="shared" si="22"/>
        <v>0</v>
      </c>
    </row>
    <row r="107" spans="1:35" s="12" customFormat="1" ht="14.25" customHeight="1" x14ac:dyDescent="0.2">
      <c r="A107" s="109">
        <v>42685</v>
      </c>
      <c r="B107" s="9"/>
      <c r="C107" s="53">
        <v>1</v>
      </c>
      <c r="D107" s="114">
        <v>8</v>
      </c>
      <c r="E107" s="115" t="s">
        <v>69</v>
      </c>
      <c r="F107" s="127" t="s">
        <v>79</v>
      </c>
      <c r="G107" s="117"/>
      <c r="H107" s="117">
        <v>1007881943</v>
      </c>
      <c r="I107" s="118">
        <v>260031</v>
      </c>
      <c r="J107" s="127"/>
      <c r="K107" s="119">
        <v>4402913121</v>
      </c>
      <c r="L107" s="10"/>
      <c r="M107" s="127" t="s">
        <v>979</v>
      </c>
      <c r="N107" s="123">
        <v>1050.5999999999999</v>
      </c>
      <c r="O107" s="201" t="s">
        <v>160</v>
      </c>
      <c r="P107" s="190"/>
      <c r="Q107" s="18"/>
      <c r="R107" s="128" t="s">
        <v>1013</v>
      </c>
      <c r="S107" s="230">
        <v>1050.5999999999999</v>
      </c>
      <c r="T107" s="18"/>
      <c r="U107" s="18"/>
      <c r="V107" s="10"/>
      <c r="W107" s="256">
        <f t="shared" si="18"/>
        <v>1050.5999999999999</v>
      </c>
      <c r="X107" s="144">
        <f t="shared" si="21"/>
        <v>0</v>
      </c>
      <c r="Y107" s="23"/>
      <c r="Z107" s="78"/>
      <c r="AA107" s="78"/>
      <c r="AB107" s="78"/>
      <c r="AC107" s="79"/>
      <c r="AD107" s="32"/>
      <c r="AE107" s="49"/>
      <c r="AF107" s="261" t="s">
        <v>818</v>
      </c>
      <c r="AG107" s="257">
        <f t="shared" si="19"/>
        <v>1050.5999999999999</v>
      </c>
      <c r="AH107" s="252">
        <f t="shared" si="20"/>
        <v>0</v>
      </c>
      <c r="AI107" s="258">
        <f t="shared" si="22"/>
        <v>0</v>
      </c>
    </row>
    <row r="108" spans="1:35" s="12" customFormat="1" ht="14.25" customHeight="1" x14ac:dyDescent="0.2">
      <c r="A108" s="109">
        <v>42685</v>
      </c>
      <c r="B108" s="9"/>
      <c r="C108" s="53">
        <v>1</v>
      </c>
      <c r="D108" s="114">
        <v>8</v>
      </c>
      <c r="E108" s="115" t="s">
        <v>69</v>
      </c>
      <c r="F108" s="127" t="s">
        <v>79</v>
      </c>
      <c r="G108" s="130"/>
      <c r="H108" s="117">
        <v>1007881943</v>
      </c>
      <c r="I108" s="118">
        <v>260032</v>
      </c>
      <c r="J108" s="130"/>
      <c r="K108" s="119">
        <v>4402913121</v>
      </c>
      <c r="L108" s="10"/>
      <c r="M108" s="130" t="s">
        <v>978</v>
      </c>
      <c r="N108" s="125">
        <v>925.5</v>
      </c>
      <c r="O108" s="201" t="s">
        <v>160</v>
      </c>
      <c r="P108" s="190"/>
      <c r="Q108" s="18"/>
      <c r="R108" s="128" t="s">
        <v>1013</v>
      </c>
      <c r="S108" s="230">
        <v>925.5</v>
      </c>
      <c r="T108" s="18"/>
      <c r="U108" s="18"/>
      <c r="V108" s="10"/>
      <c r="W108" s="256">
        <f t="shared" si="18"/>
        <v>925.5</v>
      </c>
      <c r="X108" s="144">
        <f t="shared" si="21"/>
        <v>0</v>
      </c>
      <c r="Y108" s="23"/>
      <c r="Z108" s="78"/>
      <c r="AA108" s="78"/>
      <c r="AB108" s="78"/>
      <c r="AC108" s="79"/>
      <c r="AD108" s="32"/>
      <c r="AE108" s="49"/>
      <c r="AF108" s="261" t="s">
        <v>818</v>
      </c>
      <c r="AG108" s="257">
        <f t="shared" si="19"/>
        <v>925.5</v>
      </c>
      <c r="AH108" s="252">
        <f t="shared" si="20"/>
        <v>0</v>
      </c>
      <c r="AI108" s="258">
        <f t="shared" si="22"/>
        <v>0</v>
      </c>
    </row>
    <row r="109" spans="1:35" s="12" customFormat="1" ht="14.25" customHeight="1" x14ac:dyDescent="0.2">
      <c r="A109" s="109">
        <v>42685</v>
      </c>
      <c r="B109" s="9"/>
      <c r="C109" s="53">
        <v>1</v>
      </c>
      <c r="D109" s="114">
        <v>8</v>
      </c>
      <c r="E109" s="115" t="s">
        <v>69</v>
      </c>
      <c r="F109" s="127" t="s">
        <v>79</v>
      </c>
      <c r="G109" s="130"/>
      <c r="H109" s="117">
        <v>1007881943</v>
      </c>
      <c r="I109" s="118">
        <v>260033</v>
      </c>
      <c r="J109" s="130"/>
      <c r="K109" s="119">
        <v>4402913121</v>
      </c>
      <c r="L109" s="10"/>
      <c r="M109" s="130" t="s">
        <v>969</v>
      </c>
      <c r="N109" s="125">
        <v>925.5</v>
      </c>
      <c r="O109" s="201" t="s">
        <v>160</v>
      </c>
      <c r="P109" s="190"/>
      <c r="Q109" s="18"/>
      <c r="R109" s="128" t="s">
        <v>1013</v>
      </c>
      <c r="S109" s="230">
        <v>925.5</v>
      </c>
      <c r="T109" s="18"/>
      <c r="U109" s="18"/>
      <c r="V109" s="10"/>
      <c r="W109" s="256">
        <f t="shared" si="18"/>
        <v>925.5</v>
      </c>
      <c r="X109" s="144">
        <f t="shared" si="21"/>
        <v>0</v>
      </c>
      <c r="Y109" s="23"/>
      <c r="Z109" s="78"/>
      <c r="AA109" s="78"/>
      <c r="AB109" s="78"/>
      <c r="AC109" s="79"/>
      <c r="AD109" s="32"/>
      <c r="AE109" s="49"/>
      <c r="AF109" s="261" t="s">
        <v>818</v>
      </c>
      <c r="AG109" s="257">
        <f t="shared" si="19"/>
        <v>925.5</v>
      </c>
      <c r="AH109" s="252">
        <f t="shared" si="20"/>
        <v>0</v>
      </c>
      <c r="AI109" s="258">
        <f t="shared" si="22"/>
        <v>0</v>
      </c>
    </row>
    <row r="110" spans="1:35" s="12" customFormat="1" ht="14.25" customHeight="1" x14ac:dyDescent="0.2">
      <c r="A110" s="109">
        <v>42685</v>
      </c>
      <c r="B110" s="9"/>
      <c r="C110" s="53">
        <v>1</v>
      </c>
      <c r="D110" s="114">
        <v>8</v>
      </c>
      <c r="E110" s="115" t="s">
        <v>69</v>
      </c>
      <c r="F110" s="127" t="s">
        <v>79</v>
      </c>
      <c r="G110" s="117"/>
      <c r="H110" s="117">
        <v>1007881943</v>
      </c>
      <c r="I110" s="118">
        <v>260034</v>
      </c>
      <c r="J110" s="127"/>
      <c r="K110" s="119">
        <v>4402913121</v>
      </c>
      <c r="L110" s="10"/>
      <c r="M110" s="127" t="s">
        <v>970</v>
      </c>
      <c r="N110" s="123">
        <v>925.5</v>
      </c>
      <c r="O110" s="201" t="s">
        <v>160</v>
      </c>
      <c r="P110" s="190"/>
      <c r="Q110" s="18"/>
      <c r="R110" s="128" t="s">
        <v>1013</v>
      </c>
      <c r="S110" s="230">
        <v>925.5</v>
      </c>
      <c r="T110" s="18"/>
      <c r="U110" s="18"/>
      <c r="V110" s="10"/>
      <c r="W110" s="256">
        <f t="shared" si="18"/>
        <v>925.5</v>
      </c>
      <c r="X110" s="144">
        <f t="shared" ref="X110:X141" si="23">IF(O110="a",0,IF(O110="d","0",IF(O110="","",+N110-S110-T110-U110-V110)))</f>
        <v>0</v>
      </c>
      <c r="Y110" s="23"/>
      <c r="Z110" s="78"/>
      <c r="AA110" s="78"/>
      <c r="AB110" s="78"/>
      <c r="AC110" s="79"/>
      <c r="AD110" s="32"/>
      <c r="AE110" s="49"/>
      <c r="AF110" s="261" t="s">
        <v>818</v>
      </c>
      <c r="AG110" s="257">
        <f t="shared" si="19"/>
        <v>925.5</v>
      </c>
      <c r="AH110" s="252">
        <f t="shared" si="20"/>
        <v>0</v>
      </c>
      <c r="AI110" s="258">
        <f t="shared" ref="AI110:AI141" si="24">AG110-W110</f>
        <v>0</v>
      </c>
    </row>
    <row r="111" spans="1:35" s="12" customFormat="1" ht="14.25" customHeight="1" x14ac:dyDescent="0.2">
      <c r="A111" s="109">
        <v>42685</v>
      </c>
      <c r="B111" s="9"/>
      <c r="C111" s="53">
        <v>1</v>
      </c>
      <c r="D111" s="114">
        <v>8</v>
      </c>
      <c r="E111" s="115" t="s">
        <v>69</v>
      </c>
      <c r="F111" s="127" t="s">
        <v>79</v>
      </c>
      <c r="G111" s="117"/>
      <c r="H111" s="117">
        <v>1007881943</v>
      </c>
      <c r="I111" s="118">
        <v>260035</v>
      </c>
      <c r="J111" s="127"/>
      <c r="K111" s="119">
        <v>4402913121</v>
      </c>
      <c r="L111" s="10"/>
      <c r="M111" s="127" t="s">
        <v>982</v>
      </c>
      <c r="N111" s="123">
        <v>849.9</v>
      </c>
      <c r="O111" s="201" t="s">
        <v>160</v>
      </c>
      <c r="P111" s="190"/>
      <c r="Q111" s="18"/>
      <c r="R111" s="128" t="s">
        <v>1013</v>
      </c>
      <c r="S111" s="230">
        <v>849.9</v>
      </c>
      <c r="T111" s="18"/>
      <c r="U111" s="18"/>
      <c r="V111" s="10"/>
      <c r="W111" s="256">
        <f t="shared" si="18"/>
        <v>849.9</v>
      </c>
      <c r="X111" s="144">
        <f t="shared" si="23"/>
        <v>0</v>
      </c>
      <c r="Y111" s="23"/>
      <c r="Z111" s="78"/>
      <c r="AA111" s="78"/>
      <c r="AB111" s="78"/>
      <c r="AC111" s="79"/>
      <c r="AD111" s="32"/>
      <c r="AE111" s="49"/>
      <c r="AF111" s="261" t="s">
        <v>818</v>
      </c>
      <c r="AG111" s="257">
        <f t="shared" si="19"/>
        <v>849.9</v>
      </c>
      <c r="AH111" s="252">
        <f t="shared" si="20"/>
        <v>0</v>
      </c>
      <c r="AI111" s="258">
        <f t="shared" si="24"/>
        <v>0</v>
      </c>
    </row>
    <row r="112" spans="1:35" s="12" customFormat="1" ht="14.25" customHeight="1" x14ac:dyDescent="0.2">
      <c r="A112" s="109">
        <v>42685</v>
      </c>
      <c r="B112" s="9"/>
      <c r="C112" s="53">
        <v>1</v>
      </c>
      <c r="D112" s="114">
        <v>8</v>
      </c>
      <c r="E112" s="115" t="s">
        <v>69</v>
      </c>
      <c r="F112" s="127" t="s">
        <v>79</v>
      </c>
      <c r="G112" s="130"/>
      <c r="H112" s="117">
        <v>1007881943</v>
      </c>
      <c r="I112" s="118">
        <v>260036</v>
      </c>
      <c r="J112" s="130"/>
      <c r="K112" s="119">
        <v>4402913121</v>
      </c>
      <c r="L112" s="10"/>
      <c r="M112" s="130" t="s">
        <v>981</v>
      </c>
      <c r="N112" s="125">
        <v>668.6</v>
      </c>
      <c r="O112" s="201" t="s">
        <v>160</v>
      </c>
      <c r="P112" s="190"/>
      <c r="Q112" s="18"/>
      <c r="R112" s="128" t="s">
        <v>1013</v>
      </c>
      <c r="S112" s="230">
        <v>668.6</v>
      </c>
      <c r="T112" s="18"/>
      <c r="U112" s="18"/>
      <c r="V112" s="10"/>
      <c r="W112" s="256">
        <f t="shared" ref="W112:W127" si="25">S112+T112+U112+V112</f>
        <v>668.6</v>
      </c>
      <c r="X112" s="144">
        <f t="shared" si="23"/>
        <v>0</v>
      </c>
      <c r="Y112" s="23"/>
      <c r="Z112" s="78"/>
      <c r="AA112" s="78"/>
      <c r="AB112" s="78"/>
      <c r="AC112" s="79"/>
      <c r="AD112" s="32"/>
      <c r="AE112" s="49"/>
      <c r="AF112" s="261" t="s">
        <v>818</v>
      </c>
      <c r="AG112" s="257">
        <f t="shared" ref="AG112:AG127" si="26">N112*C112</f>
        <v>668.6</v>
      </c>
      <c r="AH112" s="252">
        <f t="shared" ref="AH112:AH127" si="27">IF(O112="a",0,IF(O112="d",0,IF(C112="","",+N112-(C112*N112))))</f>
        <v>0</v>
      </c>
      <c r="AI112" s="258">
        <f t="shared" si="24"/>
        <v>0</v>
      </c>
    </row>
    <row r="113" spans="1:35" s="12" customFormat="1" ht="14.25" customHeight="1" x14ac:dyDescent="0.2">
      <c r="A113" s="109">
        <v>42685</v>
      </c>
      <c r="B113" s="9"/>
      <c r="C113" s="53">
        <v>1</v>
      </c>
      <c r="D113" s="114">
        <v>8</v>
      </c>
      <c r="E113" s="115" t="s">
        <v>69</v>
      </c>
      <c r="F113" s="127" t="s">
        <v>79</v>
      </c>
      <c r="G113" s="130"/>
      <c r="H113" s="130">
        <v>1007881946</v>
      </c>
      <c r="I113" s="118">
        <v>260037</v>
      </c>
      <c r="J113" s="130"/>
      <c r="K113" s="119">
        <v>4402913121</v>
      </c>
      <c r="L113" s="10"/>
      <c r="M113" s="130" t="s">
        <v>794</v>
      </c>
      <c r="N113" s="125">
        <v>974.1</v>
      </c>
      <c r="O113" s="201" t="s">
        <v>160</v>
      </c>
      <c r="P113" s="190"/>
      <c r="Q113" s="18"/>
      <c r="R113" s="128" t="s">
        <v>1013</v>
      </c>
      <c r="S113" s="230">
        <v>974.1</v>
      </c>
      <c r="T113" s="18"/>
      <c r="U113" s="18"/>
      <c r="V113" s="10"/>
      <c r="W113" s="256">
        <f t="shared" si="25"/>
        <v>974.1</v>
      </c>
      <c r="X113" s="144">
        <f t="shared" si="23"/>
        <v>0</v>
      </c>
      <c r="Y113" s="23"/>
      <c r="Z113" s="78"/>
      <c r="AA113" s="78"/>
      <c r="AB113" s="78"/>
      <c r="AC113" s="79"/>
      <c r="AD113" s="32"/>
      <c r="AE113" s="49"/>
      <c r="AF113" s="261" t="s">
        <v>818</v>
      </c>
      <c r="AG113" s="257">
        <f t="shared" si="26"/>
        <v>974.1</v>
      </c>
      <c r="AH113" s="252">
        <f t="shared" si="27"/>
        <v>0</v>
      </c>
      <c r="AI113" s="258">
        <f t="shared" si="24"/>
        <v>0</v>
      </c>
    </row>
    <row r="114" spans="1:35" s="12" customFormat="1" ht="14.25" customHeight="1" x14ac:dyDescent="0.2">
      <c r="A114" s="109">
        <v>42685</v>
      </c>
      <c r="B114" s="9"/>
      <c r="C114" s="53">
        <v>1</v>
      </c>
      <c r="D114" s="114">
        <v>3</v>
      </c>
      <c r="E114" s="117"/>
      <c r="F114" s="127" t="s">
        <v>79</v>
      </c>
      <c r="G114" s="117">
        <v>90491958</v>
      </c>
      <c r="H114" s="117">
        <v>1007606190</v>
      </c>
      <c r="I114" s="118">
        <v>260038</v>
      </c>
      <c r="J114" s="127"/>
      <c r="K114" s="119">
        <v>4402826202</v>
      </c>
      <c r="L114" s="10"/>
      <c r="M114" s="127" t="s">
        <v>201</v>
      </c>
      <c r="N114" s="123">
        <v>3081.4</v>
      </c>
      <c r="O114" s="26" t="s">
        <v>160</v>
      </c>
      <c r="P114" s="18"/>
      <c r="Q114" s="18"/>
      <c r="R114" s="128" t="s">
        <v>275</v>
      </c>
      <c r="S114" s="18">
        <v>3081.4</v>
      </c>
      <c r="T114" s="18"/>
      <c r="U114" s="18"/>
      <c r="V114" s="10"/>
      <c r="W114" s="256">
        <f t="shared" si="25"/>
        <v>3081.4</v>
      </c>
      <c r="X114" s="144">
        <f t="shared" si="23"/>
        <v>0</v>
      </c>
      <c r="Y114" s="23"/>
      <c r="Z114" s="78"/>
      <c r="AA114" s="78"/>
      <c r="AB114" s="78"/>
      <c r="AC114" s="79"/>
      <c r="AD114" s="32"/>
      <c r="AE114" s="49"/>
      <c r="AF114" s="261" t="s">
        <v>819</v>
      </c>
      <c r="AG114" s="257">
        <f t="shared" si="26"/>
        <v>3081.4</v>
      </c>
      <c r="AH114" s="252">
        <f t="shared" si="27"/>
        <v>0</v>
      </c>
      <c r="AI114" s="258">
        <f t="shared" si="24"/>
        <v>0</v>
      </c>
    </row>
    <row r="115" spans="1:35" s="12" customFormat="1" ht="14.25" customHeight="1" x14ac:dyDescent="0.2">
      <c r="A115" s="109">
        <v>42685</v>
      </c>
      <c r="B115" s="9"/>
      <c r="C115" s="53">
        <v>1</v>
      </c>
      <c r="D115" s="117">
        <v>3</v>
      </c>
      <c r="E115" s="117" t="s">
        <v>167</v>
      </c>
      <c r="F115" s="127" t="s">
        <v>79</v>
      </c>
      <c r="G115" s="117">
        <v>90486133</v>
      </c>
      <c r="H115" s="117">
        <v>1007606202</v>
      </c>
      <c r="I115" s="118">
        <v>260040</v>
      </c>
      <c r="J115" s="127"/>
      <c r="K115" s="119">
        <v>4402830532</v>
      </c>
      <c r="L115" s="10"/>
      <c r="M115" s="127" t="s">
        <v>203</v>
      </c>
      <c r="N115" s="123">
        <v>99.6</v>
      </c>
      <c r="O115" s="26" t="s">
        <v>160</v>
      </c>
      <c r="P115" s="18"/>
      <c r="Q115" s="18"/>
      <c r="R115" s="128" t="s">
        <v>275</v>
      </c>
      <c r="S115" s="18">
        <v>99.6</v>
      </c>
      <c r="T115" s="18"/>
      <c r="U115" s="18"/>
      <c r="V115" s="10"/>
      <c r="W115" s="256">
        <f t="shared" si="25"/>
        <v>99.6</v>
      </c>
      <c r="X115" s="144">
        <f t="shared" si="23"/>
        <v>0</v>
      </c>
      <c r="Y115" s="23"/>
      <c r="Z115" s="78"/>
      <c r="AA115" s="78"/>
      <c r="AB115" s="78"/>
      <c r="AC115" s="79"/>
      <c r="AD115" s="32"/>
      <c r="AE115" s="49"/>
      <c r="AF115" s="261" t="s">
        <v>819</v>
      </c>
      <c r="AG115" s="257">
        <f t="shared" si="26"/>
        <v>99.6</v>
      </c>
      <c r="AH115" s="252">
        <f t="shared" si="27"/>
        <v>0</v>
      </c>
      <c r="AI115" s="258">
        <f t="shared" si="24"/>
        <v>0</v>
      </c>
    </row>
    <row r="116" spans="1:35" s="12" customFormat="1" ht="14.25" customHeight="1" x14ac:dyDescent="0.2">
      <c r="A116" s="109">
        <v>42685</v>
      </c>
      <c r="B116" s="9"/>
      <c r="C116" s="53">
        <v>1</v>
      </c>
      <c r="D116" s="130">
        <v>3</v>
      </c>
      <c r="E116" s="130" t="s">
        <v>61</v>
      </c>
      <c r="F116" s="127" t="s">
        <v>79</v>
      </c>
      <c r="G116" s="130">
        <v>960585522</v>
      </c>
      <c r="H116" s="130">
        <v>1007606207</v>
      </c>
      <c r="I116" s="118">
        <v>260041</v>
      </c>
      <c r="J116" s="130"/>
      <c r="K116" s="130">
        <v>4402830547</v>
      </c>
      <c r="L116" s="10"/>
      <c r="M116" s="130" t="s">
        <v>204</v>
      </c>
      <c r="N116" s="125">
        <v>170.4</v>
      </c>
      <c r="O116" s="26" t="s">
        <v>160</v>
      </c>
      <c r="P116" s="18"/>
      <c r="Q116" s="18"/>
      <c r="R116" s="128" t="s">
        <v>275</v>
      </c>
      <c r="S116" s="18">
        <v>170.4</v>
      </c>
      <c r="T116" s="18"/>
      <c r="U116" s="18"/>
      <c r="V116" s="10"/>
      <c r="W116" s="256">
        <f t="shared" si="25"/>
        <v>170.4</v>
      </c>
      <c r="X116" s="144">
        <f t="shared" si="23"/>
        <v>0</v>
      </c>
      <c r="Y116" s="23"/>
      <c r="Z116" s="78"/>
      <c r="AA116" s="78"/>
      <c r="AB116" s="78"/>
      <c r="AC116" s="79"/>
      <c r="AD116" s="32"/>
      <c r="AE116" s="49"/>
      <c r="AF116" s="261" t="s">
        <v>819</v>
      </c>
      <c r="AG116" s="257">
        <f t="shared" si="26"/>
        <v>170.4</v>
      </c>
      <c r="AH116" s="252">
        <f t="shared" si="27"/>
        <v>0</v>
      </c>
      <c r="AI116" s="258">
        <f t="shared" si="24"/>
        <v>0</v>
      </c>
    </row>
    <row r="117" spans="1:35" s="12" customFormat="1" ht="14.25" customHeight="1" x14ac:dyDescent="0.2">
      <c r="A117" s="109">
        <v>42685</v>
      </c>
      <c r="B117" s="9"/>
      <c r="C117" s="53">
        <v>1</v>
      </c>
      <c r="D117" s="117">
        <v>3</v>
      </c>
      <c r="E117" s="117" t="s">
        <v>282</v>
      </c>
      <c r="F117" s="127" t="s">
        <v>79</v>
      </c>
      <c r="G117" s="117">
        <v>99204775</v>
      </c>
      <c r="H117" s="117">
        <v>1007606276</v>
      </c>
      <c r="I117" s="118">
        <v>260042</v>
      </c>
      <c r="J117" s="127"/>
      <c r="K117" s="119">
        <v>4402830629</v>
      </c>
      <c r="L117" s="10"/>
      <c r="M117" s="127" t="s">
        <v>205</v>
      </c>
      <c r="N117" s="123">
        <v>1318.12</v>
      </c>
      <c r="O117" s="26" t="s">
        <v>160</v>
      </c>
      <c r="P117" s="18"/>
      <c r="Q117" s="18"/>
      <c r="R117" s="128" t="s">
        <v>275</v>
      </c>
      <c r="S117" s="18">
        <v>1318.12</v>
      </c>
      <c r="T117" s="18"/>
      <c r="U117" s="18"/>
      <c r="V117" s="10"/>
      <c r="W117" s="256">
        <f t="shared" si="25"/>
        <v>1318.12</v>
      </c>
      <c r="X117" s="144">
        <f t="shared" si="23"/>
        <v>0</v>
      </c>
      <c r="Y117" s="23"/>
      <c r="Z117" s="78"/>
      <c r="AA117" s="78"/>
      <c r="AB117" s="78"/>
      <c r="AC117" s="79"/>
      <c r="AD117" s="32"/>
      <c r="AE117" s="49"/>
      <c r="AF117" s="261" t="s">
        <v>819</v>
      </c>
      <c r="AG117" s="257">
        <f t="shared" si="26"/>
        <v>1318.12</v>
      </c>
      <c r="AH117" s="252">
        <f t="shared" si="27"/>
        <v>0</v>
      </c>
      <c r="AI117" s="258">
        <f t="shared" si="24"/>
        <v>0</v>
      </c>
    </row>
    <row r="118" spans="1:35" s="12" customFormat="1" ht="14.25" customHeight="1" x14ac:dyDescent="0.2">
      <c r="A118" s="109">
        <v>42685</v>
      </c>
      <c r="B118" s="9"/>
      <c r="C118" s="53">
        <v>1</v>
      </c>
      <c r="D118" s="130">
        <v>3</v>
      </c>
      <c r="E118" s="130" t="s">
        <v>61</v>
      </c>
      <c r="F118" s="127" t="s">
        <v>79</v>
      </c>
      <c r="G118" s="130">
        <v>960886077</v>
      </c>
      <c r="H118" s="130">
        <v>1007606283</v>
      </c>
      <c r="I118" s="118">
        <v>260043</v>
      </c>
      <c r="J118" s="130"/>
      <c r="K118" s="130">
        <v>4402830533</v>
      </c>
      <c r="L118" s="10"/>
      <c r="M118" s="130" t="s">
        <v>206</v>
      </c>
      <c r="N118" s="125">
        <v>306.72000000000003</v>
      </c>
      <c r="O118" s="26" t="s">
        <v>160</v>
      </c>
      <c r="P118" s="18"/>
      <c r="Q118" s="18"/>
      <c r="R118" s="128" t="s">
        <v>275</v>
      </c>
      <c r="S118" s="18">
        <v>306.72000000000003</v>
      </c>
      <c r="T118" s="18"/>
      <c r="U118" s="18"/>
      <c r="V118" s="10"/>
      <c r="W118" s="256">
        <f t="shared" si="25"/>
        <v>306.72000000000003</v>
      </c>
      <c r="X118" s="144">
        <f t="shared" si="23"/>
        <v>0</v>
      </c>
      <c r="Y118" s="23"/>
      <c r="Z118" s="78"/>
      <c r="AA118" s="78"/>
      <c r="AB118" s="78"/>
      <c r="AC118" s="79"/>
      <c r="AD118" s="32"/>
      <c r="AE118" s="49"/>
      <c r="AF118" s="261" t="s">
        <v>819</v>
      </c>
      <c r="AG118" s="257">
        <f t="shared" si="26"/>
        <v>306.72000000000003</v>
      </c>
      <c r="AH118" s="252">
        <f t="shared" si="27"/>
        <v>0</v>
      </c>
      <c r="AI118" s="258">
        <f t="shared" si="24"/>
        <v>0</v>
      </c>
    </row>
    <row r="119" spans="1:35" s="12" customFormat="1" ht="14.25" customHeight="1" x14ac:dyDescent="0.2">
      <c r="A119" s="109">
        <v>42685</v>
      </c>
      <c r="B119" s="9"/>
      <c r="C119" s="53">
        <v>1</v>
      </c>
      <c r="D119" s="117" t="s">
        <v>55</v>
      </c>
      <c r="E119" s="117" t="s">
        <v>65</v>
      </c>
      <c r="F119" s="127" t="s">
        <v>79</v>
      </c>
      <c r="G119" s="117">
        <v>90427110</v>
      </c>
      <c r="H119" s="117">
        <v>1007606298</v>
      </c>
      <c r="I119" s="118">
        <v>260044</v>
      </c>
      <c r="J119" s="127">
        <v>38690</v>
      </c>
      <c r="K119" s="119">
        <v>4402827508</v>
      </c>
      <c r="L119" s="10"/>
      <c r="M119" s="127" t="s">
        <v>207</v>
      </c>
      <c r="N119" s="123">
        <v>319.68</v>
      </c>
      <c r="O119" s="26" t="s">
        <v>160</v>
      </c>
      <c r="P119" s="18"/>
      <c r="Q119" s="18"/>
      <c r="R119" s="128" t="s">
        <v>276</v>
      </c>
      <c r="S119" s="18">
        <v>319.68</v>
      </c>
      <c r="T119" s="18"/>
      <c r="U119" s="18"/>
      <c r="V119" s="10"/>
      <c r="W119" s="256">
        <f t="shared" si="25"/>
        <v>319.68</v>
      </c>
      <c r="X119" s="144">
        <f t="shared" si="23"/>
        <v>0</v>
      </c>
      <c r="Y119" s="23"/>
      <c r="Z119" s="78"/>
      <c r="AA119" s="78"/>
      <c r="AB119" s="78"/>
      <c r="AC119" s="79"/>
      <c r="AD119" s="32"/>
      <c r="AE119" s="49"/>
      <c r="AF119" s="261" t="s">
        <v>820</v>
      </c>
      <c r="AG119" s="257">
        <f t="shared" si="26"/>
        <v>319.68</v>
      </c>
      <c r="AH119" s="252">
        <f t="shared" si="27"/>
        <v>0</v>
      </c>
      <c r="AI119" s="258">
        <f t="shared" si="24"/>
        <v>0</v>
      </c>
    </row>
    <row r="120" spans="1:35" s="12" customFormat="1" ht="28.5" customHeight="1" x14ac:dyDescent="0.2">
      <c r="A120" s="109">
        <v>42685</v>
      </c>
      <c r="B120" s="9"/>
      <c r="C120" s="53">
        <v>1</v>
      </c>
      <c r="D120" s="117">
        <v>5</v>
      </c>
      <c r="E120" s="117" t="s">
        <v>168</v>
      </c>
      <c r="F120" s="127" t="s">
        <v>79</v>
      </c>
      <c r="G120" s="117">
        <v>960764464</v>
      </c>
      <c r="H120" s="112" t="s">
        <v>279</v>
      </c>
      <c r="I120" s="118">
        <v>260045</v>
      </c>
      <c r="J120" s="127" t="s">
        <v>175</v>
      </c>
      <c r="K120" s="119">
        <v>4402823150</v>
      </c>
      <c r="L120" s="10"/>
      <c r="M120" s="127" t="s">
        <v>208</v>
      </c>
      <c r="N120" s="123">
        <v>1631.99</v>
      </c>
      <c r="O120" s="26" t="s">
        <v>160</v>
      </c>
      <c r="P120" s="18"/>
      <c r="Q120" s="18"/>
      <c r="R120" s="128" t="s">
        <v>276</v>
      </c>
      <c r="S120" s="18">
        <v>1531.99</v>
      </c>
      <c r="T120" s="18">
        <v>100</v>
      </c>
      <c r="U120" s="18"/>
      <c r="V120" s="10"/>
      <c r="W120" s="256">
        <f t="shared" si="25"/>
        <v>1631.99</v>
      </c>
      <c r="X120" s="144">
        <f t="shared" si="23"/>
        <v>0</v>
      </c>
      <c r="Y120" s="23"/>
      <c r="Z120" s="78"/>
      <c r="AA120" s="78"/>
      <c r="AB120" s="78"/>
      <c r="AC120" s="79"/>
      <c r="AD120" s="32"/>
      <c r="AE120" s="49"/>
      <c r="AF120" s="261" t="s">
        <v>820</v>
      </c>
      <c r="AG120" s="257">
        <f t="shared" si="26"/>
        <v>1631.99</v>
      </c>
      <c r="AH120" s="252">
        <f t="shared" si="27"/>
        <v>0</v>
      </c>
      <c r="AI120" s="258">
        <f t="shared" si="24"/>
        <v>0</v>
      </c>
    </row>
    <row r="121" spans="1:35" s="12" customFormat="1" ht="14.25" customHeight="1" x14ac:dyDescent="0.2">
      <c r="A121" s="109">
        <v>42685</v>
      </c>
      <c r="B121" s="9"/>
      <c r="C121" s="53">
        <v>1</v>
      </c>
      <c r="D121" s="117" t="s">
        <v>55</v>
      </c>
      <c r="E121" s="117" t="s">
        <v>65</v>
      </c>
      <c r="F121" s="127" t="s">
        <v>79</v>
      </c>
      <c r="G121" s="130">
        <v>90479177</v>
      </c>
      <c r="H121" s="130">
        <v>1007606352</v>
      </c>
      <c r="I121" s="118">
        <v>260046</v>
      </c>
      <c r="J121" s="130" t="s">
        <v>176</v>
      </c>
      <c r="K121" s="130">
        <v>4402712741</v>
      </c>
      <c r="L121" s="10"/>
      <c r="M121" s="130" t="s">
        <v>209</v>
      </c>
      <c r="N121" s="125">
        <v>517.48</v>
      </c>
      <c r="O121" s="26" t="s">
        <v>160</v>
      </c>
      <c r="P121" s="18"/>
      <c r="Q121" s="18"/>
      <c r="R121" s="128" t="s">
        <v>276</v>
      </c>
      <c r="S121" s="18">
        <v>517.48</v>
      </c>
      <c r="T121" s="18"/>
      <c r="U121" s="18"/>
      <c r="V121" s="10"/>
      <c r="W121" s="256">
        <f t="shared" si="25"/>
        <v>517.48</v>
      </c>
      <c r="X121" s="144">
        <f t="shared" si="23"/>
        <v>0</v>
      </c>
      <c r="Y121" s="23"/>
      <c r="Z121" s="78"/>
      <c r="AA121" s="78"/>
      <c r="AB121" s="78"/>
      <c r="AC121" s="79"/>
      <c r="AD121" s="32"/>
      <c r="AE121" s="49"/>
      <c r="AF121" s="261" t="s">
        <v>820</v>
      </c>
      <c r="AG121" s="257">
        <f t="shared" si="26"/>
        <v>517.48</v>
      </c>
      <c r="AH121" s="252">
        <f t="shared" si="27"/>
        <v>0</v>
      </c>
      <c r="AI121" s="258">
        <f t="shared" si="24"/>
        <v>0</v>
      </c>
    </row>
    <row r="122" spans="1:35" s="12" customFormat="1" ht="14.25" customHeight="1" x14ac:dyDescent="0.2">
      <c r="A122" s="109">
        <v>42685</v>
      </c>
      <c r="B122" s="9"/>
      <c r="C122" s="53">
        <v>1</v>
      </c>
      <c r="D122" s="117">
        <v>5</v>
      </c>
      <c r="E122" s="117" t="s">
        <v>168</v>
      </c>
      <c r="F122" s="127" t="s">
        <v>79</v>
      </c>
      <c r="G122" s="117">
        <v>90491985</v>
      </c>
      <c r="H122" s="117">
        <v>1007606526</v>
      </c>
      <c r="I122" s="118">
        <v>260047</v>
      </c>
      <c r="J122" s="127">
        <v>38952</v>
      </c>
      <c r="K122" s="119">
        <v>4402825976</v>
      </c>
      <c r="L122" s="10"/>
      <c r="M122" s="127" t="s">
        <v>210</v>
      </c>
      <c r="N122" s="123">
        <v>505.28</v>
      </c>
      <c r="O122" s="26" t="s">
        <v>160</v>
      </c>
      <c r="P122" s="18"/>
      <c r="Q122" s="18"/>
      <c r="R122" s="128" t="s">
        <v>276</v>
      </c>
      <c r="S122" s="18">
        <v>505.28</v>
      </c>
      <c r="T122" s="18"/>
      <c r="U122" s="18"/>
      <c r="V122" s="10"/>
      <c r="W122" s="256">
        <f t="shared" si="25"/>
        <v>505.28</v>
      </c>
      <c r="X122" s="144">
        <f t="shared" si="23"/>
        <v>0</v>
      </c>
      <c r="Y122" s="23"/>
      <c r="Z122" s="78"/>
      <c r="AA122" s="78"/>
      <c r="AB122" s="78"/>
      <c r="AC122" s="79"/>
      <c r="AD122" s="32"/>
      <c r="AE122" s="49"/>
      <c r="AF122" s="261" t="s">
        <v>820</v>
      </c>
      <c r="AG122" s="257">
        <f t="shared" si="26"/>
        <v>505.28</v>
      </c>
      <c r="AH122" s="252">
        <f t="shared" si="27"/>
        <v>0</v>
      </c>
      <c r="AI122" s="258">
        <f t="shared" si="24"/>
        <v>0</v>
      </c>
    </row>
    <row r="123" spans="1:35" s="12" customFormat="1" ht="14.25" customHeight="1" x14ac:dyDescent="0.2">
      <c r="A123" s="109">
        <v>42685</v>
      </c>
      <c r="B123" s="9"/>
      <c r="C123" s="53">
        <v>1</v>
      </c>
      <c r="D123" s="130">
        <v>5</v>
      </c>
      <c r="E123" s="130" t="s">
        <v>169</v>
      </c>
      <c r="F123" s="127" t="s">
        <v>79</v>
      </c>
      <c r="G123" s="130">
        <v>90490215</v>
      </c>
      <c r="H123" s="130">
        <v>1007606540</v>
      </c>
      <c r="I123" s="118">
        <v>260048</v>
      </c>
      <c r="J123" s="130">
        <v>38383</v>
      </c>
      <c r="K123" s="130">
        <v>4402810846</v>
      </c>
      <c r="L123" s="10"/>
      <c r="M123" s="130" t="s">
        <v>211</v>
      </c>
      <c r="N123" s="125">
        <v>2009.82</v>
      </c>
      <c r="O123" s="26" t="s">
        <v>160</v>
      </c>
      <c r="P123" s="18"/>
      <c r="Q123" s="18"/>
      <c r="R123" s="128" t="s">
        <v>276</v>
      </c>
      <c r="S123" s="18">
        <v>2009.82</v>
      </c>
      <c r="T123" s="18"/>
      <c r="U123" s="18"/>
      <c r="V123" s="10"/>
      <c r="W123" s="256">
        <f t="shared" si="25"/>
        <v>2009.82</v>
      </c>
      <c r="X123" s="144">
        <f t="shared" si="23"/>
        <v>0</v>
      </c>
      <c r="Y123" s="23"/>
      <c r="Z123" s="78"/>
      <c r="AA123" s="78"/>
      <c r="AB123" s="78"/>
      <c r="AC123" s="79"/>
      <c r="AD123" s="32"/>
      <c r="AE123" s="49"/>
      <c r="AF123" s="261" t="s">
        <v>820</v>
      </c>
      <c r="AG123" s="257">
        <f t="shared" si="26"/>
        <v>2009.82</v>
      </c>
      <c r="AH123" s="252">
        <f t="shared" si="27"/>
        <v>0</v>
      </c>
      <c r="AI123" s="258">
        <f t="shared" si="24"/>
        <v>0</v>
      </c>
    </row>
    <row r="124" spans="1:35" s="12" customFormat="1" ht="14.25" customHeight="1" x14ac:dyDescent="0.2">
      <c r="A124" s="109">
        <v>42685</v>
      </c>
      <c r="B124" s="9"/>
      <c r="C124" s="53">
        <v>1</v>
      </c>
      <c r="D124" s="117">
        <v>8</v>
      </c>
      <c r="E124" s="117" t="s">
        <v>166</v>
      </c>
      <c r="F124" s="127" t="s">
        <v>79</v>
      </c>
      <c r="G124" s="117">
        <v>90490925</v>
      </c>
      <c r="H124" s="117">
        <v>1007606567</v>
      </c>
      <c r="I124" s="118">
        <v>260049</v>
      </c>
      <c r="J124" s="127"/>
      <c r="K124" s="119">
        <v>4402826203</v>
      </c>
      <c r="L124" s="10"/>
      <c r="M124" s="127" t="s">
        <v>212</v>
      </c>
      <c r="N124" s="123">
        <v>1313.37</v>
      </c>
      <c r="O124" s="26" t="s">
        <v>160</v>
      </c>
      <c r="P124" s="18"/>
      <c r="Q124" s="18"/>
      <c r="R124" s="128" t="s">
        <v>276</v>
      </c>
      <c r="S124" s="18">
        <v>1313.37</v>
      </c>
      <c r="T124" s="18"/>
      <c r="U124" s="18"/>
      <c r="V124" s="10"/>
      <c r="W124" s="256">
        <f t="shared" si="25"/>
        <v>1313.37</v>
      </c>
      <c r="X124" s="144">
        <f t="shared" si="23"/>
        <v>0</v>
      </c>
      <c r="Y124" s="23"/>
      <c r="Z124" s="78"/>
      <c r="AA124" s="78"/>
      <c r="AB124" s="78"/>
      <c r="AC124" s="79"/>
      <c r="AD124" s="32"/>
      <c r="AE124" s="49"/>
      <c r="AF124" s="261" t="s">
        <v>818</v>
      </c>
      <c r="AG124" s="257">
        <f t="shared" si="26"/>
        <v>1313.37</v>
      </c>
      <c r="AH124" s="252">
        <f t="shared" si="27"/>
        <v>0</v>
      </c>
      <c r="AI124" s="258">
        <f t="shared" si="24"/>
        <v>0</v>
      </c>
    </row>
    <row r="125" spans="1:35" s="12" customFormat="1" ht="14.25" customHeight="1" x14ac:dyDescent="0.2">
      <c r="A125" s="109">
        <v>42685</v>
      </c>
      <c r="B125" s="9"/>
      <c r="C125" s="53">
        <v>1</v>
      </c>
      <c r="D125" s="130">
        <v>8</v>
      </c>
      <c r="E125" s="130"/>
      <c r="F125" s="130" t="s">
        <v>83</v>
      </c>
      <c r="G125" s="130">
        <v>90492442</v>
      </c>
      <c r="H125" s="130"/>
      <c r="I125" s="118">
        <v>260050</v>
      </c>
      <c r="J125" s="130"/>
      <c r="K125" s="231">
        <v>2510004015</v>
      </c>
      <c r="L125" s="10"/>
      <c r="M125" s="130" t="s">
        <v>213</v>
      </c>
      <c r="N125" s="125">
        <v>409.32</v>
      </c>
      <c r="O125" s="26" t="s">
        <v>160</v>
      </c>
      <c r="P125" s="18"/>
      <c r="Q125" s="18"/>
      <c r="R125" s="128" t="s">
        <v>659</v>
      </c>
      <c r="S125" s="18">
        <v>409.32</v>
      </c>
      <c r="T125" s="18"/>
      <c r="U125" s="18"/>
      <c r="V125" s="10"/>
      <c r="W125" s="256">
        <f t="shared" si="25"/>
        <v>409.32</v>
      </c>
      <c r="X125" s="144">
        <f t="shared" si="23"/>
        <v>0</v>
      </c>
      <c r="Y125" s="23"/>
      <c r="Z125" s="78"/>
      <c r="AA125" s="78"/>
      <c r="AB125" s="78"/>
      <c r="AC125" s="79"/>
      <c r="AD125" s="32"/>
      <c r="AE125" s="49"/>
      <c r="AF125" s="261" t="s">
        <v>818</v>
      </c>
      <c r="AG125" s="257">
        <f t="shared" si="26"/>
        <v>409.32</v>
      </c>
      <c r="AH125" s="252">
        <f t="shared" si="27"/>
        <v>0</v>
      </c>
      <c r="AI125" s="258">
        <f t="shared" si="24"/>
        <v>0</v>
      </c>
    </row>
    <row r="126" spans="1:35" s="12" customFormat="1" ht="14.25" customHeight="1" x14ac:dyDescent="0.2">
      <c r="A126" s="109">
        <v>42686</v>
      </c>
      <c r="B126" s="9"/>
      <c r="C126" s="53">
        <v>1</v>
      </c>
      <c r="D126" s="117">
        <v>8</v>
      </c>
      <c r="E126" s="117"/>
      <c r="F126" s="130" t="s">
        <v>83</v>
      </c>
      <c r="G126" s="117">
        <v>99206819</v>
      </c>
      <c r="H126" s="117"/>
      <c r="I126" s="118">
        <v>260051</v>
      </c>
      <c r="J126" s="127"/>
      <c r="K126" s="231">
        <v>2510004015</v>
      </c>
      <c r="L126" s="10"/>
      <c r="M126" s="127" t="s">
        <v>214</v>
      </c>
      <c r="N126" s="123">
        <v>1586</v>
      </c>
      <c r="O126" s="26" t="s">
        <v>160</v>
      </c>
      <c r="P126" s="18"/>
      <c r="Q126" s="18"/>
      <c r="R126" s="128" t="s">
        <v>659</v>
      </c>
      <c r="S126" s="18">
        <v>1586</v>
      </c>
      <c r="T126" s="18"/>
      <c r="U126" s="18"/>
      <c r="V126" s="10"/>
      <c r="W126" s="256">
        <f t="shared" si="25"/>
        <v>1586</v>
      </c>
      <c r="X126" s="144">
        <f t="shared" si="23"/>
        <v>0</v>
      </c>
      <c r="Y126" s="23"/>
      <c r="Z126" s="78"/>
      <c r="AA126" s="78"/>
      <c r="AB126" s="78"/>
      <c r="AC126" s="79"/>
      <c r="AD126" s="32"/>
      <c r="AE126" s="49"/>
      <c r="AF126" s="261" t="s">
        <v>818</v>
      </c>
      <c r="AG126" s="257">
        <f t="shared" si="26"/>
        <v>1586</v>
      </c>
      <c r="AH126" s="252">
        <f t="shared" si="27"/>
        <v>0</v>
      </c>
      <c r="AI126" s="258">
        <f t="shared" si="24"/>
        <v>0</v>
      </c>
    </row>
    <row r="127" spans="1:35" s="12" customFormat="1" ht="14.25" customHeight="1" x14ac:dyDescent="0.2">
      <c r="A127" s="109">
        <v>42687</v>
      </c>
      <c r="B127" s="9"/>
      <c r="C127" s="53">
        <v>1</v>
      </c>
      <c r="D127" s="130">
        <v>3</v>
      </c>
      <c r="E127" s="130"/>
      <c r="F127" s="130" t="s">
        <v>83</v>
      </c>
      <c r="G127" s="130">
        <v>960765293</v>
      </c>
      <c r="H127" s="130"/>
      <c r="I127" s="118">
        <v>260052</v>
      </c>
      <c r="J127" s="130"/>
      <c r="K127" s="130">
        <v>2510003975</v>
      </c>
      <c r="L127" s="10"/>
      <c r="M127" s="130" t="s">
        <v>215</v>
      </c>
      <c r="N127" s="125">
        <v>204.66</v>
      </c>
      <c r="O127" s="26" t="s">
        <v>160</v>
      </c>
      <c r="P127" s="18"/>
      <c r="Q127" s="18"/>
      <c r="R127" s="128" t="s">
        <v>449</v>
      </c>
      <c r="S127" s="18">
        <v>204.66</v>
      </c>
      <c r="T127" s="18"/>
      <c r="U127" s="18"/>
      <c r="V127" s="10"/>
      <c r="W127" s="256">
        <f t="shared" si="25"/>
        <v>204.66</v>
      </c>
      <c r="X127" s="144">
        <f t="shared" si="23"/>
        <v>0</v>
      </c>
      <c r="Y127" s="23"/>
      <c r="Z127" s="78"/>
      <c r="AA127" s="78"/>
      <c r="AB127" s="78"/>
      <c r="AC127" s="79"/>
      <c r="AD127" s="32"/>
      <c r="AE127" s="49"/>
      <c r="AF127" s="261" t="s">
        <v>819</v>
      </c>
      <c r="AG127" s="257">
        <f t="shared" si="26"/>
        <v>204.66</v>
      </c>
      <c r="AH127" s="252">
        <f t="shared" si="27"/>
        <v>0</v>
      </c>
      <c r="AI127" s="258">
        <f t="shared" si="24"/>
        <v>0</v>
      </c>
    </row>
    <row r="128" spans="1:35" s="12" customFormat="1" ht="14.25" customHeight="1" x14ac:dyDescent="0.2">
      <c r="A128" s="109">
        <v>42688</v>
      </c>
      <c r="B128" s="9"/>
      <c r="C128" s="53">
        <v>1</v>
      </c>
      <c r="D128" s="117">
        <v>8</v>
      </c>
      <c r="E128" s="117"/>
      <c r="F128" s="130" t="s">
        <v>83</v>
      </c>
      <c r="G128" s="117">
        <v>960876627</v>
      </c>
      <c r="H128" s="117"/>
      <c r="I128" s="118">
        <v>260053</v>
      </c>
      <c r="J128" s="127"/>
      <c r="K128" s="231">
        <v>2510004015</v>
      </c>
      <c r="L128" s="10"/>
      <c r="M128" s="127" t="s">
        <v>216</v>
      </c>
      <c r="N128" s="123">
        <v>245.61</v>
      </c>
      <c r="O128" s="26" t="s">
        <v>160</v>
      </c>
      <c r="P128" s="18"/>
      <c r="Q128" s="18"/>
      <c r="R128" s="128" t="s">
        <v>659</v>
      </c>
      <c r="S128" s="18">
        <v>245.61</v>
      </c>
      <c r="T128" s="18"/>
      <c r="U128" s="18"/>
      <c r="V128" s="10"/>
      <c r="W128" s="256">
        <f t="shared" ref="W128:W191" si="28">S128+T128+U128+V128</f>
        <v>245.61</v>
      </c>
      <c r="X128" s="144">
        <f t="shared" si="23"/>
        <v>0</v>
      </c>
      <c r="Y128" s="23"/>
      <c r="Z128" s="78"/>
      <c r="AA128" s="78"/>
      <c r="AB128" s="78"/>
      <c r="AC128" s="79"/>
      <c r="AD128" s="32"/>
      <c r="AE128" s="49"/>
      <c r="AF128" s="261" t="s">
        <v>818</v>
      </c>
      <c r="AG128" s="257">
        <f t="shared" ref="AG128:AG191" si="29">N128*C128</f>
        <v>245.61</v>
      </c>
      <c r="AH128" s="252">
        <f t="shared" ref="AH128:AH191" si="30">IF(O128="a",0,IF(O128="d",0,IF(C128="","",+N128-(C128*N128))))</f>
        <v>0</v>
      </c>
      <c r="AI128" s="258">
        <f t="shared" si="24"/>
        <v>0</v>
      </c>
    </row>
    <row r="129" spans="1:35" s="12" customFormat="1" ht="14.25" customHeight="1" x14ac:dyDescent="0.2">
      <c r="A129" s="109">
        <v>42689</v>
      </c>
      <c r="B129" s="9"/>
      <c r="C129" s="53">
        <v>1</v>
      </c>
      <c r="D129" s="130">
        <v>8</v>
      </c>
      <c r="E129" s="130"/>
      <c r="F129" s="130" t="s">
        <v>83</v>
      </c>
      <c r="G129" s="130">
        <v>90491952</v>
      </c>
      <c r="H129" s="130"/>
      <c r="I129" s="118">
        <v>260054</v>
      </c>
      <c r="J129" s="130"/>
      <c r="K129" s="231">
        <v>2510004015</v>
      </c>
      <c r="L129" s="10"/>
      <c r="M129" s="130" t="s">
        <v>200</v>
      </c>
      <c r="N129" s="125">
        <v>180</v>
      </c>
      <c r="O129" s="26" t="s">
        <v>160</v>
      </c>
      <c r="P129" s="18"/>
      <c r="Q129" s="18"/>
      <c r="R129" s="128" t="s">
        <v>659</v>
      </c>
      <c r="S129" s="18">
        <v>180</v>
      </c>
      <c r="T129" s="18"/>
      <c r="U129" s="18"/>
      <c r="V129" s="10"/>
      <c r="W129" s="256">
        <f t="shared" si="28"/>
        <v>180</v>
      </c>
      <c r="X129" s="144">
        <f t="shared" si="23"/>
        <v>0</v>
      </c>
      <c r="Y129" s="23"/>
      <c r="Z129" s="78"/>
      <c r="AA129" s="78"/>
      <c r="AB129" s="78"/>
      <c r="AC129" s="79"/>
      <c r="AD129" s="32"/>
      <c r="AE129" s="49"/>
      <c r="AF129" s="261" t="s">
        <v>818</v>
      </c>
      <c r="AG129" s="257">
        <f t="shared" si="29"/>
        <v>180</v>
      </c>
      <c r="AH129" s="252">
        <f t="shared" si="30"/>
        <v>0</v>
      </c>
      <c r="AI129" s="258">
        <f t="shared" si="24"/>
        <v>0</v>
      </c>
    </row>
    <row r="130" spans="1:35" s="12" customFormat="1" ht="14.25" customHeight="1" x14ac:dyDescent="0.2">
      <c r="A130" s="109">
        <v>42689</v>
      </c>
      <c r="B130" s="9"/>
      <c r="C130" s="53">
        <v>1</v>
      </c>
      <c r="D130" s="130">
        <v>3</v>
      </c>
      <c r="E130" s="130"/>
      <c r="F130" s="130" t="s">
        <v>174</v>
      </c>
      <c r="G130" s="130"/>
      <c r="H130" s="130">
        <v>1007622519</v>
      </c>
      <c r="I130" s="118">
        <v>260055</v>
      </c>
      <c r="J130" s="130"/>
      <c r="K130" s="130">
        <v>4402838660</v>
      </c>
      <c r="L130" s="10"/>
      <c r="M130" s="130" t="s">
        <v>217</v>
      </c>
      <c r="N130" s="125">
        <v>102.3</v>
      </c>
      <c r="O130" s="26" t="s">
        <v>160</v>
      </c>
      <c r="P130" s="18"/>
      <c r="Q130" s="18"/>
      <c r="R130" s="128" t="s">
        <v>335</v>
      </c>
      <c r="S130" s="18">
        <v>102.3</v>
      </c>
      <c r="T130" s="18"/>
      <c r="U130" s="18"/>
      <c r="V130" s="10"/>
      <c r="W130" s="256">
        <f t="shared" si="28"/>
        <v>102.3</v>
      </c>
      <c r="X130" s="144">
        <f t="shared" si="23"/>
        <v>0</v>
      </c>
      <c r="Y130" s="23"/>
      <c r="Z130" s="78"/>
      <c r="AA130" s="78"/>
      <c r="AB130" s="78"/>
      <c r="AC130" s="79"/>
      <c r="AD130" s="32"/>
      <c r="AE130" s="49"/>
      <c r="AF130" s="261" t="s">
        <v>819</v>
      </c>
      <c r="AG130" s="257">
        <f t="shared" si="29"/>
        <v>102.3</v>
      </c>
      <c r="AH130" s="252">
        <f t="shared" si="30"/>
        <v>0</v>
      </c>
      <c r="AI130" s="258">
        <f t="shared" si="24"/>
        <v>0</v>
      </c>
    </row>
    <row r="131" spans="1:35" s="12" customFormat="1" ht="14.25" customHeight="1" x14ac:dyDescent="0.2">
      <c r="A131" s="109">
        <v>42689</v>
      </c>
      <c r="B131" s="9"/>
      <c r="C131" s="53">
        <v>1</v>
      </c>
      <c r="D131" s="130">
        <v>3</v>
      </c>
      <c r="E131" s="130"/>
      <c r="F131" s="130" t="s">
        <v>174</v>
      </c>
      <c r="G131" s="130">
        <v>200082761</v>
      </c>
      <c r="H131" s="130">
        <v>1007622524</v>
      </c>
      <c r="I131" s="118">
        <v>260056</v>
      </c>
      <c r="J131" s="130"/>
      <c r="K131" s="130">
        <v>4402838660</v>
      </c>
      <c r="L131" s="10"/>
      <c r="M131" s="130" t="s">
        <v>218</v>
      </c>
      <c r="N131" s="125">
        <v>102.3</v>
      </c>
      <c r="O131" s="26" t="s">
        <v>160</v>
      </c>
      <c r="P131" s="18"/>
      <c r="Q131" s="18"/>
      <c r="R131" s="128" t="s">
        <v>335</v>
      </c>
      <c r="S131" s="18">
        <v>102.3</v>
      </c>
      <c r="T131" s="18"/>
      <c r="U131" s="18"/>
      <c r="V131" s="10"/>
      <c r="W131" s="256">
        <f t="shared" si="28"/>
        <v>102.3</v>
      </c>
      <c r="X131" s="144">
        <f t="shared" si="23"/>
        <v>0</v>
      </c>
      <c r="Y131" s="23"/>
      <c r="Z131" s="78"/>
      <c r="AA131" s="78"/>
      <c r="AB131" s="78"/>
      <c r="AC131" s="79"/>
      <c r="AD131" s="32"/>
      <c r="AE131" s="49"/>
      <c r="AF131" s="261" t="s">
        <v>819</v>
      </c>
      <c r="AG131" s="257">
        <f t="shared" si="29"/>
        <v>102.3</v>
      </c>
      <c r="AH131" s="252">
        <f t="shared" si="30"/>
        <v>0</v>
      </c>
      <c r="AI131" s="258">
        <f t="shared" si="24"/>
        <v>0</v>
      </c>
    </row>
    <row r="132" spans="1:35" s="12" customFormat="1" ht="14.25" customHeight="1" x14ac:dyDescent="0.2">
      <c r="A132" s="109">
        <v>42690</v>
      </c>
      <c r="B132" s="9"/>
      <c r="C132" s="53">
        <v>1</v>
      </c>
      <c r="D132" s="117">
        <v>3</v>
      </c>
      <c r="E132" s="117"/>
      <c r="F132" s="117" t="s">
        <v>83</v>
      </c>
      <c r="G132" s="117">
        <v>90492421</v>
      </c>
      <c r="H132" s="117"/>
      <c r="I132" s="118">
        <v>260057</v>
      </c>
      <c r="J132" s="127"/>
      <c r="K132" s="231">
        <v>2510003975</v>
      </c>
      <c r="L132" s="10"/>
      <c r="M132" s="127" t="s">
        <v>219</v>
      </c>
      <c r="N132" s="123">
        <v>145.56</v>
      </c>
      <c r="O132" s="26" t="s">
        <v>160</v>
      </c>
      <c r="P132" s="18"/>
      <c r="Q132" s="18"/>
      <c r="R132" s="128" t="s">
        <v>449</v>
      </c>
      <c r="S132" s="18">
        <v>145.56</v>
      </c>
      <c r="T132" s="18"/>
      <c r="U132" s="18"/>
      <c r="V132" s="10"/>
      <c r="W132" s="256">
        <f t="shared" si="28"/>
        <v>145.56</v>
      </c>
      <c r="X132" s="144">
        <f t="shared" si="23"/>
        <v>0</v>
      </c>
      <c r="Y132" s="23"/>
      <c r="Z132" s="78"/>
      <c r="AA132" s="78"/>
      <c r="AB132" s="78"/>
      <c r="AC132" s="79"/>
      <c r="AD132" s="32"/>
      <c r="AE132" s="49"/>
      <c r="AF132" s="261" t="s">
        <v>819</v>
      </c>
      <c r="AG132" s="257">
        <f t="shared" si="29"/>
        <v>145.56</v>
      </c>
      <c r="AH132" s="252">
        <f t="shared" si="30"/>
        <v>0</v>
      </c>
      <c r="AI132" s="258">
        <f t="shared" si="24"/>
        <v>0</v>
      </c>
    </row>
    <row r="133" spans="1:35" s="12" customFormat="1" ht="14.25" customHeight="1" x14ac:dyDescent="0.2">
      <c r="A133" s="109">
        <v>42691</v>
      </c>
      <c r="B133" s="9"/>
      <c r="C133" s="53">
        <v>1</v>
      </c>
      <c r="D133" s="117">
        <v>8</v>
      </c>
      <c r="E133" s="117"/>
      <c r="F133" s="117" t="s">
        <v>83</v>
      </c>
      <c r="G133" s="117">
        <v>99205930</v>
      </c>
      <c r="H133" s="117"/>
      <c r="I133" s="118">
        <v>260058</v>
      </c>
      <c r="J133" s="127"/>
      <c r="K133" s="119">
        <v>2510004015</v>
      </c>
      <c r="L133" s="10"/>
      <c r="M133" s="127" t="s">
        <v>220</v>
      </c>
      <c r="N133" s="123">
        <v>520</v>
      </c>
      <c r="O133" s="26" t="s">
        <v>160</v>
      </c>
      <c r="P133" s="18"/>
      <c r="Q133" s="18"/>
      <c r="R133" s="128" t="s">
        <v>659</v>
      </c>
      <c r="S133" s="18">
        <v>520</v>
      </c>
      <c r="T133" s="18"/>
      <c r="U133" s="18"/>
      <c r="V133" s="10"/>
      <c r="W133" s="256">
        <f t="shared" si="28"/>
        <v>520</v>
      </c>
      <c r="X133" s="144">
        <f t="shared" si="23"/>
        <v>0</v>
      </c>
      <c r="Y133" s="23"/>
      <c r="Z133" s="78"/>
      <c r="AA133" s="78"/>
      <c r="AB133" s="78"/>
      <c r="AC133" s="79"/>
      <c r="AD133" s="32"/>
      <c r="AE133" s="49"/>
      <c r="AF133" s="261" t="s">
        <v>818</v>
      </c>
      <c r="AG133" s="257">
        <f t="shared" si="29"/>
        <v>520</v>
      </c>
      <c r="AH133" s="252">
        <f t="shared" si="30"/>
        <v>0</v>
      </c>
      <c r="AI133" s="258">
        <f t="shared" si="24"/>
        <v>0</v>
      </c>
    </row>
    <row r="134" spans="1:35" s="12" customFormat="1" ht="14.25" customHeight="1" x14ac:dyDescent="0.2">
      <c r="A134" s="109">
        <v>42692</v>
      </c>
      <c r="B134" s="9"/>
      <c r="C134" s="53">
        <v>1</v>
      </c>
      <c r="D134" s="130">
        <v>8</v>
      </c>
      <c r="E134" s="130"/>
      <c r="F134" s="117" t="s">
        <v>83</v>
      </c>
      <c r="G134" s="130">
        <v>960764820</v>
      </c>
      <c r="H134" s="130"/>
      <c r="I134" s="118">
        <v>260059</v>
      </c>
      <c r="J134" s="130"/>
      <c r="K134" s="130">
        <v>2510003981</v>
      </c>
      <c r="L134" s="10"/>
      <c r="M134" s="130" t="s">
        <v>221</v>
      </c>
      <c r="N134" s="125">
        <v>140</v>
      </c>
      <c r="O134" s="26" t="s">
        <v>160</v>
      </c>
      <c r="P134" s="18"/>
      <c r="Q134" s="18"/>
      <c r="R134" s="129" t="s">
        <v>449</v>
      </c>
      <c r="S134" s="18">
        <v>140</v>
      </c>
      <c r="T134" s="18"/>
      <c r="U134" s="18"/>
      <c r="V134" s="10"/>
      <c r="W134" s="256">
        <f t="shared" si="28"/>
        <v>140</v>
      </c>
      <c r="X134" s="144">
        <f t="shared" si="23"/>
        <v>0</v>
      </c>
      <c r="Y134" s="23"/>
      <c r="Z134" s="78"/>
      <c r="AA134" s="78"/>
      <c r="AB134" s="78"/>
      <c r="AC134" s="79"/>
      <c r="AD134" s="32"/>
      <c r="AE134" s="49"/>
      <c r="AF134" s="261" t="s">
        <v>818</v>
      </c>
      <c r="AG134" s="257">
        <f t="shared" si="29"/>
        <v>140</v>
      </c>
      <c r="AH134" s="252">
        <f t="shared" si="30"/>
        <v>0</v>
      </c>
      <c r="AI134" s="258">
        <f t="shared" si="24"/>
        <v>0</v>
      </c>
    </row>
    <row r="135" spans="1:35" s="12" customFormat="1" ht="14.25" customHeight="1" x14ac:dyDescent="0.2">
      <c r="A135" s="109">
        <v>42693</v>
      </c>
      <c r="B135" s="9"/>
      <c r="C135" s="53">
        <v>1</v>
      </c>
      <c r="D135" s="130">
        <v>3</v>
      </c>
      <c r="E135" s="130"/>
      <c r="F135" s="117" t="s">
        <v>83</v>
      </c>
      <c r="G135" s="129">
        <v>90492984</v>
      </c>
      <c r="H135" s="129"/>
      <c r="I135" s="118">
        <v>260060</v>
      </c>
      <c r="J135" s="129"/>
      <c r="K135" s="129">
        <v>2510003975</v>
      </c>
      <c r="L135" s="10"/>
      <c r="M135" s="130" t="s">
        <v>222</v>
      </c>
      <c r="N135" s="126">
        <v>122.8</v>
      </c>
      <c r="O135" s="26" t="s">
        <v>160</v>
      </c>
      <c r="P135" s="18"/>
      <c r="Q135" s="18"/>
      <c r="R135" s="129" t="s">
        <v>449</v>
      </c>
      <c r="S135" s="18">
        <v>122.8</v>
      </c>
      <c r="T135" s="18"/>
      <c r="U135" s="18"/>
      <c r="V135" s="10"/>
      <c r="W135" s="256">
        <f t="shared" si="28"/>
        <v>122.8</v>
      </c>
      <c r="X135" s="144">
        <f t="shared" si="23"/>
        <v>0</v>
      </c>
      <c r="Y135" s="23"/>
      <c r="Z135" s="78"/>
      <c r="AA135" s="78"/>
      <c r="AB135" s="78"/>
      <c r="AC135" s="79"/>
      <c r="AD135" s="32"/>
      <c r="AE135" s="49"/>
      <c r="AF135" s="261" t="s">
        <v>819</v>
      </c>
      <c r="AG135" s="257">
        <f t="shared" si="29"/>
        <v>122.8</v>
      </c>
      <c r="AH135" s="252">
        <f t="shared" si="30"/>
        <v>0</v>
      </c>
      <c r="AI135" s="258">
        <f t="shared" si="24"/>
        <v>0</v>
      </c>
    </row>
    <row r="136" spans="1:35" s="12" customFormat="1" ht="14.25" customHeight="1" x14ac:dyDescent="0.2">
      <c r="A136" s="109">
        <v>42694</v>
      </c>
      <c r="B136" s="9"/>
      <c r="C136" s="53">
        <v>1</v>
      </c>
      <c r="D136" s="117">
        <v>8</v>
      </c>
      <c r="E136" s="117"/>
      <c r="F136" s="117" t="s">
        <v>83</v>
      </c>
      <c r="G136" s="117">
        <v>99205931</v>
      </c>
      <c r="H136" s="117"/>
      <c r="I136" s="118">
        <v>260061</v>
      </c>
      <c r="J136" s="127"/>
      <c r="K136" s="119">
        <v>2510004015</v>
      </c>
      <c r="L136" s="10"/>
      <c r="M136" s="127" t="s">
        <v>223</v>
      </c>
      <c r="N136" s="123">
        <v>520</v>
      </c>
      <c r="O136" s="26" t="s">
        <v>160</v>
      </c>
      <c r="P136" s="18"/>
      <c r="Q136" s="18"/>
      <c r="R136" s="128" t="s">
        <v>659</v>
      </c>
      <c r="S136" s="18">
        <v>520</v>
      </c>
      <c r="T136" s="18"/>
      <c r="U136" s="18"/>
      <c r="V136" s="10"/>
      <c r="W136" s="256">
        <f t="shared" si="28"/>
        <v>520</v>
      </c>
      <c r="X136" s="144">
        <f t="shared" si="23"/>
        <v>0</v>
      </c>
      <c r="Y136" s="23"/>
      <c r="Z136" s="78"/>
      <c r="AA136" s="78"/>
      <c r="AB136" s="78"/>
      <c r="AC136" s="79"/>
      <c r="AD136" s="32"/>
      <c r="AE136" s="49"/>
      <c r="AF136" s="261" t="s">
        <v>818</v>
      </c>
      <c r="AG136" s="257">
        <f t="shared" si="29"/>
        <v>520</v>
      </c>
      <c r="AH136" s="252">
        <f t="shared" si="30"/>
        <v>0</v>
      </c>
      <c r="AI136" s="258">
        <f t="shared" si="24"/>
        <v>0</v>
      </c>
    </row>
    <row r="137" spans="1:35" s="12" customFormat="1" ht="14.25" customHeight="1" x14ac:dyDescent="0.2">
      <c r="A137" s="109">
        <v>42695</v>
      </c>
      <c r="B137" s="9"/>
      <c r="C137" s="53">
        <v>1</v>
      </c>
      <c r="D137" s="130">
        <v>8</v>
      </c>
      <c r="E137" s="130"/>
      <c r="F137" s="117" t="s">
        <v>83</v>
      </c>
      <c r="G137" s="130">
        <v>99205932</v>
      </c>
      <c r="H137" s="130"/>
      <c r="I137" s="118">
        <v>260062</v>
      </c>
      <c r="J137" s="130"/>
      <c r="K137" s="119">
        <v>2510004015</v>
      </c>
      <c r="L137" s="10"/>
      <c r="M137" s="130" t="s">
        <v>224</v>
      </c>
      <c r="N137" s="125">
        <v>520</v>
      </c>
      <c r="O137" s="26" t="s">
        <v>160</v>
      </c>
      <c r="P137" s="18"/>
      <c r="Q137" s="18"/>
      <c r="R137" s="128" t="s">
        <v>659</v>
      </c>
      <c r="S137" s="18">
        <v>520</v>
      </c>
      <c r="T137" s="18"/>
      <c r="U137" s="18"/>
      <c r="V137" s="10"/>
      <c r="W137" s="256">
        <f t="shared" si="28"/>
        <v>520</v>
      </c>
      <c r="X137" s="144">
        <f t="shared" si="23"/>
        <v>0</v>
      </c>
      <c r="Y137" s="23"/>
      <c r="Z137" s="78"/>
      <c r="AA137" s="78"/>
      <c r="AB137" s="78"/>
      <c r="AC137" s="79"/>
      <c r="AD137" s="32"/>
      <c r="AE137" s="49"/>
      <c r="AF137" s="261" t="s">
        <v>818</v>
      </c>
      <c r="AG137" s="257">
        <f t="shared" si="29"/>
        <v>520</v>
      </c>
      <c r="AH137" s="252">
        <f t="shared" si="30"/>
        <v>0</v>
      </c>
      <c r="AI137" s="258">
        <f t="shared" si="24"/>
        <v>0</v>
      </c>
    </row>
    <row r="138" spans="1:35" s="12" customFormat="1" ht="14.25" customHeight="1" x14ac:dyDescent="0.2">
      <c r="A138" s="109">
        <v>42696</v>
      </c>
      <c r="B138" s="9"/>
      <c r="C138" s="53">
        <v>1</v>
      </c>
      <c r="D138" s="130">
        <v>8</v>
      </c>
      <c r="E138" s="130"/>
      <c r="F138" s="117" t="s">
        <v>83</v>
      </c>
      <c r="G138" s="130">
        <v>90492812</v>
      </c>
      <c r="H138" s="130"/>
      <c r="I138" s="118">
        <v>260063</v>
      </c>
      <c r="J138" s="130"/>
      <c r="K138" s="130">
        <v>2510003981</v>
      </c>
      <c r="L138" s="10"/>
      <c r="M138" s="130" t="s">
        <v>225</v>
      </c>
      <c r="N138" s="125">
        <v>140</v>
      </c>
      <c r="O138" s="26" t="s">
        <v>160</v>
      </c>
      <c r="P138" s="18"/>
      <c r="Q138" s="18"/>
      <c r="R138" s="128" t="s">
        <v>449</v>
      </c>
      <c r="S138" s="18">
        <v>140</v>
      </c>
      <c r="T138" s="18"/>
      <c r="U138" s="18"/>
      <c r="V138" s="10"/>
      <c r="W138" s="256">
        <f t="shared" si="28"/>
        <v>140</v>
      </c>
      <c r="X138" s="144">
        <f t="shared" si="23"/>
        <v>0</v>
      </c>
      <c r="Y138" s="23"/>
      <c r="Z138" s="78"/>
      <c r="AA138" s="78"/>
      <c r="AB138" s="78"/>
      <c r="AC138" s="79"/>
      <c r="AD138" s="32"/>
      <c r="AE138" s="49"/>
      <c r="AF138" s="261" t="s">
        <v>818</v>
      </c>
      <c r="AG138" s="257">
        <f t="shared" si="29"/>
        <v>140</v>
      </c>
      <c r="AH138" s="252">
        <f t="shared" si="30"/>
        <v>0</v>
      </c>
      <c r="AI138" s="258">
        <f t="shared" si="24"/>
        <v>0</v>
      </c>
    </row>
    <row r="139" spans="1:35" s="12" customFormat="1" ht="14.25" customHeight="1" x14ac:dyDescent="0.2">
      <c r="A139" s="109">
        <v>42696</v>
      </c>
      <c r="B139" s="9"/>
      <c r="C139" s="53">
        <v>1</v>
      </c>
      <c r="D139" s="117">
        <v>3</v>
      </c>
      <c r="E139" s="117"/>
      <c r="F139" s="117" t="s">
        <v>56</v>
      </c>
      <c r="G139" s="117">
        <v>90492984</v>
      </c>
      <c r="H139" s="117"/>
      <c r="I139" s="118">
        <v>260064</v>
      </c>
      <c r="J139" s="127"/>
      <c r="K139" s="119" t="s">
        <v>744</v>
      </c>
      <c r="L139" s="10"/>
      <c r="M139" s="127" t="s">
        <v>226</v>
      </c>
      <c r="N139" s="123">
        <v>272.8</v>
      </c>
      <c r="O139" s="26" t="s">
        <v>160</v>
      </c>
      <c r="P139" s="18"/>
      <c r="Q139" s="18"/>
      <c r="R139" s="128" t="s">
        <v>734</v>
      </c>
      <c r="S139" s="18">
        <v>272.8</v>
      </c>
      <c r="T139" s="18"/>
      <c r="U139" s="18"/>
      <c r="V139" s="10"/>
      <c r="W139" s="256">
        <f t="shared" si="28"/>
        <v>272.8</v>
      </c>
      <c r="X139" s="144">
        <f t="shared" si="23"/>
        <v>0</v>
      </c>
      <c r="Y139" s="23"/>
      <c r="Z139" s="78"/>
      <c r="AA139" s="78"/>
      <c r="AB139" s="78"/>
      <c r="AC139" s="79"/>
      <c r="AD139" s="32"/>
      <c r="AE139" s="49"/>
      <c r="AF139" s="261" t="s">
        <v>819</v>
      </c>
      <c r="AG139" s="257">
        <f t="shared" si="29"/>
        <v>272.8</v>
      </c>
      <c r="AH139" s="252">
        <f t="shared" si="30"/>
        <v>0</v>
      </c>
      <c r="AI139" s="258">
        <f t="shared" si="24"/>
        <v>0</v>
      </c>
    </row>
    <row r="140" spans="1:35" s="12" customFormat="1" ht="14.25" customHeight="1" x14ac:dyDescent="0.2">
      <c r="A140" s="109">
        <v>42696</v>
      </c>
      <c r="B140" s="9"/>
      <c r="C140" s="53">
        <v>1</v>
      </c>
      <c r="D140" s="130">
        <v>8</v>
      </c>
      <c r="E140" s="130" t="s">
        <v>166</v>
      </c>
      <c r="F140" s="130" t="s">
        <v>79</v>
      </c>
      <c r="G140" s="130">
        <v>99206661</v>
      </c>
      <c r="H140" s="130">
        <v>1007616390</v>
      </c>
      <c r="I140" s="118">
        <v>260065</v>
      </c>
      <c r="J140" s="130"/>
      <c r="K140" s="130">
        <v>4402831913</v>
      </c>
      <c r="L140" s="10"/>
      <c r="M140" s="130" t="s">
        <v>199</v>
      </c>
      <c r="N140" s="125">
        <v>452.76</v>
      </c>
      <c r="O140" s="26" t="s">
        <v>160</v>
      </c>
      <c r="P140" s="18"/>
      <c r="Q140" s="18"/>
      <c r="R140" s="128" t="s">
        <v>277</v>
      </c>
      <c r="S140" s="18">
        <v>452.76</v>
      </c>
      <c r="T140" s="18"/>
      <c r="U140" s="18"/>
      <c r="V140" s="10"/>
      <c r="W140" s="256">
        <f t="shared" si="28"/>
        <v>452.76</v>
      </c>
      <c r="X140" s="144">
        <f t="shared" si="23"/>
        <v>0</v>
      </c>
      <c r="Y140" s="23"/>
      <c r="Z140" s="78"/>
      <c r="AA140" s="78"/>
      <c r="AB140" s="78"/>
      <c r="AC140" s="79"/>
      <c r="AD140" s="32"/>
      <c r="AE140" s="49"/>
      <c r="AF140" s="261" t="s">
        <v>818</v>
      </c>
      <c r="AG140" s="257">
        <f t="shared" si="29"/>
        <v>452.76</v>
      </c>
      <c r="AH140" s="252">
        <f t="shared" si="30"/>
        <v>0</v>
      </c>
      <c r="AI140" s="258">
        <f t="shared" si="24"/>
        <v>0</v>
      </c>
    </row>
    <row r="141" spans="1:35" s="12" customFormat="1" ht="14.25" customHeight="1" x14ac:dyDescent="0.2">
      <c r="A141" s="109">
        <v>42696</v>
      </c>
      <c r="B141" s="9"/>
      <c r="C141" s="53">
        <v>1</v>
      </c>
      <c r="D141" s="130">
        <v>8</v>
      </c>
      <c r="E141" s="130" t="s">
        <v>166</v>
      </c>
      <c r="F141" s="130" t="s">
        <v>79</v>
      </c>
      <c r="G141" s="117">
        <v>99206660</v>
      </c>
      <c r="H141" s="117">
        <v>1007616449</v>
      </c>
      <c r="I141" s="118">
        <v>260066</v>
      </c>
      <c r="J141" s="127"/>
      <c r="K141" s="119">
        <v>4402827096</v>
      </c>
      <c r="L141" s="10"/>
      <c r="M141" s="127" t="s">
        <v>198</v>
      </c>
      <c r="N141" s="123">
        <v>452.76</v>
      </c>
      <c r="O141" s="26" t="s">
        <v>160</v>
      </c>
      <c r="P141" s="18"/>
      <c r="Q141" s="18"/>
      <c r="R141" s="128" t="s">
        <v>277</v>
      </c>
      <c r="S141" s="18">
        <v>452.76</v>
      </c>
      <c r="T141" s="18"/>
      <c r="U141" s="18"/>
      <c r="V141" s="10"/>
      <c r="W141" s="256">
        <f t="shared" si="28"/>
        <v>452.76</v>
      </c>
      <c r="X141" s="144">
        <f t="shared" si="23"/>
        <v>0</v>
      </c>
      <c r="Y141" s="23"/>
      <c r="Z141" s="78"/>
      <c r="AA141" s="78"/>
      <c r="AB141" s="78"/>
      <c r="AC141" s="79"/>
      <c r="AD141" s="32"/>
      <c r="AE141" s="49"/>
      <c r="AF141" s="261" t="s">
        <v>818</v>
      </c>
      <c r="AG141" s="257">
        <f t="shared" si="29"/>
        <v>452.76</v>
      </c>
      <c r="AH141" s="252">
        <f t="shared" si="30"/>
        <v>0</v>
      </c>
      <c r="AI141" s="258">
        <f t="shared" si="24"/>
        <v>0</v>
      </c>
    </row>
    <row r="142" spans="1:35" s="12" customFormat="1" ht="14.25" customHeight="1" x14ac:dyDescent="0.2">
      <c r="A142" s="109">
        <v>42697</v>
      </c>
      <c r="B142" s="9"/>
      <c r="C142" s="53">
        <v>1</v>
      </c>
      <c r="D142" s="130">
        <v>8</v>
      </c>
      <c r="E142" s="130" t="s">
        <v>166</v>
      </c>
      <c r="F142" s="130" t="s">
        <v>79</v>
      </c>
      <c r="G142" s="130">
        <v>960883550</v>
      </c>
      <c r="H142" s="130">
        <v>1007618831</v>
      </c>
      <c r="I142" s="118">
        <v>260067</v>
      </c>
      <c r="J142" s="130"/>
      <c r="K142" s="130">
        <v>4402822446</v>
      </c>
      <c r="L142" s="10"/>
      <c r="M142" s="130" t="s">
        <v>227</v>
      </c>
      <c r="N142" s="125">
        <v>772.44</v>
      </c>
      <c r="O142" s="26" t="s">
        <v>160</v>
      </c>
      <c r="P142" s="18"/>
      <c r="Q142" s="199"/>
      <c r="R142" s="128" t="s">
        <v>277</v>
      </c>
      <c r="S142" s="18">
        <v>772.44</v>
      </c>
      <c r="T142" s="18"/>
      <c r="U142" s="18"/>
      <c r="V142" s="10"/>
      <c r="W142" s="256">
        <f t="shared" si="28"/>
        <v>772.44</v>
      </c>
      <c r="X142" s="144">
        <f t="shared" ref="X142:X173" si="31">IF(O142="a",0,IF(O142="d","0",IF(O142="","",+N142-S142-T142-U142-V142)))</f>
        <v>0</v>
      </c>
      <c r="Y142" s="23"/>
      <c r="Z142" s="78"/>
      <c r="AA142" s="78"/>
      <c r="AB142" s="78"/>
      <c r="AC142" s="79"/>
      <c r="AD142" s="32"/>
      <c r="AE142" s="49"/>
      <c r="AF142" s="261" t="s">
        <v>818</v>
      </c>
      <c r="AG142" s="257">
        <f t="shared" si="29"/>
        <v>772.44</v>
      </c>
      <c r="AH142" s="252">
        <f t="shared" si="30"/>
        <v>0</v>
      </c>
      <c r="AI142" s="258">
        <f t="shared" ref="AI142:AI173" si="32">AG142-W142</f>
        <v>0</v>
      </c>
    </row>
    <row r="143" spans="1:35" s="12" customFormat="1" ht="14.25" customHeight="1" x14ac:dyDescent="0.2">
      <c r="A143" s="109">
        <v>42698</v>
      </c>
      <c r="B143" s="9"/>
      <c r="C143" s="53">
        <v>1</v>
      </c>
      <c r="D143" s="117">
        <v>3</v>
      </c>
      <c r="E143" s="117" t="s">
        <v>61</v>
      </c>
      <c r="F143" s="130" t="s">
        <v>79</v>
      </c>
      <c r="G143" s="117">
        <v>960893581</v>
      </c>
      <c r="H143" s="117">
        <v>1007618847</v>
      </c>
      <c r="I143" s="118">
        <v>260068</v>
      </c>
      <c r="J143" s="127"/>
      <c r="K143" s="119">
        <v>4402829658</v>
      </c>
      <c r="L143" s="10"/>
      <c r="M143" s="127" t="s">
        <v>228</v>
      </c>
      <c r="N143" s="123">
        <v>1408</v>
      </c>
      <c r="O143" s="26" t="s">
        <v>160</v>
      </c>
      <c r="P143" s="18"/>
      <c r="Q143" s="18"/>
      <c r="R143" s="128" t="s">
        <v>277</v>
      </c>
      <c r="S143" s="18">
        <v>1408</v>
      </c>
      <c r="T143" s="18"/>
      <c r="U143" s="18"/>
      <c r="V143" s="10"/>
      <c r="W143" s="256">
        <f t="shared" si="28"/>
        <v>1408</v>
      </c>
      <c r="X143" s="144">
        <f t="shared" si="31"/>
        <v>0</v>
      </c>
      <c r="Y143" s="23"/>
      <c r="Z143" s="78"/>
      <c r="AA143" s="78"/>
      <c r="AB143" s="78"/>
      <c r="AC143" s="79"/>
      <c r="AD143" s="32"/>
      <c r="AE143" s="49"/>
      <c r="AF143" s="261" t="s">
        <v>819</v>
      </c>
      <c r="AG143" s="257">
        <f t="shared" si="29"/>
        <v>1408</v>
      </c>
      <c r="AH143" s="252">
        <f t="shared" si="30"/>
        <v>0</v>
      </c>
      <c r="AI143" s="258">
        <f t="shared" si="32"/>
        <v>0</v>
      </c>
    </row>
    <row r="144" spans="1:35" s="12" customFormat="1" ht="14.25" customHeight="1" x14ac:dyDescent="0.2">
      <c r="A144" s="109">
        <v>42699</v>
      </c>
      <c r="B144" s="9"/>
      <c r="C144" s="53">
        <v>1</v>
      </c>
      <c r="D144" s="130">
        <v>3</v>
      </c>
      <c r="E144" s="130" t="s">
        <v>61</v>
      </c>
      <c r="F144" s="130" t="s">
        <v>79</v>
      </c>
      <c r="G144" s="130">
        <v>99207584</v>
      </c>
      <c r="H144" s="130">
        <v>1007618859</v>
      </c>
      <c r="I144" s="118">
        <v>260069</v>
      </c>
      <c r="J144" s="130"/>
      <c r="K144" s="130">
        <v>4402829659</v>
      </c>
      <c r="L144" s="10"/>
      <c r="M144" s="130" t="s">
        <v>229</v>
      </c>
      <c r="N144" s="125">
        <v>880</v>
      </c>
      <c r="O144" s="26" t="s">
        <v>160</v>
      </c>
      <c r="P144" s="18"/>
      <c r="Q144" s="18"/>
      <c r="R144" s="128" t="s">
        <v>277</v>
      </c>
      <c r="S144" s="18">
        <v>880</v>
      </c>
      <c r="T144" s="18"/>
      <c r="U144" s="18"/>
      <c r="V144" s="10"/>
      <c r="W144" s="256">
        <f t="shared" si="28"/>
        <v>880</v>
      </c>
      <c r="X144" s="144">
        <f t="shared" si="31"/>
        <v>0</v>
      </c>
      <c r="Y144" s="23"/>
      <c r="Z144" s="78"/>
      <c r="AA144" s="78"/>
      <c r="AB144" s="78"/>
      <c r="AC144" s="79"/>
      <c r="AD144" s="32"/>
      <c r="AE144" s="49"/>
      <c r="AF144" s="261" t="s">
        <v>819</v>
      </c>
      <c r="AG144" s="257">
        <f t="shared" si="29"/>
        <v>880</v>
      </c>
      <c r="AH144" s="252">
        <f t="shared" si="30"/>
        <v>0</v>
      </c>
      <c r="AI144" s="258">
        <f t="shared" si="32"/>
        <v>0</v>
      </c>
    </row>
    <row r="145" spans="1:35" s="12" customFormat="1" ht="14.25" customHeight="1" x14ac:dyDescent="0.2">
      <c r="A145" s="109">
        <v>42700</v>
      </c>
      <c r="B145" s="9"/>
      <c r="C145" s="53">
        <v>1</v>
      </c>
      <c r="D145" s="130">
        <v>3</v>
      </c>
      <c r="E145" s="130" t="s">
        <v>61</v>
      </c>
      <c r="F145" s="130" t="s">
        <v>79</v>
      </c>
      <c r="G145" s="130">
        <v>99207743</v>
      </c>
      <c r="H145" s="130">
        <v>1007618877</v>
      </c>
      <c r="I145" s="118">
        <v>260070</v>
      </c>
      <c r="J145" s="130"/>
      <c r="K145" s="130">
        <v>4402831712</v>
      </c>
      <c r="L145" s="10"/>
      <c r="M145" s="130" t="s">
        <v>230</v>
      </c>
      <c r="N145" s="125">
        <v>1100</v>
      </c>
      <c r="O145" s="26" t="s">
        <v>160</v>
      </c>
      <c r="P145" s="18"/>
      <c r="Q145" s="18"/>
      <c r="R145" s="128" t="s">
        <v>277</v>
      </c>
      <c r="S145" s="18">
        <v>1100</v>
      </c>
      <c r="T145" s="18"/>
      <c r="U145" s="18"/>
      <c r="V145" s="10"/>
      <c r="W145" s="256">
        <f t="shared" si="28"/>
        <v>1100</v>
      </c>
      <c r="X145" s="144">
        <f t="shared" si="31"/>
        <v>0</v>
      </c>
      <c r="Y145" s="23"/>
      <c r="Z145" s="78"/>
      <c r="AA145" s="78"/>
      <c r="AB145" s="78"/>
      <c r="AC145" s="79"/>
      <c r="AD145" s="32"/>
      <c r="AE145" s="49"/>
      <c r="AF145" s="261" t="s">
        <v>819</v>
      </c>
      <c r="AG145" s="257">
        <f t="shared" si="29"/>
        <v>1100</v>
      </c>
      <c r="AH145" s="252">
        <f t="shared" si="30"/>
        <v>0</v>
      </c>
      <c r="AI145" s="258">
        <f t="shared" si="32"/>
        <v>0</v>
      </c>
    </row>
    <row r="146" spans="1:35" s="12" customFormat="1" ht="14.25" customHeight="1" x14ac:dyDescent="0.2">
      <c r="A146" s="109">
        <v>42701</v>
      </c>
      <c r="B146" s="9"/>
      <c r="C146" s="53">
        <v>1</v>
      </c>
      <c r="D146" s="117">
        <v>8</v>
      </c>
      <c r="E146" s="117" t="s">
        <v>60</v>
      </c>
      <c r="F146" s="130" t="s">
        <v>79</v>
      </c>
      <c r="G146" s="117">
        <v>99207503</v>
      </c>
      <c r="H146" s="117">
        <v>1007618950</v>
      </c>
      <c r="I146" s="118">
        <v>260071</v>
      </c>
      <c r="J146" s="127"/>
      <c r="K146" s="119">
        <v>4402836152</v>
      </c>
      <c r="L146" s="10"/>
      <c r="M146" s="127" t="s">
        <v>231</v>
      </c>
      <c r="N146" s="123">
        <v>1189.1199999999999</v>
      </c>
      <c r="O146" s="26" t="s">
        <v>160</v>
      </c>
      <c r="P146" s="18"/>
      <c r="Q146" s="18"/>
      <c r="R146" s="128" t="s">
        <v>335</v>
      </c>
      <c r="S146" s="18">
        <v>1189.1199999999999</v>
      </c>
      <c r="T146" s="18"/>
      <c r="U146" s="18"/>
      <c r="V146" s="10"/>
      <c r="W146" s="256">
        <f t="shared" si="28"/>
        <v>1189.1199999999999</v>
      </c>
      <c r="X146" s="144">
        <f t="shared" si="31"/>
        <v>0</v>
      </c>
      <c r="Y146" s="23"/>
      <c r="Z146" s="78"/>
      <c r="AA146" s="78"/>
      <c r="AB146" s="78"/>
      <c r="AC146" s="79"/>
      <c r="AD146" s="32"/>
      <c r="AE146" s="49"/>
      <c r="AF146" s="261" t="s">
        <v>818</v>
      </c>
      <c r="AG146" s="257">
        <f t="shared" si="29"/>
        <v>1189.1199999999999</v>
      </c>
      <c r="AH146" s="252">
        <f t="shared" si="30"/>
        <v>0</v>
      </c>
      <c r="AI146" s="258">
        <f t="shared" si="32"/>
        <v>0</v>
      </c>
    </row>
    <row r="147" spans="1:35" s="12" customFormat="1" ht="14.25" customHeight="1" x14ac:dyDescent="0.2">
      <c r="A147" s="109">
        <v>42701</v>
      </c>
      <c r="B147" s="9"/>
      <c r="C147" s="53">
        <v>1</v>
      </c>
      <c r="D147" s="114" t="s">
        <v>53</v>
      </c>
      <c r="E147" s="130" t="s">
        <v>170</v>
      </c>
      <c r="F147" s="130" t="s">
        <v>79</v>
      </c>
      <c r="G147" s="130">
        <v>97065140</v>
      </c>
      <c r="H147" s="130">
        <v>1007619084</v>
      </c>
      <c r="I147" s="118">
        <v>260072</v>
      </c>
      <c r="J147" s="130">
        <v>38710</v>
      </c>
      <c r="K147" s="130">
        <v>4402819342</v>
      </c>
      <c r="L147" s="10"/>
      <c r="M147" s="130" t="s">
        <v>232</v>
      </c>
      <c r="N147" s="125">
        <v>749.76</v>
      </c>
      <c r="O147" s="26" t="s">
        <v>160</v>
      </c>
      <c r="P147" s="18"/>
      <c r="Q147" s="18"/>
      <c r="R147" s="128" t="s">
        <v>277</v>
      </c>
      <c r="S147" s="18">
        <v>749.76</v>
      </c>
      <c r="T147" s="18"/>
      <c r="U147" s="18"/>
      <c r="V147" s="10"/>
      <c r="W147" s="256">
        <f t="shared" si="28"/>
        <v>749.76</v>
      </c>
      <c r="X147" s="144">
        <f t="shared" si="31"/>
        <v>0</v>
      </c>
      <c r="Y147" s="23"/>
      <c r="Z147" s="78"/>
      <c r="AA147" s="78"/>
      <c r="AB147" s="78"/>
      <c r="AC147" s="79"/>
      <c r="AD147" s="32"/>
      <c r="AE147" s="49"/>
      <c r="AF147" s="261" t="s">
        <v>819</v>
      </c>
      <c r="AG147" s="257">
        <f t="shared" si="29"/>
        <v>749.76</v>
      </c>
      <c r="AH147" s="252">
        <f t="shared" si="30"/>
        <v>0</v>
      </c>
      <c r="AI147" s="258">
        <f t="shared" si="32"/>
        <v>0</v>
      </c>
    </row>
    <row r="148" spans="1:35" s="12" customFormat="1" ht="28.5" customHeight="1" x14ac:dyDescent="0.2">
      <c r="A148" s="109">
        <v>42701</v>
      </c>
      <c r="B148" s="9"/>
      <c r="C148" s="53">
        <v>1</v>
      </c>
      <c r="D148" s="114" t="s">
        <v>53</v>
      </c>
      <c r="E148" s="130" t="s">
        <v>170</v>
      </c>
      <c r="F148" s="130" t="s">
        <v>79</v>
      </c>
      <c r="G148" s="117">
        <v>90491754</v>
      </c>
      <c r="H148" s="112" t="s">
        <v>280</v>
      </c>
      <c r="I148" s="118">
        <v>260073</v>
      </c>
      <c r="J148" s="127" t="s">
        <v>177</v>
      </c>
      <c r="K148" s="119">
        <v>4402823386</v>
      </c>
      <c r="L148" s="10"/>
      <c r="M148" s="127" t="s">
        <v>233</v>
      </c>
      <c r="N148" s="123">
        <v>1292.32</v>
      </c>
      <c r="O148" s="26" t="s">
        <v>160</v>
      </c>
      <c r="P148" s="18"/>
      <c r="Q148" s="18"/>
      <c r="R148" s="128" t="s">
        <v>277</v>
      </c>
      <c r="S148" s="18">
        <v>1079.2</v>
      </c>
      <c r="T148" s="18">
        <v>213.12</v>
      </c>
      <c r="U148" s="18"/>
      <c r="V148" s="10"/>
      <c r="W148" s="256">
        <f t="shared" si="28"/>
        <v>1292.3200000000002</v>
      </c>
      <c r="X148" s="144">
        <f t="shared" si="31"/>
        <v>-1.1368683772161603E-13</v>
      </c>
      <c r="Y148" s="23"/>
      <c r="Z148" s="78"/>
      <c r="AA148" s="78"/>
      <c r="AB148" s="78"/>
      <c r="AC148" s="79"/>
      <c r="AD148" s="32"/>
      <c r="AE148" s="49"/>
      <c r="AF148" s="261" t="s">
        <v>819</v>
      </c>
      <c r="AG148" s="257">
        <f t="shared" si="29"/>
        <v>1292.32</v>
      </c>
      <c r="AH148" s="252">
        <f t="shared" si="30"/>
        <v>0</v>
      </c>
      <c r="AI148" s="258">
        <f t="shared" si="32"/>
        <v>0</v>
      </c>
    </row>
    <row r="149" spans="1:35" s="12" customFormat="1" ht="14.25" customHeight="1" x14ac:dyDescent="0.2">
      <c r="A149" s="109">
        <v>42701</v>
      </c>
      <c r="B149" s="9"/>
      <c r="C149" s="53">
        <v>1</v>
      </c>
      <c r="D149" s="130">
        <v>8</v>
      </c>
      <c r="E149" s="130"/>
      <c r="F149" s="130" t="s">
        <v>83</v>
      </c>
      <c r="G149" s="130">
        <v>90490882</v>
      </c>
      <c r="H149" s="130"/>
      <c r="I149" s="118">
        <v>260074</v>
      </c>
      <c r="J149" s="130"/>
      <c r="K149" s="130">
        <v>2510003981</v>
      </c>
      <c r="L149" s="10"/>
      <c r="M149" s="130" t="s">
        <v>234</v>
      </c>
      <c r="N149" s="125">
        <v>113.72999999999999</v>
      </c>
      <c r="O149" s="26" t="s">
        <v>160</v>
      </c>
      <c r="P149" s="18"/>
      <c r="Q149" s="18"/>
      <c r="R149" s="128" t="s">
        <v>449</v>
      </c>
      <c r="S149" s="18">
        <v>113.73</v>
      </c>
      <c r="T149" s="18"/>
      <c r="U149" s="18"/>
      <c r="V149" s="10"/>
      <c r="W149" s="256">
        <f t="shared" si="28"/>
        <v>113.73</v>
      </c>
      <c r="X149" s="144">
        <f t="shared" si="31"/>
        <v>-1.4210854715202004E-14</v>
      </c>
      <c r="Y149" s="23"/>
      <c r="Z149" s="78"/>
      <c r="AA149" s="78"/>
      <c r="AB149" s="78"/>
      <c r="AC149" s="79"/>
      <c r="AD149" s="32"/>
      <c r="AE149" s="49"/>
      <c r="AF149" s="261" t="s">
        <v>818</v>
      </c>
      <c r="AG149" s="257">
        <f t="shared" si="29"/>
        <v>113.72999999999999</v>
      </c>
      <c r="AH149" s="252">
        <f t="shared" si="30"/>
        <v>0</v>
      </c>
      <c r="AI149" s="258">
        <f t="shared" si="32"/>
        <v>0</v>
      </c>
    </row>
    <row r="150" spans="1:35" s="12" customFormat="1" ht="14.25" customHeight="1" x14ac:dyDescent="0.2">
      <c r="A150" s="109">
        <v>42701</v>
      </c>
      <c r="B150" s="9"/>
      <c r="C150" s="53">
        <v>1</v>
      </c>
      <c r="D150" s="114" t="s">
        <v>53</v>
      </c>
      <c r="E150" s="117" t="s">
        <v>67</v>
      </c>
      <c r="F150" s="117" t="s">
        <v>78</v>
      </c>
      <c r="G150" s="117">
        <v>90492429</v>
      </c>
      <c r="H150" s="117"/>
      <c r="I150" s="118">
        <v>260075</v>
      </c>
      <c r="J150" s="127">
        <v>39124</v>
      </c>
      <c r="K150" s="119"/>
      <c r="L150" s="10"/>
      <c r="M150" s="127" t="s">
        <v>235</v>
      </c>
      <c r="N150" s="123">
        <v>229.32</v>
      </c>
      <c r="O150" s="26" t="s">
        <v>160</v>
      </c>
      <c r="P150" s="18" t="s">
        <v>163</v>
      </c>
      <c r="Q150" s="18"/>
      <c r="R150" s="128"/>
      <c r="S150" s="18"/>
      <c r="T150" s="18"/>
      <c r="U150" s="18"/>
      <c r="V150" s="10"/>
      <c r="W150" s="256">
        <f t="shared" si="28"/>
        <v>0</v>
      </c>
      <c r="X150" s="144">
        <f t="shared" si="31"/>
        <v>229.32</v>
      </c>
      <c r="Y150" s="23"/>
      <c r="Z150" s="78"/>
      <c r="AA150" s="78"/>
      <c r="AB150" s="78"/>
      <c r="AC150" s="79"/>
      <c r="AD150" s="32"/>
      <c r="AE150" s="49"/>
      <c r="AF150" s="261" t="s">
        <v>819</v>
      </c>
      <c r="AG150" s="257">
        <f t="shared" si="29"/>
        <v>229.32</v>
      </c>
      <c r="AH150" s="252">
        <f t="shared" si="30"/>
        <v>0</v>
      </c>
      <c r="AI150" s="258">
        <f t="shared" si="32"/>
        <v>229.32</v>
      </c>
    </row>
    <row r="151" spans="1:35" s="12" customFormat="1" ht="14.25" customHeight="1" x14ac:dyDescent="0.2">
      <c r="A151" s="109">
        <v>42702</v>
      </c>
      <c r="B151" s="9"/>
      <c r="C151" s="53">
        <v>1</v>
      </c>
      <c r="D151" s="130">
        <v>8</v>
      </c>
      <c r="E151" s="130" t="s">
        <v>60</v>
      </c>
      <c r="F151" s="130" t="s">
        <v>79</v>
      </c>
      <c r="G151" s="130">
        <v>90492813</v>
      </c>
      <c r="H151" s="130">
        <v>1007619413</v>
      </c>
      <c r="I151" s="118">
        <v>260076</v>
      </c>
      <c r="J151" s="130"/>
      <c r="K151" s="130">
        <v>4402830762</v>
      </c>
      <c r="L151" s="10"/>
      <c r="M151" s="130" t="s">
        <v>131</v>
      </c>
      <c r="N151" s="125">
        <v>666.96</v>
      </c>
      <c r="O151" s="26" t="s">
        <v>160</v>
      </c>
      <c r="P151" s="18"/>
      <c r="Q151" s="18"/>
      <c r="R151" s="128" t="s">
        <v>335</v>
      </c>
      <c r="S151" s="18">
        <v>666.96</v>
      </c>
      <c r="T151" s="18"/>
      <c r="U151" s="18"/>
      <c r="V151" s="10"/>
      <c r="W151" s="256">
        <f t="shared" si="28"/>
        <v>666.96</v>
      </c>
      <c r="X151" s="144">
        <f t="shared" si="31"/>
        <v>0</v>
      </c>
      <c r="Y151" s="23"/>
      <c r="Z151" s="78"/>
      <c r="AA151" s="78"/>
      <c r="AB151" s="78"/>
      <c r="AC151" s="79"/>
      <c r="AD151" s="32"/>
      <c r="AE151" s="49"/>
      <c r="AF151" s="261" t="s">
        <v>818</v>
      </c>
      <c r="AG151" s="257">
        <f t="shared" si="29"/>
        <v>666.96</v>
      </c>
      <c r="AH151" s="252">
        <f t="shared" si="30"/>
        <v>0</v>
      </c>
      <c r="AI151" s="258">
        <f t="shared" si="32"/>
        <v>0</v>
      </c>
    </row>
    <row r="152" spans="1:35" s="12" customFormat="1" ht="14.25" customHeight="1" x14ac:dyDescent="0.2">
      <c r="A152" s="109">
        <v>42703</v>
      </c>
      <c r="B152" s="9"/>
      <c r="C152" s="53">
        <v>1</v>
      </c>
      <c r="D152" s="117">
        <v>8</v>
      </c>
      <c r="E152" s="117" t="s">
        <v>171</v>
      </c>
      <c r="F152" s="130" t="s">
        <v>79</v>
      </c>
      <c r="G152" s="117">
        <v>90483279</v>
      </c>
      <c r="H152" s="117">
        <v>1007619433</v>
      </c>
      <c r="I152" s="118">
        <v>260077</v>
      </c>
      <c r="J152" s="127"/>
      <c r="K152" s="119">
        <v>4402827016</v>
      </c>
      <c r="L152" s="10"/>
      <c r="M152" s="127" t="s">
        <v>236</v>
      </c>
      <c r="N152" s="123">
        <v>518.29999999999995</v>
      </c>
      <c r="O152" s="26" t="s">
        <v>160</v>
      </c>
      <c r="P152" s="18"/>
      <c r="Q152" s="18"/>
      <c r="R152" s="128" t="s">
        <v>335</v>
      </c>
      <c r="S152" s="18">
        <v>518.29999999999995</v>
      </c>
      <c r="T152" s="18"/>
      <c r="U152" s="18"/>
      <c r="V152" s="10"/>
      <c r="W152" s="256">
        <f t="shared" si="28"/>
        <v>518.29999999999995</v>
      </c>
      <c r="X152" s="144">
        <f t="shared" si="31"/>
        <v>0</v>
      </c>
      <c r="Y152" s="23"/>
      <c r="Z152" s="78"/>
      <c r="AA152" s="78"/>
      <c r="AB152" s="78"/>
      <c r="AC152" s="79"/>
      <c r="AD152" s="32"/>
      <c r="AE152" s="49"/>
      <c r="AF152" s="261" t="s">
        <v>818</v>
      </c>
      <c r="AG152" s="257">
        <f t="shared" si="29"/>
        <v>518.29999999999995</v>
      </c>
      <c r="AH152" s="252">
        <f t="shared" si="30"/>
        <v>0</v>
      </c>
      <c r="AI152" s="258">
        <f t="shared" si="32"/>
        <v>0</v>
      </c>
    </row>
    <row r="153" spans="1:35" s="12" customFormat="1" ht="14.25" customHeight="1" x14ac:dyDescent="0.2">
      <c r="A153" s="109">
        <v>42704</v>
      </c>
      <c r="B153" s="9"/>
      <c r="C153" s="53">
        <v>1</v>
      </c>
      <c r="D153" s="117">
        <v>8</v>
      </c>
      <c r="E153" s="117" t="s">
        <v>60</v>
      </c>
      <c r="F153" s="130" t="s">
        <v>79</v>
      </c>
      <c r="G153" s="117">
        <v>90491800</v>
      </c>
      <c r="H153" s="117">
        <v>1007619466</v>
      </c>
      <c r="I153" s="118">
        <v>260078</v>
      </c>
      <c r="J153" s="127"/>
      <c r="K153" s="119">
        <v>4402828416</v>
      </c>
      <c r="L153" s="10"/>
      <c r="M153" s="127" t="s">
        <v>237</v>
      </c>
      <c r="N153" s="123">
        <v>654.62</v>
      </c>
      <c r="O153" s="26" t="s">
        <v>160</v>
      </c>
      <c r="P153" s="18"/>
      <c r="Q153" s="18"/>
      <c r="R153" s="128" t="s">
        <v>335</v>
      </c>
      <c r="S153" s="18">
        <v>654.62</v>
      </c>
      <c r="T153" s="18"/>
      <c r="U153" s="18"/>
      <c r="V153" s="10"/>
      <c r="W153" s="256">
        <f t="shared" si="28"/>
        <v>654.62</v>
      </c>
      <c r="X153" s="144">
        <f t="shared" si="31"/>
        <v>0</v>
      </c>
      <c r="Y153" s="23"/>
      <c r="Z153" s="78"/>
      <c r="AA153" s="78"/>
      <c r="AB153" s="78"/>
      <c r="AC153" s="79"/>
      <c r="AD153" s="32"/>
      <c r="AE153" s="49"/>
      <c r="AF153" s="261" t="s">
        <v>818</v>
      </c>
      <c r="AG153" s="257">
        <f t="shared" si="29"/>
        <v>654.62</v>
      </c>
      <c r="AH153" s="252">
        <f t="shared" si="30"/>
        <v>0</v>
      </c>
      <c r="AI153" s="258">
        <f t="shared" si="32"/>
        <v>0</v>
      </c>
    </row>
    <row r="154" spans="1:35" s="12" customFormat="1" ht="14.25" customHeight="1" x14ac:dyDescent="0.2">
      <c r="A154" s="109">
        <v>42704</v>
      </c>
      <c r="B154" s="9"/>
      <c r="C154" s="53">
        <v>1</v>
      </c>
      <c r="D154" s="117">
        <v>8</v>
      </c>
      <c r="E154" s="117" t="s">
        <v>60</v>
      </c>
      <c r="F154" s="130" t="s">
        <v>79</v>
      </c>
      <c r="G154" s="130">
        <v>90491802</v>
      </c>
      <c r="H154" s="130">
        <v>1007619470</v>
      </c>
      <c r="I154" s="118">
        <v>260079</v>
      </c>
      <c r="J154" s="130"/>
      <c r="K154" s="130">
        <v>4402828417</v>
      </c>
      <c r="L154" s="10"/>
      <c r="M154" s="130" t="s">
        <v>238</v>
      </c>
      <c r="N154" s="125">
        <v>373.58</v>
      </c>
      <c r="O154" s="26" t="s">
        <v>160</v>
      </c>
      <c r="P154" s="18"/>
      <c r="Q154" s="18"/>
      <c r="R154" s="128" t="s">
        <v>335</v>
      </c>
      <c r="S154" s="18">
        <v>373.58</v>
      </c>
      <c r="T154" s="18"/>
      <c r="U154" s="18"/>
      <c r="V154" s="10"/>
      <c r="W154" s="256">
        <f t="shared" si="28"/>
        <v>373.58</v>
      </c>
      <c r="X154" s="144">
        <f t="shared" si="31"/>
        <v>0</v>
      </c>
      <c r="Y154" s="23"/>
      <c r="Z154" s="78"/>
      <c r="AA154" s="78"/>
      <c r="AB154" s="78"/>
      <c r="AC154" s="79"/>
      <c r="AD154" s="32"/>
      <c r="AE154" s="49"/>
      <c r="AF154" s="261" t="s">
        <v>818</v>
      </c>
      <c r="AG154" s="257">
        <f t="shared" si="29"/>
        <v>373.58</v>
      </c>
      <c r="AH154" s="252">
        <f t="shared" si="30"/>
        <v>0</v>
      </c>
      <c r="AI154" s="258">
        <f t="shared" si="32"/>
        <v>0</v>
      </c>
    </row>
    <row r="155" spans="1:35" s="12" customFormat="1" ht="28.5" customHeight="1" x14ac:dyDescent="0.2">
      <c r="A155" s="109">
        <v>42704</v>
      </c>
      <c r="B155" s="9"/>
      <c r="C155" s="53">
        <v>1</v>
      </c>
      <c r="D155" s="130">
        <v>3</v>
      </c>
      <c r="E155" s="130" t="s">
        <v>61</v>
      </c>
      <c r="F155" s="130" t="s">
        <v>79</v>
      </c>
      <c r="G155" s="130">
        <v>90490371</v>
      </c>
      <c r="H155" s="103" t="s">
        <v>341</v>
      </c>
      <c r="I155" s="118">
        <v>260080</v>
      </c>
      <c r="J155" s="130"/>
      <c r="K155" s="130" t="s">
        <v>185</v>
      </c>
      <c r="L155" s="10"/>
      <c r="M155" s="130" t="s">
        <v>239</v>
      </c>
      <c r="N155" s="125">
        <v>576.84</v>
      </c>
      <c r="O155" s="26" t="s">
        <v>160</v>
      </c>
      <c r="P155" s="18"/>
      <c r="Q155" s="18"/>
      <c r="R155" s="128" t="s">
        <v>335</v>
      </c>
      <c r="S155" s="18">
        <v>102.24</v>
      </c>
      <c r="T155" s="18">
        <v>474.6</v>
      </c>
      <c r="U155" s="18"/>
      <c r="V155" s="10"/>
      <c r="W155" s="256">
        <f t="shared" si="28"/>
        <v>576.84</v>
      </c>
      <c r="X155" s="144">
        <f t="shared" si="31"/>
        <v>0</v>
      </c>
      <c r="Y155" s="23"/>
      <c r="Z155" s="78"/>
      <c r="AA155" s="78"/>
      <c r="AB155" s="78"/>
      <c r="AC155" s="79"/>
      <c r="AD155" s="32"/>
      <c r="AE155" s="49"/>
      <c r="AF155" s="261" t="s">
        <v>819</v>
      </c>
      <c r="AG155" s="257">
        <f t="shared" si="29"/>
        <v>576.84</v>
      </c>
      <c r="AH155" s="252">
        <f t="shared" si="30"/>
        <v>0</v>
      </c>
      <c r="AI155" s="258">
        <f t="shared" si="32"/>
        <v>0</v>
      </c>
    </row>
    <row r="156" spans="1:35" s="12" customFormat="1" ht="14.25" customHeight="1" x14ac:dyDescent="0.2">
      <c r="A156" s="109">
        <v>42704</v>
      </c>
      <c r="B156" s="9"/>
      <c r="C156" s="53">
        <v>1</v>
      </c>
      <c r="D156" s="114" t="s">
        <v>53</v>
      </c>
      <c r="E156" s="130" t="s">
        <v>170</v>
      </c>
      <c r="F156" s="130" t="s">
        <v>79</v>
      </c>
      <c r="G156" s="130">
        <v>90492315</v>
      </c>
      <c r="H156" s="130">
        <v>1007619487</v>
      </c>
      <c r="I156" s="118">
        <v>260081</v>
      </c>
      <c r="J156" s="130" t="s">
        <v>178</v>
      </c>
      <c r="K156" s="130">
        <v>4402828414</v>
      </c>
      <c r="L156" s="10"/>
      <c r="M156" s="130" t="s">
        <v>240</v>
      </c>
      <c r="N156" s="125">
        <v>340.8</v>
      </c>
      <c r="O156" s="26" t="s">
        <v>160</v>
      </c>
      <c r="P156" s="18"/>
      <c r="Q156" s="18"/>
      <c r="R156" s="128" t="s">
        <v>335</v>
      </c>
      <c r="S156" s="18">
        <v>340.8</v>
      </c>
      <c r="T156" s="18"/>
      <c r="U156" s="18"/>
      <c r="V156" s="10"/>
      <c r="W156" s="256">
        <f t="shared" si="28"/>
        <v>340.8</v>
      </c>
      <c r="X156" s="144">
        <f t="shared" si="31"/>
        <v>0</v>
      </c>
      <c r="Y156" s="23"/>
      <c r="Z156" s="78"/>
      <c r="AA156" s="78"/>
      <c r="AB156" s="78"/>
      <c r="AC156" s="79"/>
      <c r="AD156" s="32"/>
      <c r="AE156" s="49"/>
      <c r="AF156" s="261" t="s">
        <v>819</v>
      </c>
      <c r="AG156" s="257">
        <f t="shared" si="29"/>
        <v>340.8</v>
      </c>
      <c r="AH156" s="252">
        <f t="shared" si="30"/>
        <v>0</v>
      </c>
      <c r="AI156" s="258">
        <f t="shared" si="32"/>
        <v>0</v>
      </c>
    </row>
    <row r="157" spans="1:35" s="12" customFormat="1" ht="14.25" customHeight="1" x14ac:dyDescent="0.2">
      <c r="A157" s="109">
        <v>42704</v>
      </c>
      <c r="B157" s="9"/>
      <c r="C157" s="53">
        <v>1</v>
      </c>
      <c r="D157" s="117">
        <v>8</v>
      </c>
      <c r="E157" s="117" t="s">
        <v>60</v>
      </c>
      <c r="F157" s="130" t="s">
        <v>79</v>
      </c>
      <c r="G157" s="117">
        <v>90489111</v>
      </c>
      <c r="H157" s="117">
        <v>1007619493</v>
      </c>
      <c r="I157" s="118">
        <v>260082</v>
      </c>
      <c r="J157" s="127"/>
      <c r="K157" s="119">
        <v>4402836205</v>
      </c>
      <c r="L157" s="10"/>
      <c r="M157" s="127" t="s">
        <v>241</v>
      </c>
      <c r="N157" s="123">
        <v>272.64</v>
      </c>
      <c r="O157" s="26" t="s">
        <v>160</v>
      </c>
      <c r="P157" s="18"/>
      <c r="Q157" s="18"/>
      <c r="R157" s="128" t="s">
        <v>335</v>
      </c>
      <c r="S157" s="18">
        <v>272.64</v>
      </c>
      <c r="T157" s="18"/>
      <c r="U157" s="18"/>
      <c r="V157" s="10"/>
      <c r="W157" s="256">
        <f t="shared" si="28"/>
        <v>272.64</v>
      </c>
      <c r="X157" s="144">
        <f t="shared" si="31"/>
        <v>0</v>
      </c>
      <c r="Y157" s="23"/>
      <c r="Z157" s="78"/>
      <c r="AA157" s="78"/>
      <c r="AB157" s="78"/>
      <c r="AC157" s="79"/>
      <c r="AD157" s="32"/>
      <c r="AE157" s="49"/>
      <c r="AF157" s="261" t="s">
        <v>818</v>
      </c>
      <c r="AG157" s="257">
        <f t="shared" si="29"/>
        <v>272.64</v>
      </c>
      <c r="AH157" s="252">
        <f t="shared" si="30"/>
        <v>0</v>
      </c>
      <c r="AI157" s="258">
        <f t="shared" si="32"/>
        <v>0</v>
      </c>
    </row>
    <row r="158" spans="1:35" s="12" customFormat="1" ht="14.25" customHeight="1" x14ac:dyDescent="0.2">
      <c r="A158" s="109">
        <v>42704</v>
      </c>
      <c r="B158" s="9"/>
      <c r="C158" s="53">
        <v>1</v>
      </c>
      <c r="D158" s="117">
        <v>8</v>
      </c>
      <c r="E158" s="117" t="s">
        <v>60</v>
      </c>
      <c r="F158" s="130" t="s">
        <v>79</v>
      </c>
      <c r="G158" s="117">
        <v>90491801</v>
      </c>
      <c r="H158" s="117">
        <v>1007619510</v>
      </c>
      <c r="I158" s="118">
        <v>260083</v>
      </c>
      <c r="J158" s="127"/>
      <c r="K158" s="119">
        <v>4402828415</v>
      </c>
      <c r="L158" s="10"/>
      <c r="M158" s="127" t="s">
        <v>242</v>
      </c>
      <c r="N158" s="123">
        <v>201.36</v>
      </c>
      <c r="O158" s="26" t="s">
        <v>160</v>
      </c>
      <c r="P158" s="18"/>
      <c r="Q158" s="18"/>
      <c r="R158" s="128" t="s">
        <v>335</v>
      </c>
      <c r="S158" s="18">
        <v>201.36</v>
      </c>
      <c r="T158" s="18"/>
      <c r="U158" s="18"/>
      <c r="V158" s="10"/>
      <c r="W158" s="256">
        <f t="shared" si="28"/>
        <v>201.36</v>
      </c>
      <c r="X158" s="144">
        <f t="shared" si="31"/>
        <v>0</v>
      </c>
      <c r="Y158" s="23"/>
      <c r="Z158" s="78"/>
      <c r="AA158" s="78"/>
      <c r="AB158" s="78"/>
      <c r="AC158" s="79"/>
      <c r="AD158" s="32"/>
      <c r="AE158" s="49"/>
      <c r="AF158" s="261" t="s">
        <v>818</v>
      </c>
      <c r="AG158" s="257">
        <f t="shared" si="29"/>
        <v>201.36</v>
      </c>
      <c r="AH158" s="252">
        <f t="shared" si="30"/>
        <v>0</v>
      </c>
      <c r="AI158" s="258">
        <f t="shared" si="32"/>
        <v>0</v>
      </c>
    </row>
    <row r="159" spans="1:35" s="12" customFormat="1" ht="14.25" customHeight="1" x14ac:dyDescent="0.2">
      <c r="A159" s="109">
        <v>42704</v>
      </c>
      <c r="B159" s="9"/>
      <c r="C159" s="53">
        <v>1</v>
      </c>
      <c r="D159" s="117">
        <v>8</v>
      </c>
      <c r="E159" s="117" t="s">
        <v>60</v>
      </c>
      <c r="F159" s="130" t="s">
        <v>79</v>
      </c>
      <c r="G159" s="117">
        <v>90491803</v>
      </c>
      <c r="H159" s="117">
        <v>1007619518</v>
      </c>
      <c r="I159" s="118">
        <v>260084</v>
      </c>
      <c r="J159" s="127"/>
      <c r="K159" s="119">
        <v>4402828418</v>
      </c>
      <c r="L159" s="10"/>
      <c r="M159" s="127" t="s">
        <v>243</v>
      </c>
      <c r="N159" s="123">
        <v>191.76</v>
      </c>
      <c r="O159" s="26" t="s">
        <v>160</v>
      </c>
      <c r="P159" s="18"/>
      <c r="Q159" s="18"/>
      <c r="R159" s="128" t="s">
        <v>335</v>
      </c>
      <c r="S159" s="18">
        <v>191.76</v>
      </c>
      <c r="T159" s="18"/>
      <c r="U159" s="18"/>
      <c r="V159" s="10"/>
      <c r="W159" s="256">
        <f t="shared" si="28"/>
        <v>191.76</v>
      </c>
      <c r="X159" s="144">
        <f t="shared" si="31"/>
        <v>0</v>
      </c>
      <c r="Y159" s="23"/>
      <c r="Z159" s="78"/>
      <c r="AA159" s="78"/>
      <c r="AB159" s="78"/>
      <c r="AC159" s="79"/>
      <c r="AD159" s="32"/>
      <c r="AE159" s="49"/>
      <c r="AF159" s="261" t="s">
        <v>818</v>
      </c>
      <c r="AG159" s="257">
        <f t="shared" si="29"/>
        <v>191.76</v>
      </c>
      <c r="AH159" s="252">
        <f t="shared" si="30"/>
        <v>0</v>
      </c>
      <c r="AI159" s="258">
        <f t="shared" si="32"/>
        <v>0</v>
      </c>
    </row>
    <row r="160" spans="1:35" s="12" customFormat="1" ht="14.25" customHeight="1" x14ac:dyDescent="0.2">
      <c r="A160" s="109">
        <v>42704</v>
      </c>
      <c r="B160" s="9"/>
      <c r="C160" s="53">
        <v>1</v>
      </c>
      <c r="D160" s="130">
        <v>3</v>
      </c>
      <c r="E160" s="130" t="s">
        <v>61</v>
      </c>
      <c r="F160" s="130" t="s">
        <v>79</v>
      </c>
      <c r="G160" s="130">
        <v>960881559</v>
      </c>
      <c r="H160" s="130">
        <v>1007619527</v>
      </c>
      <c r="I160" s="118">
        <v>260085</v>
      </c>
      <c r="J160" s="130"/>
      <c r="K160" s="130">
        <v>4402833834</v>
      </c>
      <c r="L160" s="10"/>
      <c r="M160" s="130" t="s">
        <v>244</v>
      </c>
      <c r="N160" s="125">
        <v>100</v>
      </c>
      <c r="O160" s="26" t="s">
        <v>160</v>
      </c>
      <c r="P160" s="18"/>
      <c r="Q160" s="18"/>
      <c r="R160" s="128" t="s">
        <v>335</v>
      </c>
      <c r="S160" s="18">
        <v>100</v>
      </c>
      <c r="T160" s="18"/>
      <c r="U160" s="18"/>
      <c r="V160" s="10"/>
      <c r="W160" s="256">
        <f t="shared" si="28"/>
        <v>100</v>
      </c>
      <c r="X160" s="144">
        <f t="shared" si="31"/>
        <v>0</v>
      </c>
      <c r="Y160" s="23"/>
      <c r="Z160" s="78"/>
      <c r="AA160" s="78"/>
      <c r="AB160" s="78"/>
      <c r="AC160" s="79"/>
      <c r="AD160" s="32"/>
      <c r="AE160" s="49"/>
      <c r="AF160" s="261" t="s">
        <v>819</v>
      </c>
      <c r="AG160" s="257">
        <f t="shared" si="29"/>
        <v>100</v>
      </c>
      <c r="AH160" s="252">
        <f t="shared" si="30"/>
        <v>0</v>
      </c>
      <c r="AI160" s="258">
        <f t="shared" si="32"/>
        <v>0</v>
      </c>
    </row>
    <row r="161" spans="1:35" s="12" customFormat="1" ht="28.5" customHeight="1" x14ac:dyDescent="0.2">
      <c r="A161" s="109">
        <v>42704</v>
      </c>
      <c r="B161" s="9"/>
      <c r="C161" s="53">
        <v>1</v>
      </c>
      <c r="D161" s="130">
        <v>3</v>
      </c>
      <c r="E161" s="130" t="s">
        <v>61</v>
      </c>
      <c r="F161" s="130" t="s">
        <v>79</v>
      </c>
      <c r="G161" s="117">
        <v>90493400</v>
      </c>
      <c r="H161" s="112" t="s">
        <v>343</v>
      </c>
      <c r="I161" s="118">
        <v>260086</v>
      </c>
      <c r="J161" s="127"/>
      <c r="K161" s="119">
        <v>4402835204</v>
      </c>
      <c r="L161" s="10"/>
      <c r="M161" s="127" t="s">
        <v>245</v>
      </c>
      <c r="N161" s="123">
        <v>199.6</v>
      </c>
      <c r="O161" s="26" t="s">
        <v>160</v>
      </c>
      <c r="P161" s="18"/>
      <c r="Q161" s="18"/>
      <c r="R161" s="128" t="s">
        <v>335</v>
      </c>
      <c r="S161" s="18">
        <v>99.6</v>
      </c>
      <c r="T161" s="18">
        <v>100</v>
      </c>
      <c r="U161" s="18"/>
      <c r="V161" s="10"/>
      <c r="W161" s="256">
        <f t="shared" si="28"/>
        <v>199.6</v>
      </c>
      <c r="X161" s="144">
        <f t="shared" si="31"/>
        <v>0</v>
      </c>
      <c r="Y161" s="23"/>
      <c r="Z161" s="78"/>
      <c r="AA161" s="78"/>
      <c r="AB161" s="78"/>
      <c r="AC161" s="79"/>
      <c r="AD161" s="32"/>
      <c r="AE161" s="49"/>
      <c r="AF161" s="261" t="s">
        <v>819</v>
      </c>
      <c r="AG161" s="257">
        <f t="shared" si="29"/>
        <v>199.6</v>
      </c>
      <c r="AH161" s="252">
        <f t="shared" si="30"/>
        <v>0</v>
      </c>
      <c r="AI161" s="258">
        <f t="shared" si="32"/>
        <v>0</v>
      </c>
    </row>
    <row r="162" spans="1:35" s="12" customFormat="1" ht="14.25" customHeight="1" x14ac:dyDescent="0.2">
      <c r="A162" s="109">
        <v>42704</v>
      </c>
      <c r="B162" s="9"/>
      <c r="C162" s="53">
        <v>1</v>
      </c>
      <c r="D162" s="130">
        <v>3</v>
      </c>
      <c r="E162" s="130" t="s">
        <v>61</v>
      </c>
      <c r="F162" s="130" t="s">
        <v>79</v>
      </c>
      <c r="G162" s="130">
        <v>99207728</v>
      </c>
      <c r="H162" s="130">
        <v>1007619565</v>
      </c>
      <c r="I162" s="118">
        <v>260087</v>
      </c>
      <c r="J162" s="130"/>
      <c r="K162" s="130">
        <v>4402835036</v>
      </c>
      <c r="L162" s="10"/>
      <c r="M162" s="130" t="s">
        <v>246</v>
      </c>
      <c r="N162" s="125">
        <v>204.48</v>
      </c>
      <c r="O162" s="26" t="s">
        <v>160</v>
      </c>
      <c r="P162" s="18"/>
      <c r="Q162" s="18"/>
      <c r="R162" s="128" t="s">
        <v>879</v>
      </c>
      <c r="S162" s="18">
        <v>204.48</v>
      </c>
      <c r="T162" s="18"/>
      <c r="U162" s="18"/>
      <c r="V162" s="10"/>
      <c r="W162" s="256">
        <f t="shared" si="28"/>
        <v>204.48</v>
      </c>
      <c r="X162" s="144">
        <f t="shared" si="31"/>
        <v>0</v>
      </c>
      <c r="Y162" s="23"/>
      <c r="Z162" s="78"/>
      <c r="AA162" s="78"/>
      <c r="AB162" s="78"/>
      <c r="AC162" s="79"/>
      <c r="AD162" s="32"/>
      <c r="AE162" s="49"/>
      <c r="AF162" s="261" t="s">
        <v>819</v>
      </c>
      <c r="AG162" s="257">
        <f t="shared" si="29"/>
        <v>204.48</v>
      </c>
      <c r="AH162" s="252">
        <f t="shared" si="30"/>
        <v>0</v>
      </c>
      <c r="AI162" s="258">
        <f t="shared" si="32"/>
        <v>0</v>
      </c>
    </row>
    <row r="163" spans="1:35" s="12" customFormat="1" ht="14.25" customHeight="1" x14ac:dyDescent="0.2">
      <c r="A163" s="109">
        <v>42704</v>
      </c>
      <c r="B163" s="9"/>
      <c r="C163" s="53">
        <v>1</v>
      </c>
      <c r="D163" s="130">
        <v>11</v>
      </c>
      <c r="E163" s="115" t="s">
        <v>68</v>
      </c>
      <c r="F163" s="130" t="s">
        <v>79</v>
      </c>
      <c r="G163" s="130">
        <v>90492611</v>
      </c>
      <c r="H163" s="130">
        <v>1007619608</v>
      </c>
      <c r="I163" s="118">
        <v>260088</v>
      </c>
      <c r="J163" s="130"/>
      <c r="K163" s="130">
        <v>4402831005</v>
      </c>
      <c r="L163" s="10"/>
      <c r="M163" s="130" t="s">
        <v>247</v>
      </c>
      <c r="N163" s="125">
        <v>102.24</v>
      </c>
      <c r="O163" s="26" t="s">
        <v>160</v>
      </c>
      <c r="P163" s="18"/>
      <c r="Q163" s="18"/>
      <c r="R163" s="128" t="s">
        <v>335</v>
      </c>
      <c r="S163" s="18">
        <v>102.24</v>
      </c>
      <c r="T163" s="18"/>
      <c r="U163" s="18"/>
      <c r="V163" s="10"/>
      <c r="W163" s="256">
        <f t="shared" si="28"/>
        <v>102.24</v>
      </c>
      <c r="X163" s="144">
        <f t="shared" si="31"/>
        <v>0</v>
      </c>
      <c r="Y163" s="23"/>
      <c r="Z163" s="78"/>
      <c r="AA163" s="78"/>
      <c r="AB163" s="78"/>
      <c r="AC163" s="79"/>
      <c r="AD163" s="32"/>
      <c r="AE163" s="49"/>
      <c r="AF163" s="261" t="s">
        <v>819</v>
      </c>
      <c r="AG163" s="257">
        <f t="shared" si="29"/>
        <v>102.24</v>
      </c>
      <c r="AH163" s="252">
        <f t="shared" si="30"/>
        <v>0</v>
      </c>
      <c r="AI163" s="258">
        <f t="shared" si="32"/>
        <v>0</v>
      </c>
    </row>
    <row r="164" spans="1:35" s="12" customFormat="1" ht="14.25" customHeight="1" x14ac:dyDescent="0.2">
      <c r="A164" s="109">
        <v>42704</v>
      </c>
      <c r="B164" s="9"/>
      <c r="C164" s="53">
        <v>1</v>
      </c>
      <c r="D164" s="114" t="s">
        <v>53</v>
      </c>
      <c r="E164" s="117" t="s">
        <v>170</v>
      </c>
      <c r="F164" s="130" t="s">
        <v>79</v>
      </c>
      <c r="G164" s="117">
        <v>90491556</v>
      </c>
      <c r="H164" s="117">
        <v>1007619615</v>
      </c>
      <c r="I164" s="118">
        <v>260089</v>
      </c>
      <c r="J164" s="127">
        <v>38899</v>
      </c>
      <c r="K164" s="119">
        <v>4402823240</v>
      </c>
      <c r="L164" s="10"/>
      <c r="M164" s="127" t="s">
        <v>248</v>
      </c>
      <c r="N164" s="123">
        <v>163.68</v>
      </c>
      <c r="O164" s="26" t="s">
        <v>160</v>
      </c>
      <c r="P164" s="18"/>
      <c r="Q164" s="18"/>
      <c r="R164" s="128" t="s">
        <v>277</v>
      </c>
      <c r="S164" s="18">
        <v>163.68</v>
      </c>
      <c r="T164" s="18"/>
      <c r="U164" s="18"/>
      <c r="V164" s="10"/>
      <c r="W164" s="256">
        <f t="shared" si="28"/>
        <v>163.68</v>
      </c>
      <c r="X164" s="144">
        <f t="shared" si="31"/>
        <v>0</v>
      </c>
      <c r="Y164" s="23"/>
      <c r="Z164" s="78"/>
      <c r="AA164" s="78"/>
      <c r="AB164" s="78"/>
      <c r="AC164" s="79"/>
      <c r="AD164" s="32"/>
      <c r="AE164" s="49"/>
      <c r="AF164" s="261" t="s">
        <v>819</v>
      </c>
      <c r="AG164" s="257">
        <f t="shared" si="29"/>
        <v>163.68</v>
      </c>
      <c r="AH164" s="252">
        <f t="shared" si="30"/>
        <v>0</v>
      </c>
      <c r="AI164" s="258">
        <f t="shared" si="32"/>
        <v>0</v>
      </c>
    </row>
    <row r="165" spans="1:35" s="12" customFormat="1" ht="14.25" customHeight="1" x14ac:dyDescent="0.2">
      <c r="A165" s="109">
        <v>42704</v>
      </c>
      <c r="B165" s="9"/>
      <c r="C165" s="53">
        <v>1</v>
      </c>
      <c r="D165" s="114" t="s">
        <v>53</v>
      </c>
      <c r="E165" s="117" t="s">
        <v>170</v>
      </c>
      <c r="F165" s="130" t="s">
        <v>79</v>
      </c>
      <c r="G165" s="130">
        <v>90490788</v>
      </c>
      <c r="H165" s="130">
        <v>1007619619</v>
      </c>
      <c r="I165" s="118">
        <v>260090</v>
      </c>
      <c r="J165" s="130">
        <v>38953</v>
      </c>
      <c r="K165" s="130">
        <v>4402825977</v>
      </c>
      <c r="L165" s="10"/>
      <c r="M165" s="130" t="s">
        <v>249</v>
      </c>
      <c r="N165" s="125">
        <v>100</v>
      </c>
      <c r="O165" s="26" t="s">
        <v>160</v>
      </c>
      <c r="P165" s="18"/>
      <c r="Q165" s="18"/>
      <c r="R165" s="128" t="s">
        <v>277</v>
      </c>
      <c r="S165" s="18">
        <v>100</v>
      </c>
      <c r="T165" s="18"/>
      <c r="U165" s="18"/>
      <c r="V165" s="10"/>
      <c r="W165" s="256">
        <f t="shared" si="28"/>
        <v>100</v>
      </c>
      <c r="X165" s="144">
        <f t="shared" si="31"/>
        <v>0</v>
      </c>
      <c r="Y165" s="23"/>
      <c r="Z165" s="78"/>
      <c r="AA165" s="78"/>
      <c r="AB165" s="78"/>
      <c r="AC165" s="79"/>
      <c r="AD165" s="32"/>
      <c r="AE165" s="49"/>
      <c r="AF165" s="261" t="s">
        <v>819</v>
      </c>
      <c r="AG165" s="257">
        <f t="shared" si="29"/>
        <v>100</v>
      </c>
      <c r="AH165" s="252">
        <f t="shared" si="30"/>
        <v>0</v>
      </c>
      <c r="AI165" s="258">
        <f t="shared" si="32"/>
        <v>0</v>
      </c>
    </row>
    <row r="166" spans="1:35" s="12" customFormat="1" ht="14.25" customHeight="1" x14ac:dyDescent="0.2">
      <c r="A166" s="109">
        <v>42704</v>
      </c>
      <c r="B166" s="9"/>
      <c r="C166" s="53">
        <v>1</v>
      </c>
      <c r="D166" s="130">
        <v>11</v>
      </c>
      <c r="E166" s="130" t="s">
        <v>68</v>
      </c>
      <c r="F166" s="130" t="s">
        <v>79</v>
      </c>
      <c r="G166" s="130">
        <v>960890924</v>
      </c>
      <c r="H166" s="130">
        <v>1007619628</v>
      </c>
      <c r="I166" s="118">
        <v>260091</v>
      </c>
      <c r="J166" s="130"/>
      <c r="K166" s="130">
        <v>4402827206</v>
      </c>
      <c r="L166" s="10"/>
      <c r="M166" s="130" t="s">
        <v>250</v>
      </c>
      <c r="N166" s="125">
        <v>170.4</v>
      </c>
      <c r="O166" s="26" t="s">
        <v>160</v>
      </c>
      <c r="P166" s="18"/>
      <c r="Q166" s="18"/>
      <c r="R166" s="128" t="s">
        <v>335</v>
      </c>
      <c r="S166" s="18">
        <v>170.4</v>
      </c>
      <c r="T166" s="18"/>
      <c r="U166" s="18"/>
      <c r="V166" s="10"/>
      <c r="W166" s="256">
        <f t="shared" si="28"/>
        <v>170.4</v>
      </c>
      <c r="X166" s="144">
        <f t="shared" si="31"/>
        <v>0</v>
      </c>
      <c r="Y166" s="23"/>
      <c r="Z166" s="78"/>
      <c r="AA166" s="78"/>
      <c r="AB166" s="78"/>
      <c r="AC166" s="79"/>
      <c r="AD166" s="32"/>
      <c r="AE166" s="49"/>
      <c r="AF166" s="261" t="s">
        <v>819</v>
      </c>
      <c r="AG166" s="257">
        <f t="shared" si="29"/>
        <v>170.4</v>
      </c>
      <c r="AH166" s="252">
        <f t="shared" si="30"/>
        <v>0</v>
      </c>
      <c r="AI166" s="258">
        <f t="shared" si="32"/>
        <v>0</v>
      </c>
    </row>
    <row r="167" spans="1:35" s="39" customFormat="1" ht="14.25" customHeight="1" x14ac:dyDescent="0.2">
      <c r="A167" s="109">
        <v>42704</v>
      </c>
      <c r="B167" s="9"/>
      <c r="C167" s="53">
        <v>1</v>
      </c>
      <c r="D167" s="117">
        <v>3</v>
      </c>
      <c r="E167" s="117" t="s">
        <v>61</v>
      </c>
      <c r="F167" s="130" t="s">
        <v>79</v>
      </c>
      <c r="G167" s="117">
        <v>960880912</v>
      </c>
      <c r="H167" s="117">
        <v>1007619642</v>
      </c>
      <c r="I167" s="118">
        <v>260092</v>
      </c>
      <c r="J167" s="127"/>
      <c r="K167" s="119">
        <v>4402827305</v>
      </c>
      <c r="L167" s="10"/>
      <c r="M167" s="127" t="s">
        <v>251</v>
      </c>
      <c r="N167" s="123">
        <v>158.80000000000001</v>
      </c>
      <c r="O167" s="26" t="s">
        <v>160</v>
      </c>
      <c r="P167" s="18"/>
      <c r="Q167" s="18"/>
      <c r="R167" s="128" t="s">
        <v>277</v>
      </c>
      <c r="S167" s="18">
        <v>158.80000000000001</v>
      </c>
      <c r="T167" s="18"/>
      <c r="U167" s="18"/>
      <c r="V167" s="10"/>
      <c r="W167" s="256">
        <f t="shared" si="28"/>
        <v>158.80000000000001</v>
      </c>
      <c r="X167" s="144">
        <f t="shared" si="31"/>
        <v>0</v>
      </c>
      <c r="Y167" s="23"/>
      <c r="Z167" s="78"/>
      <c r="AA167" s="78"/>
      <c r="AB167" s="78"/>
      <c r="AC167" s="79"/>
      <c r="AD167" s="32"/>
      <c r="AE167" s="49"/>
      <c r="AF167" s="261" t="s">
        <v>819</v>
      </c>
      <c r="AG167" s="257">
        <f t="shared" si="29"/>
        <v>158.80000000000001</v>
      </c>
      <c r="AH167" s="252">
        <f t="shared" si="30"/>
        <v>0</v>
      </c>
      <c r="AI167" s="258">
        <f t="shared" si="32"/>
        <v>0</v>
      </c>
    </row>
    <row r="168" spans="1:35" s="13" customFormat="1" ht="14.25" customHeight="1" x14ac:dyDescent="0.2">
      <c r="A168" s="109">
        <v>42704</v>
      </c>
      <c r="B168" s="9"/>
      <c r="C168" s="53">
        <v>1</v>
      </c>
      <c r="D168" s="117">
        <v>8</v>
      </c>
      <c r="E168" s="117" t="s">
        <v>60</v>
      </c>
      <c r="F168" s="130" t="s">
        <v>79</v>
      </c>
      <c r="G168" s="117">
        <v>960885839</v>
      </c>
      <c r="H168" s="117">
        <v>1007619658</v>
      </c>
      <c r="I168" s="118">
        <v>260093</v>
      </c>
      <c r="J168" s="127"/>
      <c r="K168" s="119">
        <v>4402828421</v>
      </c>
      <c r="L168" s="10"/>
      <c r="M168" s="127" t="s">
        <v>252</v>
      </c>
      <c r="N168" s="123">
        <v>88</v>
      </c>
      <c r="O168" s="26" t="s">
        <v>160</v>
      </c>
      <c r="P168" s="18"/>
      <c r="Q168" s="18"/>
      <c r="R168" s="128" t="s">
        <v>335</v>
      </c>
      <c r="S168" s="18">
        <v>88</v>
      </c>
      <c r="T168" s="18"/>
      <c r="U168" s="18"/>
      <c r="V168" s="10"/>
      <c r="W168" s="256">
        <f t="shared" si="28"/>
        <v>88</v>
      </c>
      <c r="X168" s="144">
        <f t="shared" si="31"/>
        <v>0</v>
      </c>
      <c r="Y168" s="23"/>
      <c r="Z168" s="78"/>
      <c r="AA168" s="78"/>
      <c r="AB168" s="78"/>
      <c r="AC168" s="79"/>
      <c r="AD168" s="32"/>
      <c r="AE168" s="49"/>
      <c r="AF168" s="261" t="s">
        <v>818</v>
      </c>
      <c r="AG168" s="257">
        <f t="shared" si="29"/>
        <v>88</v>
      </c>
      <c r="AH168" s="252">
        <f t="shared" si="30"/>
        <v>0</v>
      </c>
      <c r="AI168" s="258">
        <f t="shared" si="32"/>
        <v>0</v>
      </c>
    </row>
    <row r="169" spans="1:35" s="12" customFormat="1" ht="14.25" customHeight="1" x14ac:dyDescent="0.2">
      <c r="A169" s="109">
        <v>42704</v>
      </c>
      <c r="B169" s="9"/>
      <c r="C169" s="53">
        <v>1</v>
      </c>
      <c r="D169" s="117">
        <v>8</v>
      </c>
      <c r="E169" s="117" t="s">
        <v>60</v>
      </c>
      <c r="F169" s="130" t="s">
        <v>79</v>
      </c>
      <c r="G169" s="130">
        <v>960885837</v>
      </c>
      <c r="H169" s="130">
        <v>1007619667</v>
      </c>
      <c r="I169" s="118">
        <v>260094</v>
      </c>
      <c r="J169" s="130"/>
      <c r="K169" s="130">
        <v>4402828419</v>
      </c>
      <c r="L169" s="10"/>
      <c r="M169" s="130" t="s">
        <v>253</v>
      </c>
      <c r="N169" s="123">
        <v>88</v>
      </c>
      <c r="O169" s="26" t="s">
        <v>160</v>
      </c>
      <c r="P169" s="18"/>
      <c r="Q169" s="18"/>
      <c r="R169" s="128" t="s">
        <v>335</v>
      </c>
      <c r="S169" s="18">
        <v>88</v>
      </c>
      <c r="T169" s="18"/>
      <c r="U169" s="18"/>
      <c r="V169" s="10"/>
      <c r="W169" s="256">
        <f t="shared" si="28"/>
        <v>88</v>
      </c>
      <c r="X169" s="144">
        <f t="shared" si="31"/>
        <v>0</v>
      </c>
      <c r="Y169" s="23"/>
      <c r="Z169" s="78"/>
      <c r="AA169" s="78"/>
      <c r="AB169" s="78"/>
      <c r="AC169" s="79"/>
      <c r="AD169" s="32"/>
      <c r="AE169" s="49"/>
      <c r="AF169" s="261" t="s">
        <v>818</v>
      </c>
      <c r="AG169" s="257">
        <f t="shared" si="29"/>
        <v>88</v>
      </c>
      <c r="AH169" s="252">
        <f t="shared" si="30"/>
        <v>0</v>
      </c>
      <c r="AI169" s="258">
        <f t="shared" si="32"/>
        <v>0</v>
      </c>
    </row>
    <row r="170" spans="1:35" s="12" customFormat="1" ht="15" customHeight="1" x14ac:dyDescent="0.2">
      <c r="A170" s="109">
        <v>42704</v>
      </c>
      <c r="B170" s="9"/>
      <c r="C170" s="53">
        <v>1</v>
      </c>
      <c r="D170" s="117">
        <v>8</v>
      </c>
      <c r="E170" s="117" t="s">
        <v>60</v>
      </c>
      <c r="F170" s="130" t="s">
        <v>79</v>
      </c>
      <c r="G170" s="130">
        <v>960885838</v>
      </c>
      <c r="H170" s="130">
        <v>1007619678</v>
      </c>
      <c r="I170" s="118">
        <v>260095</v>
      </c>
      <c r="J170" s="130"/>
      <c r="K170" s="130">
        <v>4402828420</v>
      </c>
      <c r="L170" s="10"/>
      <c r="M170" s="130" t="s">
        <v>254</v>
      </c>
      <c r="N170" s="123">
        <v>88</v>
      </c>
      <c r="O170" s="26" t="s">
        <v>160</v>
      </c>
      <c r="P170" s="18"/>
      <c r="Q170" s="18"/>
      <c r="R170" s="128" t="s">
        <v>335</v>
      </c>
      <c r="S170" s="18">
        <v>88</v>
      </c>
      <c r="T170" s="18"/>
      <c r="U170" s="18"/>
      <c r="V170" s="10"/>
      <c r="W170" s="256">
        <f t="shared" si="28"/>
        <v>88</v>
      </c>
      <c r="X170" s="144">
        <f t="shared" si="31"/>
        <v>0</v>
      </c>
      <c r="Y170" s="23"/>
      <c r="Z170" s="78"/>
      <c r="AA170" s="78"/>
      <c r="AB170" s="78"/>
      <c r="AC170" s="79"/>
      <c r="AD170" s="32"/>
      <c r="AE170" s="49"/>
      <c r="AF170" s="261" t="s">
        <v>818</v>
      </c>
      <c r="AG170" s="257">
        <f t="shared" si="29"/>
        <v>88</v>
      </c>
      <c r="AH170" s="252">
        <f t="shared" si="30"/>
        <v>0</v>
      </c>
      <c r="AI170" s="258">
        <f t="shared" si="32"/>
        <v>0</v>
      </c>
    </row>
    <row r="171" spans="1:35" s="12" customFormat="1" ht="14.25" customHeight="1" x14ac:dyDescent="0.2">
      <c r="A171" s="110" t="s">
        <v>164</v>
      </c>
      <c r="B171" s="9"/>
      <c r="C171" s="53">
        <v>1</v>
      </c>
      <c r="D171" s="117" t="s">
        <v>53</v>
      </c>
      <c r="E171" s="117" t="s">
        <v>172</v>
      </c>
      <c r="F171" s="116" t="s">
        <v>79</v>
      </c>
      <c r="G171" s="117">
        <v>99208468</v>
      </c>
      <c r="H171" s="117">
        <v>1007762042</v>
      </c>
      <c r="I171" s="118">
        <v>260096</v>
      </c>
      <c r="J171" s="130"/>
      <c r="K171" s="119">
        <v>4402840920</v>
      </c>
      <c r="L171" s="10"/>
      <c r="M171" s="127" t="s">
        <v>255</v>
      </c>
      <c r="N171" s="123">
        <v>11780</v>
      </c>
      <c r="O171" s="201" t="s">
        <v>160</v>
      </c>
      <c r="P171" s="199"/>
      <c r="Q171" s="264"/>
      <c r="R171" s="128" t="s">
        <v>787</v>
      </c>
      <c r="S171" s="18">
        <v>8780</v>
      </c>
      <c r="T171" s="18">
        <v>3000</v>
      </c>
      <c r="U171" s="18"/>
      <c r="V171" s="10"/>
      <c r="W171" s="256">
        <f t="shared" si="28"/>
        <v>11780</v>
      </c>
      <c r="X171" s="144">
        <f t="shared" si="31"/>
        <v>0</v>
      </c>
      <c r="Y171" s="23"/>
      <c r="Z171" s="78"/>
      <c r="AA171" s="78"/>
      <c r="AB171" s="78"/>
      <c r="AC171" s="79"/>
      <c r="AD171" s="32"/>
      <c r="AE171" s="49"/>
      <c r="AF171" s="261" t="s">
        <v>819</v>
      </c>
      <c r="AG171" s="257">
        <f t="shared" si="29"/>
        <v>11780</v>
      </c>
      <c r="AH171" s="252">
        <f t="shared" si="30"/>
        <v>0</v>
      </c>
      <c r="AI171" s="258">
        <f t="shared" si="32"/>
        <v>0</v>
      </c>
    </row>
    <row r="172" spans="1:35" s="12" customFormat="1" ht="14.25" customHeight="1" x14ac:dyDescent="0.2">
      <c r="A172" s="110" t="s">
        <v>164</v>
      </c>
      <c r="B172" s="9"/>
      <c r="C172" s="53">
        <v>1</v>
      </c>
      <c r="D172" s="117">
        <v>11</v>
      </c>
      <c r="E172" s="117"/>
      <c r="F172" s="116" t="s">
        <v>83</v>
      </c>
      <c r="G172" s="117">
        <v>90493317</v>
      </c>
      <c r="H172" s="117"/>
      <c r="I172" s="118">
        <v>260097</v>
      </c>
      <c r="J172" s="127"/>
      <c r="K172" s="119">
        <v>2510003981</v>
      </c>
      <c r="L172" s="10"/>
      <c r="M172" s="127" t="s">
        <v>256</v>
      </c>
      <c r="N172" s="123">
        <v>565.41</v>
      </c>
      <c r="O172" s="26" t="s">
        <v>160</v>
      </c>
      <c r="P172" s="18"/>
      <c r="Q172" s="18"/>
      <c r="R172" s="128" t="s">
        <v>449</v>
      </c>
      <c r="S172" s="18">
        <v>565.41</v>
      </c>
      <c r="T172" s="18"/>
      <c r="U172" s="18"/>
      <c r="V172" s="10"/>
      <c r="W172" s="256">
        <f t="shared" si="28"/>
        <v>565.41</v>
      </c>
      <c r="X172" s="144">
        <f t="shared" si="31"/>
        <v>0</v>
      </c>
      <c r="Y172" s="23"/>
      <c r="Z172" s="78"/>
      <c r="AA172" s="78"/>
      <c r="AB172" s="78"/>
      <c r="AC172" s="79"/>
      <c r="AD172" s="32"/>
      <c r="AE172" s="49"/>
      <c r="AF172" s="261" t="s">
        <v>819</v>
      </c>
      <c r="AG172" s="257">
        <f t="shared" si="29"/>
        <v>565.41</v>
      </c>
      <c r="AH172" s="252">
        <f t="shared" si="30"/>
        <v>0</v>
      </c>
      <c r="AI172" s="258">
        <f t="shared" si="32"/>
        <v>0</v>
      </c>
    </row>
    <row r="173" spans="1:35" s="12" customFormat="1" ht="14.25" customHeight="1" x14ac:dyDescent="0.2">
      <c r="A173" s="111" t="s">
        <v>164</v>
      </c>
      <c r="B173" s="9"/>
      <c r="C173" s="53">
        <v>1</v>
      </c>
      <c r="D173" s="130">
        <v>11</v>
      </c>
      <c r="E173" s="130"/>
      <c r="F173" s="130" t="s">
        <v>83</v>
      </c>
      <c r="G173" s="130">
        <v>90492881</v>
      </c>
      <c r="H173" s="130"/>
      <c r="I173" s="118">
        <v>260098</v>
      </c>
      <c r="J173" s="130"/>
      <c r="K173" s="119">
        <v>2510003981</v>
      </c>
      <c r="L173" s="10"/>
      <c r="M173" s="130" t="s">
        <v>257</v>
      </c>
      <c r="N173" s="125">
        <v>565.41</v>
      </c>
      <c r="O173" s="26" t="s">
        <v>160</v>
      </c>
      <c r="P173" s="18"/>
      <c r="Q173" s="18"/>
      <c r="R173" s="128" t="s">
        <v>449</v>
      </c>
      <c r="S173" s="18">
        <v>565.41</v>
      </c>
      <c r="T173" s="18"/>
      <c r="U173" s="18"/>
      <c r="V173" s="10"/>
      <c r="W173" s="256">
        <f t="shared" si="28"/>
        <v>565.41</v>
      </c>
      <c r="X173" s="144">
        <f t="shared" si="31"/>
        <v>0</v>
      </c>
      <c r="Y173" s="23"/>
      <c r="Z173" s="78"/>
      <c r="AA173" s="78"/>
      <c r="AB173" s="78"/>
      <c r="AC173" s="79"/>
      <c r="AD173" s="32"/>
      <c r="AE173" s="49"/>
      <c r="AF173" s="261" t="s">
        <v>819</v>
      </c>
      <c r="AG173" s="257">
        <f t="shared" si="29"/>
        <v>565.41</v>
      </c>
      <c r="AH173" s="252">
        <f t="shared" si="30"/>
        <v>0</v>
      </c>
      <c r="AI173" s="258">
        <f t="shared" si="32"/>
        <v>0</v>
      </c>
    </row>
    <row r="174" spans="1:35" s="12" customFormat="1" ht="14.25" customHeight="1" x14ac:dyDescent="0.2">
      <c r="A174" s="111" t="s">
        <v>164</v>
      </c>
      <c r="B174" s="9"/>
      <c r="C174" s="53">
        <v>1</v>
      </c>
      <c r="D174" s="117">
        <v>5</v>
      </c>
      <c r="E174" s="117" t="s">
        <v>169</v>
      </c>
      <c r="F174" s="117" t="s">
        <v>79</v>
      </c>
      <c r="G174" s="117">
        <v>960764446</v>
      </c>
      <c r="H174" s="117">
        <v>1007622024</v>
      </c>
      <c r="I174" s="118">
        <v>260099</v>
      </c>
      <c r="J174" s="127">
        <v>39116</v>
      </c>
      <c r="K174" s="119">
        <v>4402827366</v>
      </c>
      <c r="L174" s="10" t="s">
        <v>311</v>
      </c>
      <c r="M174" s="127" t="s">
        <v>258</v>
      </c>
      <c r="N174" s="123">
        <v>204.48</v>
      </c>
      <c r="O174" s="26" t="s">
        <v>160</v>
      </c>
      <c r="P174" s="18"/>
      <c r="Q174" s="18"/>
      <c r="R174" s="230" t="s">
        <v>375</v>
      </c>
      <c r="S174" s="18">
        <v>204.48</v>
      </c>
      <c r="T174" s="18"/>
      <c r="U174" s="18"/>
      <c r="V174" s="10"/>
      <c r="W174" s="256">
        <f t="shared" si="28"/>
        <v>204.48</v>
      </c>
      <c r="X174" s="144">
        <f t="shared" ref="X174:X180" si="33">IF(O174="a",0,IF(O174="d","0",IF(O174="","",+N174-S174-T174-U174-V174)))</f>
        <v>0</v>
      </c>
      <c r="Y174" s="23"/>
      <c r="Z174" s="78"/>
      <c r="AA174" s="78"/>
      <c r="AB174" s="78"/>
      <c r="AC174" s="79"/>
      <c r="AD174" s="32"/>
      <c r="AE174" s="49"/>
      <c r="AF174" s="261" t="s">
        <v>820</v>
      </c>
      <c r="AG174" s="257">
        <f t="shared" si="29"/>
        <v>204.48</v>
      </c>
      <c r="AH174" s="252">
        <f t="shared" si="30"/>
        <v>0</v>
      </c>
      <c r="AI174" s="258">
        <f t="shared" ref="AI174:AI180" si="34">AG174-W174</f>
        <v>0</v>
      </c>
    </row>
    <row r="175" spans="1:35" s="40" customFormat="1" ht="14.25" customHeight="1" x14ac:dyDescent="0.2">
      <c r="A175" s="111" t="s">
        <v>164</v>
      </c>
      <c r="B175" s="9"/>
      <c r="C175" s="53">
        <v>1</v>
      </c>
      <c r="D175" s="130" t="s">
        <v>55</v>
      </c>
      <c r="E175" s="130" t="s">
        <v>65</v>
      </c>
      <c r="F175" s="130" t="s">
        <v>79</v>
      </c>
      <c r="G175" s="130">
        <v>960857812</v>
      </c>
      <c r="H175" s="130">
        <v>1007621836</v>
      </c>
      <c r="I175" s="118">
        <v>260100</v>
      </c>
      <c r="J175" s="130"/>
      <c r="K175" s="130">
        <v>4402762006</v>
      </c>
      <c r="L175" s="10"/>
      <c r="M175" s="130" t="s">
        <v>259</v>
      </c>
      <c r="N175" s="125">
        <v>2673.44</v>
      </c>
      <c r="O175" s="26" t="s">
        <v>160</v>
      </c>
      <c r="P175" s="18"/>
      <c r="Q175" s="18"/>
      <c r="R175" s="128" t="s">
        <v>335</v>
      </c>
      <c r="S175" s="18">
        <v>2673.44</v>
      </c>
      <c r="T175" s="18"/>
      <c r="U175" s="18"/>
      <c r="V175" s="10"/>
      <c r="W175" s="256">
        <f t="shared" si="28"/>
        <v>2673.44</v>
      </c>
      <c r="X175" s="144">
        <f t="shared" si="33"/>
        <v>0</v>
      </c>
      <c r="Y175" s="23"/>
      <c r="Z175" s="78"/>
      <c r="AA175" s="78"/>
      <c r="AB175" s="78"/>
      <c r="AC175" s="79"/>
      <c r="AD175" s="32"/>
      <c r="AE175" s="49"/>
      <c r="AF175" s="261" t="s">
        <v>820</v>
      </c>
      <c r="AG175" s="257">
        <f t="shared" si="29"/>
        <v>2673.44</v>
      </c>
      <c r="AH175" s="252">
        <f t="shared" si="30"/>
        <v>0</v>
      </c>
      <c r="AI175" s="258">
        <f t="shared" si="34"/>
        <v>0</v>
      </c>
    </row>
    <row r="176" spans="1:35" s="12" customFormat="1" ht="14.25" customHeight="1" x14ac:dyDescent="0.2">
      <c r="A176" s="111" t="s">
        <v>164</v>
      </c>
      <c r="B176" s="9"/>
      <c r="C176" s="53">
        <v>1</v>
      </c>
      <c r="D176" s="114" t="s">
        <v>53</v>
      </c>
      <c r="E176" s="117" t="s">
        <v>172</v>
      </c>
      <c r="F176" s="116" t="s">
        <v>79</v>
      </c>
      <c r="G176" s="227"/>
      <c r="H176" s="117">
        <v>1007799945</v>
      </c>
      <c r="I176" s="118">
        <v>260101</v>
      </c>
      <c r="J176" s="127"/>
      <c r="K176" s="119">
        <v>4402890126</v>
      </c>
      <c r="L176" s="10"/>
      <c r="M176" s="127" t="s">
        <v>260</v>
      </c>
      <c r="N176" s="123">
        <v>852.8</v>
      </c>
      <c r="O176" s="26" t="s">
        <v>160</v>
      </c>
      <c r="P176" s="18"/>
      <c r="Q176" s="199"/>
      <c r="R176" s="128" t="s">
        <v>805</v>
      </c>
      <c r="S176" s="18">
        <v>852.8</v>
      </c>
      <c r="T176" s="18"/>
      <c r="U176" s="18"/>
      <c r="V176" s="10"/>
      <c r="W176" s="256">
        <f t="shared" si="28"/>
        <v>852.8</v>
      </c>
      <c r="X176" s="144">
        <f t="shared" si="33"/>
        <v>0</v>
      </c>
      <c r="Y176" s="23"/>
      <c r="Z176" s="78"/>
      <c r="AA176" s="78"/>
      <c r="AB176" s="78"/>
      <c r="AC176" s="79"/>
      <c r="AD176" s="32"/>
      <c r="AE176" s="49"/>
      <c r="AF176" s="261" t="s">
        <v>819</v>
      </c>
      <c r="AG176" s="257">
        <f t="shared" si="29"/>
        <v>852.8</v>
      </c>
      <c r="AH176" s="252">
        <f t="shared" si="30"/>
        <v>0</v>
      </c>
      <c r="AI176" s="258">
        <f t="shared" si="34"/>
        <v>0</v>
      </c>
    </row>
    <row r="177" spans="1:35" s="12" customFormat="1" ht="14.25" customHeight="1" x14ac:dyDescent="0.2">
      <c r="A177" s="111" t="s">
        <v>164</v>
      </c>
      <c r="B177" s="9"/>
      <c r="C177" s="53">
        <v>1</v>
      </c>
      <c r="D177" s="114" t="s">
        <v>53</v>
      </c>
      <c r="E177" s="117" t="s">
        <v>172</v>
      </c>
      <c r="F177" s="116" t="s">
        <v>79</v>
      </c>
      <c r="G177" s="130">
        <v>97056461</v>
      </c>
      <c r="H177" s="130"/>
      <c r="I177" s="118">
        <v>260102</v>
      </c>
      <c r="J177" s="130"/>
      <c r="K177" s="186">
        <v>4402840124</v>
      </c>
      <c r="L177" s="10"/>
      <c r="M177" s="130" t="s">
        <v>261</v>
      </c>
      <c r="N177" s="125">
        <v>1381.05</v>
      </c>
      <c r="O177" s="26" t="s">
        <v>160</v>
      </c>
      <c r="P177" s="18"/>
      <c r="Q177" s="18" t="s">
        <v>163</v>
      </c>
      <c r="R177" s="128"/>
      <c r="S177" s="230"/>
      <c r="T177" s="18"/>
      <c r="U177" s="18"/>
      <c r="V177" s="10"/>
      <c r="W177" s="256">
        <f t="shared" si="28"/>
        <v>0</v>
      </c>
      <c r="X177" s="144">
        <f t="shared" si="33"/>
        <v>1381.05</v>
      </c>
      <c r="Y177" s="23"/>
      <c r="Z177" s="78"/>
      <c r="AA177" s="78"/>
      <c r="AB177" s="78"/>
      <c r="AC177" s="79"/>
      <c r="AD177" s="32"/>
      <c r="AE177" s="49"/>
      <c r="AF177" s="261" t="s">
        <v>819</v>
      </c>
      <c r="AG177" s="257">
        <f t="shared" si="29"/>
        <v>1381.05</v>
      </c>
      <c r="AH177" s="252">
        <f t="shared" si="30"/>
        <v>0</v>
      </c>
      <c r="AI177" s="258">
        <f t="shared" si="34"/>
        <v>1381.05</v>
      </c>
    </row>
    <row r="178" spans="1:35" s="12" customFormat="1" ht="14.25" customHeight="1" x14ac:dyDescent="0.2">
      <c r="A178" s="111" t="s">
        <v>164</v>
      </c>
      <c r="B178" s="9"/>
      <c r="C178" s="53">
        <v>1</v>
      </c>
      <c r="D178" s="130" t="s">
        <v>55</v>
      </c>
      <c r="E178" s="130" t="s">
        <v>65</v>
      </c>
      <c r="F178" s="116" t="s">
        <v>79</v>
      </c>
      <c r="G178" s="130">
        <v>90482167</v>
      </c>
      <c r="H178" s="130">
        <v>1007622379</v>
      </c>
      <c r="I178" s="118">
        <v>260103</v>
      </c>
      <c r="J178" s="130">
        <v>39233</v>
      </c>
      <c r="K178" s="120">
        <v>4402740231</v>
      </c>
      <c r="L178" s="10"/>
      <c r="M178" s="130" t="s">
        <v>262</v>
      </c>
      <c r="N178" s="125">
        <v>706.5</v>
      </c>
      <c r="O178" s="26" t="s">
        <v>160</v>
      </c>
      <c r="P178" s="18"/>
      <c r="Q178" s="18"/>
      <c r="R178" s="128" t="s">
        <v>335</v>
      </c>
      <c r="S178" s="18">
        <v>706.5</v>
      </c>
      <c r="T178" s="18"/>
      <c r="U178" s="18"/>
      <c r="V178" s="10"/>
      <c r="W178" s="256">
        <f t="shared" si="28"/>
        <v>706.5</v>
      </c>
      <c r="X178" s="144">
        <f t="shared" si="33"/>
        <v>0</v>
      </c>
      <c r="Y178" s="23"/>
      <c r="Z178" s="78"/>
      <c r="AA178" s="78"/>
      <c r="AB178" s="78"/>
      <c r="AC178" s="79"/>
      <c r="AD178" s="32"/>
      <c r="AE178" s="49"/>
      <c r="AF178" s="261" t="s">
        <v>820</v>
      </c>
      <c r="AG178" s="257">
        <f t="shared" si="29"/>
        <v>706.5</v>
      </c>
      <c r="AH178" s="252">
        <f t="shared" si="30"/>
        <v>0</v>
      </c>
      <c r="AI178" s="258">
        <f t="shared" si="34"/>
        <v>0</v>
      </c>
    </row>
    <row r="179" spans="1:35" s="12" customFormat="1" ht="14.25" customHeight="1" x14ac:dyDescent="0.2">
      <c r="A179" s="111" t="s">
        <v>164</v>
      </c>
      <c r="B179" s="9"/>
      <c r="C179" s="53">
        <v>1</v>
      </c>
      <c r="D179" s="130" t="s">
        <v>55</v>
      </c>
      <c r="E179" s="130" t="s">
        <v>65</v>
      </c>
      <c r="F179" s="116" t="s">
        <v>79</v>
      </c>
      <c r="G179" s="130">
        <v>90482167</v>
      </c>
      <c r="H179" s="117">
        <v>1007622408</v>
      </c>
      <c r="I179" s="118">
        <v>260104</v>
      </c>
      <c r="J179" s="127" t="s">
        <v>179</v>
      </c>
      <c r="K179" s="119">
        <v>4402831910</v>
      </c>
      <c r="L179" s="10"/>
      <c r="M179" s="130" t="s">
        <v>262</v>
      </c>
      <c r="N179" s="123">
        <v>511.2</v>
      </c>
      <c r="O179" s="26" t="s">
        <v>160</v>
      </c>
      <c r="P179" s="18"/>
      <c r="Q179" s="18"/>
      <c r="R179" s="128" t="s">
        <v>335</v>
      </c>
      <c r="S179" s="18">
        <v>511.2</v>
      </c>
      <c r="T179" s="18"/>
      <c r="U179" s="18"/>
      <c r="V179" s="10"/>
      <c r="W179" s="256">
        <f t="shared" si="28"/>
        <v>511.2</v>
      </c>
      <c r="X179" s="144">
        <f t="shared" si="33"/>
        <v>0</v>
      </c>
      <c r="Y179" s="23"/>
      <c r="Z179" s="78"/>
      <c r="AA179" s="78"/>
      <c r="AB179" s="78"/>
      <c r="AC179" s="79"/>
      <c r="AD179" s="32"/>
      <c r="AE179" s="49"/>
      <c r="AF179" s="261" t="s">
        <v>820</v>
      </c>
      <c r="AG179" s="257">
        <f t="shared" si="29"/>
        <v>511.2</v>
      </c>
      <c r="AH179" s="252">
        <f t="shared" si="30"/>
        <v>0</v>
      </c>
      <c r="AI179" s="258">
        <f t="shared" si="34"/>
        <v>0</v>
      </c>
    </row>
    <row r="180" spans="1:35" s="12" customFormat="1" ht="14.25" customHeight="1" x14ac:dyDescent="0.2">
      <c r="A180" s="111" t="s">
        <v>164</v>
      </c>
      <c r="B180" s="9"/>
      <c r="C180" s="53">
        <v>1</v>
      </c>
      <c r="D180" s="130">
        <v>5</v>
      </c>
      <c r="E180" s="130" t="s">
        <v>173</v>
      </c>
      <c r="F180" s="116" t="s">
        <v>79</v>
      </c>
      <c r="G180" s="130">
        <v>960844768</v>
      </c>
      <c r="H180" s="130">
        <v>1007622472</v>
      </c>
      <c r="I180" s="118">
        <v>260105</v>
      </c>
      <c r="J180" s="130">
        <v>38979</v>
      </c>
      <c r="K180" s="130">
        <v>4402827204</v>
      </c>
      <c r="L180" s="10"/>
      <c r="M180" s="130" t="s">
        <v>263</v>
      </c>
      <c r="N180" s="125">
        <v>908.8</v>
      </c>
      <c r="O180" s="26" t="s">
        <v>160</v>
      </c>
      <c r="P180" s="18"/>
      <c r="Q180" s="18"/>
      <c r="R180" s="128" t="s">
        <v>335</v>
      </c>
      <c r="S180" s="18">
        <v>908.8</v>
      </c>
      <c r="T180" s="18"/>
      <c r="U180" s="18"/>
      <c r="V180" s="10"/>
      <c r="W180" s="256">
        <f t="shared" si="28"/>
        <v>908.8</v>
      </c>
      <c r="X180" s="144">
        <f t="shared" si="33"/>
        <v>0</v>
      </c>
      <c r="Y180" s="23"/>
      <c r="Z180" s="78"/>
      <c r="AA180" s="78"/>
      <c r="AB180" s="78"/>
      <c r="AC180" s="79"/>
      <c r="AD180" s="32"/>
      <c r="AE180" s="49"/>
      <c r="AF180" s="261" t="s">
        <v>820</v>
      </c>
      <c r="AG180" s="257">
        <f t="shared" si="29"/>
        <v>908.8</v>
      </c>
      <c r="AH180" s="252">
        <f t="shared" si="30"/>
        <v>0</v>
      </c>
      <c r="AI180" s="258">
        <f t="shared" si="34"/>
        <v>0</v>
      </c>
    </row>
    <row r="181" spans="1:35" s="12" customFormat="1" ht="14.25" customHeight="1" x14ac:dyDescent="0.2">
      <c r="A181" s="111" t="s">
        <v>164</v>
      </c>
      <c r="B181" s="9"/>
      <c r="C181" s="53">
        <v>1</v>
      </c>
      <c r="D181" s="117">
        <v>5</v>
      </c>
      <c r="E181" s="117" t="s">
        <v>168</v>
      </c>
      <c r="F181" s="117" t="s">
        <v>79</v>
      </c>
      <c r="G181" s="117">
        <v>90484820</v>
      </c>
      <c r="H181" s="117">
        <v>1007622481</v>
      </c>
      <c r="I181" s="118">
        <v>260106</v>
      </c>
      <c r="J181" s="127">
        <v>39313</v>
      </c>
      <c r="K181" s="119">
        <v>4402765064</v>
      </c>
      <c r="L181" s="10"/>
      <c r="M181" s="127" t="s">
        <v>264</v>
      </c>
      <c r="N181" s="123">
        <v>136.32</v>
      </c>
      <c r="O181" s="26" t="s">
        <v>160</v>
      </c>
      <c r="P181" s="18"/>
      <c r="Q181" s="18"/>
      <c r="R181" s="128" t="s">
        <v>335</v>
      </c>
      <c r="S181" s="18">
        <v>163.32</v>
      </c>
      <c r="T181" s="18"/>
      <c r="U181" s="18"/>
      <c r="V181" s="10"/>
      <c r="W181" s="256">
        <f t="shared" si="28"/>
        <v>163.32</v>
      </c>
      <c r="X181" s="144">
        <v>0</v>
      </c>
      <c r="Y181" s="23"/>
      <c r="Z181" s="78"/>
      <c r="AA181" s="78"/>
      <c r="AB181" s="78"/>
      <c r="AC181" s="79"/>
      <c r="AD181" s="32"/>
      <c r="AE181" s="49"/>
      <c r="AF181" s="261" t="s">
        <v>820</v>
      </c>
      <c r="AG181" s="257">
        <f t="shared" si="29"/>
        <v>136.32</v>
      </c>
      <c r="AH181" s="252">
        <f t="shared" si="30"/>
        <v>0</v>
      </c>
      <c r="AI181" s="258">
        <v>0</v>
      </c>
    </row>
    <row r="182" spans="1:35" s="12" customFormat="1" ht="14.25" customHeight="1" x14ac:dyDescent="0.2">
      <c r="A182" s="111" t="s">
        <v>164</v>
      </c>
      <c r="B182" s="9"/>
      <c r="C182" s="53">
        <v>1</v>
      </c>
      <c r="D182" s="114" t="s">
        <v>53</v>
      </c>
      <c r="E182" s="117" t="s">
        <v>170</v>
      </c>
      <c r="F182" s="117" t="s">
        <v>79</v>
      </c>
      <c r="G182" s="117">
        <v>90490788</v>
      </c>
      <c r="H182" s="117">
        <v>1007622494</v>
      </c>
      <c r="I182" s="118">
        <v>260107</v>
      </c>
      <c r="J182" s="127">
        <v>38953</v>
      </c>
      <c r="K182" s="119">
        <v>4402825977</v>
      </c>
      <c r="L182" s="10"/>
      <c r="M182" s="127" t="s">
        <v>265</v>
      </c>
      <c r="N182" s="123">
        <v>100</v>
      </c>
      <c r="O182" s="26" t="s">
        <v>160</v>
      </c>
      <c r="P182" s="18"/>
      <c r="Q182" s="18"/>
      <c r="R182" s="128" t="s">
        <v>335</v>
      </c>
      <c r="S182" s="18">
        <v>100</v>
      </c>
      <c r="T182" s="18"/>
      <c r="U182" s="18"/>
      <c r="V182" s="10"/>
      <c r="W182" s="256">
        <f t="shared" si="28"/>
        <v>100</v>
      </c>
      <c r="X182" s="144">
        <f t="shared" ref="X182:X204" si="35">IF(O182="a",0,IF(O182="d","0",IF(O182="","",+N182-S182-T182-U182-V182)))</f>
        <v>0</v>
      </c>
      <c r="Y182" s="23"/>
      <c r="Z182" s="78"/>
      <c r="AA182" s="78"/>
      <c r="AB182" s="78"/>
      <c r="AC182" s="79"/>
      <c r="AD182" s="32"/>
      <c r="AE182" s="49"/>
      <c r="AF182" s="261" t="s">
        <v>819</v>
      </c>
      <c r="AG182" s="257">
        <f t="shared" si="29"/>
        <v>100</v>
      </c>
      <c r="AH182" s="252">
        <f t="shared" si="30"/>
        <v>0</v>
      </c>
      <c r="AI182" s="258">
        <f t="shared" ref="AI182:AI204" si="36">AG182-W182</f>
        <v>0</v>
      </c>
    </row>
    <row r="183" spans="1:35" s="12" customFormat="1" ht="14.25" customHeight="1" x14ac:dyDescent="0.2">
      <c r="A183" s="132">
        <v>42692</v>
      </c>
      <c r="B183" s="9"/>
      <c r="C183" s="53">
        <v>1</v>
      </c>
      <c r="D183" s="130">
        <v>5</v>
      </c>
      <c r="E183" s="130" t="s">
        <v>58</v>
      </c>
      <c r="F183" s="130" t="s">
        <v>78</v>
      </c>
      <c r="G183" s="130">
        <v>960869506</v>
      </c>
      <c r="H183" s="102" t="s">
        <v>385</v>
      </c>
      <c r="I183" s="118">
        <v>260108</v>
      </c>
      <c r="J183" s="130" t="s">
        <v>180</v>
      </c>
      <c r="K183" s="102" t="s">
        <v>386</v>
      </c>
      <c r="L183" s="10"/>
      <c r="M183" s="130" t="s">
        <v>266</v>
      </c>
      <c r="N183" s="125">
        <v>809.99</v>
      </c>
      <c r="O183" s="26" t="s">
        <v>160</v>
      </c>
      <c r="P183" s="18"/>
      <c r="Q183" s="18"/>
      <c r="R183" s="128" t="s">
        <v>384</v>
      </c>
      <c r="S183" s="18">
        <v>196.56</v>
      </c>
      <c r="T183" s="18">
        <v>613.42999999999995</v>
      </c>
      <c r="U183" s="18"/>
      <c r="V183" s="10"/>
      <c r="W183" s="256">
        <f t="shared" si="28"/>
        <v>809.99</v>
      </c>
      <c r="X183" s="144">
        <f t="shared" si="35"/>
        <v>1.1368683772161603E-13</v>
      </c>
      <c r="Y183" s="23"/>
      <c r="Z183" s="78"/>
      <c r="AA183" s="78"/>
      <c r="AB183" s="78"/>
      <c r="AC183" s="79"/>
      <c r="AD183" s="32"/>
      <c r="AE183" s="49"/>
      <c r="AF183" s="261" t="s">
        <v>820</v>
      </c>
      <c r="AG183" s="257">
        <f t="shared" si="29"/>
        <v>809.99</v>
      </c>
      <c r="AH183" s="252">
        <f t="shared" si="30"/>
        <v>0</v>
      </c>
      <c r="AI183" s="258">
        <f t="shared" si="36"/>
        <v>0</v>
      </c>
    </row>
    <row r="184" spans="1:35" s="12" customFormat="1" ht="14.25" customHeight="1" x14ac:dyDescent="0.2">
      <c r="A184" s="132">
        <v>42692</v>
      </c>
      <c r="B184" s="9"/>
      <c r="C184" s="53">
        <v>1</v>
      </c>
      <c r="D184" s="117">
        <v>5</v>
      </c>
      <c r="E184" s="117" t="s">
        <v>58</v>
      </c>
      <c r="F184" s="117" t="s">
        <v>78</v>
      </c>
      <c r="G184" s="117">
        <v>960867654</v>
      </c>
      <c r="H184" s="102" t="s">
        <v>385</v>
      </c>
      <c r="I184" s="118">
        <v>260109</v>
      </c>
      <c r="J184" s="127" t="s">
        <v>181</v>
      </c>
      <c r="K184" s="102" t="s">
        <v>386</v>
      </c>
      <c r="L184" s="10"/>
      <c r="M184" s="127" t="s">
        <v>267</v>
      </c>
      <c r="N184" s="123">
        <v>809.99</v>
      </c>
      <c r="O184" s="26" t="s">
        <v>160</v>
      </c>
      <c r="P184" s="18"/>
      <c r="Q184" s="18"/>
      <c r="R184" s="128" t="s">
        <v>384</v>
      </c>
      <c r="S184" s="18">
        <v>613.42999999999995</v>
      </c>
      <c r="T184" s="18">
        <v>196.56</v>
      </c>
      <c r="U184" s="18"/>
      <c r="V184" s="10"/>
      <c r="W184" s="256">
        <f t="shared" si="28"/>
        <v>809.99</v>
      </c>
      <c r="X184" s="144">
        <f t="shared" si="35"/>
        <v>5.6843418860808015E-14</v>
      </c>
      <c r="Y184" s="23"/>
      <c r="Z184" s="78"/>
      <c r="AA184" s="78"/>
      <c r="AB184" s="78"/>
      <c r="AC184" s="79"/>
      <c r="AD184" s="32"/>
      <c r="AE184" s="49"/>
      <c r="AF184" s="261" t="s">
        <v>820</v>
      </c>
      <c r="AG184" s="257">
        <f t="shared" si="29"/>
        <v>809.99</v>
      </c>
      <c r="AH184" s="252">
        <f t="shared" si="30"/>
        <v>0</v>
      </c>
      <c r="AI184" s="258">
        <f t="shared" si="36"/>
        <v>0</v>
      </c>
    </row>
    <row r="185" spans="1:35" s="12" customFormat="1" ht="14.25" customHeight="1" x14ac:dyDescent="0.2">
      <c r="A185" s="132">
        <v>42692</v>
      </c>
      <c r="B185" s="9"/>
      <c r="C185" s="53">
        <v>1</v>
      </c>
      <c r="D185" s="117">
        <v>5</v>
      </c>
      <c r="E185" s="117" t="s">
        <v>58</v>
      </c>
      <c r="F185" s="117" t="s">
        <v>78</v>
      </c>
      <c r="G185" s="117">
        <v>960869504</v>
      </c>
      <c r="H185" s="102" t="s">
        <v>385</v>
      </c>
      <c r="I185" s="118">
        <v>260110</v>
      </c>
      <c r="J185" s="127" t="s">
        <v>182</v>
      </c>
      <c r="K185" s="102" t="s">
        <v>386</v>
      </c>
      <c r="L185" s="10"/>
      <c r="M185" s="127" t="s">
        <v>268</v>
      </c>
      <c r="N185" s="123">
        <v>425.88</v>
      </c>
      <c r="O185" s="26" t="s">
        <v>160</v>
      </c>
      <c r="P185" s="18"/>
      <c r="Q185" s="18"/>
      <c r="R185" s="128" t="s">
        <v>384</v>
      </c>
      <c r="S185" s="18">
        <v>229.32</v>
      </c>
      <c r="T185" s="18">
        <v>196.56</v>
      </c>
      <c r="U185" s="18"/>
      <c r="V185" s="10"/>
      <c r="W185" s="256">
        <f t="shared" si="28"/>
        <v>425.88</v>
      </c>
      <c r="X185" s="144">
        <f t="shared" si="35"/>
        <v>0</v>
      </c>
      <c r="Y185" s="23"/>
      <c r="Z185" s="78"/>
      <c r="AA185" s="78"/>
      <c r="AB185" s="78"/>
      <c r="AC185" s="79"/>
      <c r="AD185" s="32"/>
      <c r="AE185" s="49"/>
      <c r="AF185" s="261" t="s">
        <v>820</v>
      </c>
      <c r="AG185" s="257">
        <f t="shared" si="29"/>
        <v>425.88</v>
      </c>
      <c r="AH185" s="252">
        <f t="shared" si="30"/>
        <v>0</v>
      </c>
      <c r="AI185" s="258">
        <f t="shared" si="36"/>
        <v>0</v>
      </c>
    </row>
    <row r="186" spans="1:35" s="12" customFormat="1" ht="14.25" customHeight="1" x14ac:dyDescent="0.2">
      <c r="A186" s="132">
        <v>42692</v>
      </c>
      <c r="B186" s="9"/>
      <c r="C186" s="53">
        <v>1</v>
      </c>
      <c r="D186" s="117">
        <v>5</v>
      </c>
      <c r="E186" s="117" t="s">
        <v>58</v>
      </c>
      <c r="F186" s="117" t="s">
        <v>78</v>
      </c>
      <c r="G186" s="117">
        <v>960869505</v>
      </c>
      <c r="H186" s="102" t="s">
        <v>385</v>
      </c>
      <c r="I186" s="118">
        <v>260111</v>
      </c>
      <c r="J186" s="127" t="s">
        <v>183</v>
      </c>
      <c r="K186" s="102" t="s">
        <v>386</v>
      </c>
      <c r="L186" s="10"/>
      <c r="M186" s="127" t="s">
        <v>269</v>
      </c>
      <c r="N186" s="123">
        <v>425.88</v>
      </c>
      <c r="O186" s="26" t="s">
        <v>160</v>
      </c>
      <c r="P186" s="18"/>
      <c r="Q186" s="18"/>
      <c r="R186" s="128" t="s">
        <v>384</v>
      </c>
      <c r="S186" s="18">
        <v>229.32</v>
      </c>
      <c r="T186" s="18">
        <v>196.56</v>
      </c>
      <c r="U186" s="18"/>
      <c r="V186" s="10"/>
      <c r="W186" s="256">
        <f t="shared" si="28"/>
        <v>425.88</v>
      </c>
      <c r="X186" s="144">
        <f t="shared" si="35"/>
        <v>0</v>
      </c>
      <c r="Y186" s="23"/>
      <c r="Z186" s="78"/>
      <c r="AA186" s="78"/>
      <c r="AB186" s="78"/>
      <c r="AC186" s="79"/>
      <c r="AD186" s="32"/>
      <c r="AE186" s="49"/>
      <c r="AF186" s="261" t="s">
        <v>820</v>
      </c>
      <c r="AG186" s="257">
        <f t="shared" si="29"/>
        <v>425.88</v>
      </c>
      <c r="AH186" s="252">
        <f t="shared" si="30"/>
        <v>0</v>
      </c>
      <c r="AI186" s="258">
        <f t="shared" si="36"/>
        <v>0</v>
      </c>
    </row>
    <row r="187" spans="1:35" s="12" customFormat="1" ht="14.25" customHeight="1" x14ac:dyDescent="0.2">
      <c r="A187" s="132">
        <v>42692</v>
      </c>
      <c r="B187" s="9"/>
      <c r="C187" s="53">
        <v>1</v>
      </c>
      <c r="D187" s="117" t="s">
        <v>55</v>
      </c>
      <c r="E187" s="117" t="s">
        <v>65</v>
      </c>
      <c r="F187" s="117" t="s">
        <v>79</v>
      </c>
      <c r="G187" s="117">
        <v>90491011</v>
      </c>
      <c r="H187" s="117">
        <v>1007623984</v>
      </c>
      <c r="I187" s="118">
        <v>260112</v>
      </c>
      <c r="J187" s="127">
        <v>39010</v>
      </c>
      <c r="K187" s="119">
        <v>4402828410</v>
      </c>
      <c r="L187" s="10"/>
      <c r="M187" s="127" t="s">
        <v>270</v>
      </c>
      <c r="N187" s="123">
        <v>136.32</v>
      </c>
      <c r="O187" s="26" t="s">
        <v>160</v>
      </c>
      <c r="P187" s="18"/>
      <c r="Q187" s="18"/>
      <c r="R187" s="128" t="s">
        <v>335</v>
      </c>
      <c r="S187" s="18">
        <v>136.32</v>
      </c>
      <c r="T187" s="18"/>
      <c r="U187" s="18"/>
      <c r="V187" s="10"/>
      <c r="W187" s="256">
        <f t="shared" si="28"/>
        <v>136.32</v>
      </c>
      <c r="X187" s="144">
        <f t="shared" si="35"/>
        <v>0</v>
      </c>
      <c r="Y187" s="23"/>
      <c r="Z187" s="78"/>
      <c r="AA187" s="78"/>
      <c r="AB187" s="78"/>
      <c r="AC187" s="79"/>
      <c r="AD187" s="32"/>
      <c r="AE187" s="49"/>
      <c r="AF187" s="261" t="s">
        <v>820</v>
      </c>
      <c r="AG187" s="257">
        <f t="shared" si="29"/>
        <v>136.32</v>
      </c>
      <c r="AH187" s="252">
        <f t="shared" si="30"/>
        <v>0</v>
      </c>
      <c r="AI187" s="258">
        <f t="shared" si="36"/>
        <v>0</v>
      </c>
    </row>
    <row r="188" spans="1:35" s="12" customFormat="1" ht="14.25" customHeight="1" x14ac:dyDescent="0.2">
      <c r="A188" s="132">
        <v>42692</v>
      </c>
      <c r="B188" s="9"/>
      <c r="C188" s="53">
        <v>1</v>
      </c>
      <c r="D188" s="130">
        <v>5</v>
      </c>
      <c r="E188" s="130" t="s">
        <v>168</v>
      </c>
      <c r="F188" s="117" t="s">
        <v>79</v>
      </c>
      <c r="G188" s="130">
        <v>960869674</v>
      </c>
      <c r="H188" s="130">
        <v>1007624029</v>
      </c>
      <c r="I188" s="118">
        <v>260113</v>
      </c>
      <c r="J188" s="130">
        <v>39032</v>
      </c>
      <c r="K188" s="130">
        <v>4402828742</v>
      </c>
      <c r="L188" s="10"/>
      <c r="M188" s="130" t="s">
        <v>271</v>
      </c>
      <c r="N188" s="125">
        <v>136.32</v>
      </c>
      <c r="O188" s="26" t="s">
        <v>160</v>
      </c>
      <c r="P188" s="18"/>
      <c r="Q188" s="18"/>
      <c r="R188" s="128" t="s">
        <v>335</v>
      </c>
      <c r="S188" s="18">
        <v>136.32</v>
      </c>
      <c r="T188" s="18"/>
      <c r="U188" s="18"/>
      <c r="V188" s="10"/>
      <c r="W188" s="256">
        <f t="shared" si="28"/>
        <v>136.32</v>
      </c>
      <c r="X188" s="144">
        <f t="shared" si="35"/>
        <v>0</v>
      </c>
      <c r="Y188" s="23"/>
      <c r="Z188" s="78"/>
      <c r="AA188" s="78"/>
      <c r="AB188" s="78"/>
      <c r="AC188" s="79"/>
      <c r="AD188" s="32"/>
      <c r="AE188" s="49"/>
      <c r="AF188" s="261" t="s">
        <v>820</v>
      </c>
      <c r="AG188" s="257">
        <f t="shared" si="29"/>
        <v>136.32</v>
      </c>
      <c r="AH188" s="252">
        <f t="shared" si="30"/>
        <v>0</v>
      </c>
      <c r="AI188" s="258">
        <f t="shared" si="36"/>
        <v>0</v>
      </c>
    </row>
    <row r="189" spans="1:35" s="12" customFormat="1" ht="14.25" customHeight="1" x14ac:dyDescent="0.2">
      <c r="A189" s="132">
        <v>42692</v>
      </c>
      <c r="B189" s="9"/>
      <c r="C189" s="53">
        <v>1</v>
      </c>
      <c r="D189" s="130">
        <v>5</v>
      </c>
      <c r="E189" s="130" t="s">
        <v>168</v>
      </c>
      <c r="F189" s="117" t="s">
        <v>79</v>
      </c>
      <c r="G189" s="130">
        <v>960869674</v>
      </c>
      <c r="H189" s="117">
        <v>1007624045</v>
      </c>
      <c r="I189" s="118">
        <v>260114</v>
      </c>
      <c r="J189" s="130">
        <v>39035</v>
      </c>
      <c r="K189" s="119">
        <v>4402823187</v>
      </c>
      <c r="L189" s="10"/>
      <c r="M189" s="130" t="s">
        <v>271</v>
      </c>
      <c r="N189" s="123">
        <v>2479.34</v>
      </c>
      <c r="O189" s="26" t="s">
        <v>160</v>
      </c>
      <c r="P189" s="18"/>
      <c r="Q189" s="18"/>
      <c r="R189" s="128" t="s">
        <v>335</v>
      </c>
      <c r="S189" s="18">
        <v>2479.34</v>
      </c>
      <c r="T189" s="18"/>
      <c r="U189" s="18"/>
      <c r="V189" s="10"/>
      <c r="W189" s="256">
        <f t="shared" si="28"/>
        <v>2479.34</v>
      </c>
      <c r="X189" s="144">
        <f t="shared" si="35"/>
        <v>0</v>
      </c>
      <c r="Y189" s="23"/>
      <c r="Z189" s="78"/>
      <c r="AA189" s="78"/>
      <c r="AB189" s="78"/>
      <c r="AC189" s="79"/>
      <c r="AD189" s="32"/>
      <c r="AE189" s="49"/>
      <c r="AF189" s="261" t="s">
        <v>820</v>
      </c>
      <c r="AG189" s="257">
        <f t="shared" si="29"/>
        <v>2479.34</v>
      </c>
      <c r="AH189" s="252">
        <f t="shared" si="30"/>
        <v>0</v>
      </c>
      <c r="AI189" s="258">
        <f t="shared" si="36"/>
        <v>0</v>
      </c>
    </row>
    <row r="190" spans="1:35" s="12" customFormat="1" ht="14.25" customHeight="1" x14ac:dyDescent="0.2">
      <c r="A190" s="132">
        <v>42692</v>
      </c>
      <c r="B190" s="9"/>
      <c r="C190" s="53">
        <v>1</v>
      </c>
      <c r="D190" s="117">
        <v>5</v>
      </c>
      <c r="E190" s="117" t="s">
        <v>169</v>
      </c>
      <c r="F190" s="117" t="s">
        <v>79</v>
      </c>
      <c r="G190" s="117">
        <v>90491962</v>
      </c>
      <c r="H190" s="117">
        <v>1007624053</v>
      </c>
      <c r="I190" s="118">
        <v>260115</v>
      </c>
      <c r="J190" s="127">
        <v>39041</v>
      </c>
      <c r="K190" s="119">
        <v>4402828744</v>
      </c>
      <c r="L190" s="10"/>
      <c r="M190" s="127" t="s">
        <v>272</v>
      </c>
      <c r="N190" s="123">
        <v>170.4</v>
      </c>
      <c r="O190" s="26" t="s">
        <v>160</v>
      </c>
      <c r="P190" s="18"/>
      <c r="Q190" s="18"/>
      <c r="R190" s="128" t="s">
        <v>375</v>
      </c>
      <c r="S190" s="18">
        <v>170.4</v>
      </c>
      <c r="T190" s="18"/>
      <c r="U190" s="18"/>
      <c r="V190" s="10"/>
      <c r="W190" s="256">
        <f t="shared" si="28"/>
        <v>170.4</v>
      </c>
      <c r="X190" s="144">
        <f t="shared" si="35"/>
        <v>0</v>
      </c>
      <c r="Y190" s="23"/>
      <c r="Z190" s="78"/>
      <c r="AA190" s="78"/>
      <c r="AB190" s="78"/>
      <c r="AC190" s="79"/>
      <c r="AD190" s="32"/>
      <c r="AE190" s="49"/>
      <c r="AF190" s="261" t="s">
        <v>820</v>
      </c>
      <c r="AG190" s="257">
        <f t="shared" si="29"/>
        <v>170.4</v>
      </c>
      <c r="AH190" s="252">
        <f t="shared" si="30"/>
        <v>0</v>
      </c>
      <c r="AI190" s="258">
        <f t="shared" si="36"/>
        <v>0</v>
      </c>
    </row>
    <row r="191" spans="1:35" s="12" customFormat="1" ht="14.25" customHeight="1" x14ac:dyDescent="0.2">
      <c r="A191" s="132">
        <v>42692</v>
      </c>
      <c r="B191" s="9"/>
      <c r="C191" s="53">
        <v>1</v>
      </c>
      <c r="D191" s="130" t="s">
        <v>55</v>
      </c>
      <c r="E191" s="130" t="s">
        <v>65</v>
      </c>
      <c r="F191" s="117" t="s">
        <v>79</v>
      </c>
      <c r="G191" s="130">
        <v>90492252</v>
      </c>
      <c r="H191" s="130">
        <v>1007624100</v>
      </c>
      <c r="I191" s="118">
        <v>260116</v>
      </c>
      <c r="J191" s="130" t="s">
        <v>184</v>
      </c>
      <c r="K191" s="130">
        <v>4402827510</v>
      </c>
      <c r="L191" s="10"/>
      <c r="M191" s="130" t="s">
        <v>273</v>
      </c>
      <c r="N191" s="125">
        <v>767.1</v>
      </c>
      <c r="O191" s="26" t="s">
        <v>160</v>
      </c>
      <c r="P191" s="18"/>
      <c r="Q191" s="18"/>
      <c r="R191" s="128" t="s">
        <v>335</v>
      </c>
      <c r="S191" s="18">
        <v>767.1</v>
      </c>
      <c r="T191" s="18"/>
      <c r="U191" s="18"/>
      <c r="V191" s="10"/>
      <c r="W191" s="256">
        <f t="shared" si="28"/>
        <v>767.1</v>
      </c>
      <c r="X191" s="144">
        <f t="shared" si="35"/>
        <v>0</v>
      </c>
      <c r="Y191" s="23"/>
      <c r="Z191" s="78"/>
      <c r="AA191" s="78"/>
      <c r="AB191" s="78"/>
      <c r="AC191" s="79"/>
      <c r="AD191" s="32"/>
      <c r="AE191" s="49"/>
      <c r="AF191" s="261" t="s">
        <v>820</v>
      </c>
      <c r="AG191" s="257">
        <f t="shared" si="29"/>
        <v>767.1</v>
      </c>
      <c r="AH191" s="252">
        <f t="shared" si="30"/>
        <v>0</v>
      </c>
      <c r="AI191" s="258">
        <f t="shared" si="36"/>
        <v>0</v>
      </c>
    </row>
    <row r="192" spans="1:35" s="12" customFormat="1" ht="14.25" customHeight="1" x14ac:dyDescent="0.2">
      <c r="A192" s="132">
        <v>42692</v>
      </c>
      <c r="B192" s="9"/>
      <c r="C192" s="53">
        <v>1</v>
      </c>
      <c r="D192" s="130" t="s">
        <v>55</v>
      </c>
      <c r="E192" s="130" t="s">
        <v>65</v>
      </c>
      <c r="F192" s="117" t="s">
        <v>79</v>
      </c>
      <c r="G192" s="117">
        <v>90487066</v>
      </c>
      <c r="H192" s="117">
        <v>1007624139</v>
      </c>
      <c r="I192" s="118">
        <v>260117</v>
      </c>
      <c r="J192" s="127">
        <v>39234</v>
      </c>
      <c r="K192" s="119">
        <v>4402780654</v>
      </c>
      <c r="L192" s="10"/>
      <c r="M192" s="127" t="s">
        <v>274</v>
      </c>
      <c r="N192" s="123">
        <v>898.41</v>
      </c>
      <c r="O192" s="26" t="s">
        <v>160</v>
      </c>
      <c r="P192" s="18"/>
      <c r="Q192" s="18"/>
      <c r="R192" s="128" t="s">
        <v>335</v>
      </c>
      <c r="S192" s="18">
        <v>898.41</v>
      </c>
      <c r="T192" s="18"/>
      <c r="U192" s="18"/>
      <c r="V192" s="10"/>
      <c r="W192" s="256">
        <f t="shared" ref="W192:W255" si="37">S192+T192+U192+V192</f>
        <v>898.41</v>
      </c>
      <c r="X192" s="144">
        <f t="shared" si="35"/>
        <v>0</v>
      </c>
      <c r="Y192" s="23"/>
      <c r="Z192" s="78"/>
      <c r="AA192" s="78"/>
      <c r="AB192" s="78"/>
      <c r="AC192" s="79"/>
      <c r="AD192" s="32"/>
      <c r="AE192" s="49"/>
      <c r="AF192" s="261" t="s">
        <v>820</v>
      </c>
      <c r="AG192" s="257">
        <f t="shared" ref="AG192:AG255" si="38">N192*C192</f>
        <v>898.41</v>
      </c>
      <c r="AH192" s="252">
        <f t="shared" ref="AH192:AH255" si="39">IF(O192="a",0,IF(O192="d",0,IF(C192="","",+N192-(C192*N192))))</f>
        <v>0</v>
      </c>
      <c r="AI192" s="258">
        <f t="shared" si="36"/>
        <v>0</v>
      </c>
    </row>
    <row r="193" spans="1:35" s="12" customFormat="1" ht="14.25" customHeight="1" x14ac:dyDescent="0.2">
      <c r="A193" s="132">
        <v>42692</v>
      </c>
      <c r="B193" s="137"/>
      <c r="C193" s="138">
        <v>1</v>
      </c>
      <c r="D193" s="134">
        <v>5</v>
      </c>
      <c r="E193" s="135" t="s">
        <v>168</v>
      </c>
      <c r="F193" s="139" t="s">
        <v>79</v>
      </c>
      <c r="G193" s="135">
        <v>90488189</v>
      </c>
      <c r="H193" s="192" t="s">
        <v>340</v>
      </c>
      <c r="I193" s="118">
        <v>260118</v>
      </c>
      <c r="J193" s="140"/>
      <c r="K193" s="231">
        <v>4402841243</v>
      </c>
      <c r="L193" s="135"/>
      <c r="M193" s="178" t="s">
        <v>281</v>
      </c>
      <c r="N193" s="141">
        <v>2475</v>
      </c>
      <c r="O193" s="142" t="s">
        <v>160</v>
      </c>
      <c r="P193" s="264"/>
      <c r="Q193" s="143"/>
      <c r="R193" s="143" t="s">
        <v>335</v>
      </c>
      <c r="S193" s="143">
        <v>2475</v>
      </c>
      <c r="T193" s="143"/>
      <c r="U193" s="143"/>
      <c r="V193" s="135"/>
      <c r="W193" s="256">
        <f t="shared" si="37"/>
        <v>2475</v>
      </c>
      <c r="X193" s="144">
        <f t="shared" si="35"/>
        <v>0</v>
      </c>
      <c r="Y193" s="145"/>
      <c r="Z193" s="146"/>
      <c r="AA193" s="146"/>
      <c r="AB193" s="146"/>
      <c r="AC193" s="147"/>
      <c r="AD193" s="148"/>
      <c r="AE193" s="149"/>
      <c r="AF193" s="261" t="s">
        <v>820</v>
      </c>
      <c r="AG193" s="257">
        <f t="shared" si="38"/>
        <v>2475</v>
      </c>
      <c r="AH193" s="252">
        <f t="shared" si="39"/>
        <v>0</v>
      </c>
      <c r="AI193" s="258">
        <f t="shared" si="36"/>
        <v>0</v>
      </c>
    </row>
    <row r="194" spans="1:35" s="12" customFormat="1" ht="28.5" customHeight="1" x14ac:dyDescent="0.2">
      <c r="A194" s="132">
        <v>42692</v>
      </c>
      <c r="B194" s="137"/>
      <c r="C194" s="138">
        <v>1</v>
      </c>
      <c r="D194" s="134">
        <v>3</v>
      </c>
      <c r="E194" s="135" t="s">
        <v>282</v>
      </c>
      <c r="F194" s="139" t="s">
        <v>79</v>
      </c>
      <c r="G194" s="135">
        <v>90491190</v>
      </c>
      <c r="H194" s="191" t="s">
        <v>336</v>
      </c>
      <c r="I194" s="118">
        <v>260119</v>
      </c>
      <c r="J194" s="140"/>
      <c r="K194" s="135">
        <v>4402818154</v>
      </c>
      <c r="L194" s="135"/>
      <c r="M194" s="178" t="s">
        <v>283</v>
      </c>
      <c r="N194" s="141">
        <v>2868</v>
      </c>
      <c r="O194" s="142" t="s">
        <v>160</v>
      </c>
      <c r="P194" s="143"/>
      <c r="Q194" s="143"/>
      <c r="R194" s="143" t="s">
        <v>335</v>
      </c>
      <c r="S194" s="143">
        <v>1192.8</v>
      </c>
      <c r="T194" s="143">
        <v>1675.2</v>
      </c>
      <c r="U194" s="143"/>
      <c r="V194" s="135"/>
      <c r="W194" s="256">
        <f t="shared" si="37"/>
        <v>2868</v>
      </c>
      <c r="X194" s="144">
        <f t="shared" si="35"/>
        <v>0</v>
      </c>
      <c r="Y194" s="145"/>
      <c r="Z194" s="146"/>
      <c r="AA194" s="146"/>
      <c r="AB194" s="146"/>
      <c r="AC194" s="147"/>
      <c r="AD194" s="148"/>
      <c r="AE194" s="149"/>
      <c r="AF194" s="261" t="s">
        <v>819</v>
      </c>
      <c r="AG194" s="257">
        <f t="shared" si="38"/>
        <v>2868</v>
      </c>
      <c r="AH194" s="252">
        <f t="shared" si="39"/>
        <v>0</v>
      </c>
      <c r="AI194" s="258">
        <f t="shared" si="36"/>
        <v>0</v>
      </c>
    </row>
    <row r="195" spans="1:35" s="12" customFormat="1" ht="14.25" customHeight="1" x14ac:dyDescent="0.2">
      <c r="A195" s="132">
        <v>42692</v>
      </c>
      <c r="B195" s="137"/>
      <c r="C195" s="138">
        <v>1</v>
      </c>
      <c r="D195" s="114" t="s">
        <v>53</v>
      </c>
      <c r="E195" s="135" t="s">
        <v>165</v>
      </c>
      <c r="F195" s="139" t="s">
        <v>79</v>
      </c>
      <c r="G195" s="135">
        <v>99207734</v>
      </c>
      <c r="H195" s="192" t="s">
        <v>339</v>
      </c>
      <c r="I195" s="118">
        <v>260120</v>
      </c>
      <c r="J195" s="140">
        <v>39260</v>
      </c>
      <c r="K195" s="135">
        <v>4402833571</v>
      </c>
      <c r="L195" s="135"/>
      <c r="M195" s="178" t="s">
        <v>284</v>
      </c>
      <c r="N195" s="141">
        <v>227.2</v>
      </c>
      <c r="O195" s="142" t="s">
        <v>160</v>
      </c>
      <c r="P195" s="143"/>
      <c r="Q195" s="143"/>
      <c r="R195" s="143" t="s">
        <v>335</v>
      </c>
      <c r="S195" s="143">
        <v>227.2</v>
      </c>
      <c r="T195" s="143"/>
      <c r="U195" s="143"/>
      <c r="V195" s="135"/>
      <c r="W195" s="256">
        <f t="shared" si="37"/>
        <v>227.2</v>
      </c>
      <c r="X195" s="144">
        <f t="shared" si="35"/>
        <v>0</v>
      </c>
      <c r="Y195" s="145"/>
      <c r="Z195" s="146"/>
      <c r="AA195" s="146"/>
      <c r="AB195" s="146"/>
      <c r="AC195" s="147"/>
      <c r="AD195" s="148"/>
      <c r="AE195" s="149"/>
      <c r="AF195" s="261" t="s">
        <v>819</v>
      </c>
      <c r="AG195" s="257">
        <f t="shared" si="38"/>
        <v>227.2</v>
      </c>
      <c r="AH195" s="252">
        <f t="shared" si="39"/>
        <v>0</v>
      </c>
      <c r="AI195" s="258">
        <f t="shared" si="36"/>
        <v>0</v>
      </c>
    </row>
    <row r="196" spans="1:35" s="12" customFormat="1" ht="28.5" customHeight="1" x14ac:dyDescent="0.2">
      <c r="A196" s="132">
        <v>42692</v>
      </c>
      <c r="B196" s="137"/>
      <c r="C196" s="138">
        <v>1</v>
      </c>
      <c r="D196" s="134">
        <v>11</v>
      </c>
      <c r="E196" s="135" t="s">
        <v>68</v>
      </c>
      <c r="F196" s="139" t="s">
        <v>79</v>
      </c>
      <c r="G196" s="135">
        <v>960891140</v>
      </c>
      <c r="H196" s="191" t="s">
        <v>338</v>
      </c>
      <c r="I196" s="118">
        <v>260121</v>
      </c>
      <c r="J196" s="140"/>
      <c r="K196" s="135">
        <v>4402829900</v>
      </c>
      <c r="L196" s="135"/>
      <c r="M196" s="178" t="s">
        <v>285</v>
      </c>
      <c r="N196" s="141">
        <f>124.96+531.16</f>
        <v>656.12</v>
      </c>
      <c r="O196" s="142" t="s">
        <v>160</v>
      </c>
      <c r="P196" s="143"/>
      <c r="Q196" s="143"/>
      <c r="R196" s="143" t="s">
        <v>335</v>
      </c>
      <c r="S196" s="143">
        <v>124.96</v>
      </c>
      <c r="T196" s="143">
        <v>531.16</v>
      </c>
      <c r="U196" s="143"/>
      <c r="V196" s="135"/>
      <c r="W196" s="256">
        <f t="shared" si="37"/>
        <v>656.12</v>
      </c>
      <c r="X196" s="144">
        <f t="shared" si="35"/>
        <v>0</v>
      </c>
      <c r="Y196" s="145"/>
      <c r="Z196" s="146"/>
      <c r="AA196" s="146"/>
      <c r="AB196" s="146"/>
      <c r="AC196" s="147"/>
      <c r="AD196" s="148"/>
      <c r="AE196" s="149"/>
      <c r="AF196" s="261" t="s">
        <v>819</v>
      </c>
      <c r="AG196" s="257">
        <f t="shared" si="38"/>
        <v>656.12</v>
      </c>
      <c r="AH196" s="252">
        <f t="shared" si="39"/>
        <v>0</v>
      </c>
      <c r="AI196" s="258">
        <f t="shared" si="36"/>
        <v>0</v>
      </c>
    </row>
    <row r="197" spans="1:35" s="12" customFormat="1" ht="14.25" customHeight="1" x14ac:dyDescent="0.2">
      <c r="A197" s="132">
        <v>42692</v>
      </c>
      <c r="B197" s="137"/>
      <c r="C197" s="138">
        <v>1</v>
      </c>
      <c r="D197" s="134">
        <v>3</v>
      </c>
      <c r="E197" s="262"/>
      <c r="F197" s="231" t="s">
        <v>286</v>
      </c>
      <c r="G197" s="135"/>
      <c r="H197" s="192"/>
      <c r="I197" s="118">
        <v>260122</v>
      </c>
      <c r="J197" s="140"/>
      <c r="K197" s="135" t="s">
        <v>287</v>
      </c>
      <c r="L197" s="135"/>
      <c r="M197" s="178" t="s">
        <v>288</v>
      </c>
      <c r="N197" s="141">
        <v>53600</v>
      </c>
      <c r="O197" s="142" t="s">
        <v>160</v>
      </c>
      <c r="P197" s="143"/>
      <c r="Q197" s="143"/>
      <c r="R197" s="143" t="s">
        <v>719</v>
      </c>
      <c r="S197" s="143">
        <v>20000</v>
      </c>
      <c r="T197" s="143">
        <v>20000</v>
      </c>
      <c r="U197" s="143">
        <v>13600</v>
      </c>
      <c r="V197" s="135"/>
      <c r="W197" s="256">
        <f t="shared" si="37"/>
        <v>53600</v>
      </c>
      <c r="X197" s="144">
        <f t="shared" si="35"/>
        <v>0</v>
      </c>
      <c r="Y197" s="145"/>
      <c r="Z197" s="146"/>
      <c r="AA197" s="146"/>
      <c r="AB197" s="146"/>
      <c r="AC197" s="147"/>
      <c r="AD197" s="148"/>
      <c r="AE197" s="149"/>
      <c r="AF197" s="247" t="s">
        <v>819</v>
      </c>
      <c r="AG197" s="257">
        <f t="shared" si="38"/>
        <v>53600</v>
      </c>
      <c r="AH197" s="252">
        <f t="shared" si="39"/>
        <v>0</v>
      </c>
      <c r="AI197" s="258">
        <f t="shared" si="36"/>
        <v>0</v>
      </c>
    </row>
    <row r="198" spans="1:35" s="12" customFormat="1" ht="14.25" customHeight="1" x14ac:dyDescent="0.2">
      <c r="A198" s="132">
        <v>42692</v>
      </c>
      <c r="B198" s="137"/>
      <c r="C198" s="138">
        <v>1</v>
      </c>
      <c r="D198" s="114" t="s">
        <v>53</v>
      </c>
      <c r="E198" s="135" t="s">
        <v>67</v>
      </c>
      <c r="F198" s="185" t="s">
        <v>78</v>
      </c>
      <c r="G198" s="135">
        <v>90493622</v>
      </c>
      <c r="H198" s="192"/>
      <c r="I198" s="118">
        <v>260123</v>
      </c>
      <c r="J198" s="140">
        <v>39346</v>
      </c>
      <c r="K198" s="183"/>
      <c r="L198" s="135" t="s">
        <v>311</v>
      </c>
      <c r="M198" s="178" t="s">
        <v>289</v>
      </c>
      <c r="N198" s="141">
        <v>120</v>
      </c>
      <c r="O198" s="142" t="s">
        <v>160</v>
      </c>
      <c r="P198" s="143" t="s">
        <v>163</v>
      </c>
      <c r="Q198" s="143"/>
      <c r="R198" s="143"/>
      <c r="S198" s="143"/>
      <c r="T198" s="143"/>
      <c r="U198" s="143"/>
      <c r="V198" s="135"/>
      <c r="W198" s="256">
        <f t="shared" si="37"/>
        <v>0</v>
      </c>
      <c r="X198" s="144">
        <f t="shared" si="35"/>
        <v>120</v>
      </c>
      <c r="Y198" s="145"/>
      <c r="Z198" s="146"/>
      <c r="AA198" s="146"/>
      <c r="AB198" s="146"/>
      <c r="AC198" s="147"/>
      <c r="AD198" s="148"/>
      <c r="AE198" s="149"/>
      <c r="AF198" s="261" t="s">
        <v>819</v>
      </c>
      <c r="AG198" s="257">
        <f t="shared" si="38"/>
        <v>120</v>
      </c>
      <c r="AH198" s="252">
        <f t="shared" si="39"/>
        <v>0</v>
      </c>
      <c r="AI198" s="258">
        <f t="shared" si="36"/>
        <v>120</v>
      </c>
    </row>
    <row r="199" spans="1:35" s="12" customFormat="1" ht="14.25" customHeight="1" x14ac:dyDescent="0.2">
      <c r="A199" s="132">
        <v>42692</v>
      </c>
      <c r="B199" s="137"/>
      <c r="C199" s="138">
        <v>1</v>
      </c>
      <c r="D199" s="134">
        <v>3</v>
      </c>
      <c r="E199" s="135"/>
      <c r="F199" s="185" t="s">
        <v>83</v>
      </c>
      <c r="G199" s="135">
        <v>960765165</v>
      </c>
      <c r="H199" s="192"/>
      <c r="I199" s="118">
        <v>260124</v>
      </c>
      <c r="J199" s="140"/>
      <c r="K199" s="135">
        <v>2510003975</v>
      </c>
      <c r="L199" s="135" t="s">
        <v>311</v>
      </c>
      <c r="M199" s="178" t="s">
        <v>290</v>
      </c>
      <c r="N199" s="141">
        <v>100</v>
      </c>
      <c r="O199" s="142" t="s">
        <v>160</v>
      </c>
      <c r="P199" s="143"/>
      <c r="Q199" s="143"/>
      <c r="R199" s="143" t="s">
        <v>449</v>
      </c>
      <c r="S199" s="143">
        <v>100</v>
      </c>
      <c r="T199" s="143"/>
      <c r="U199" s="143"/>
      <c r="V199" s="135"/>
      <c r="W199" s="256">
        <f t="shared" si="37"/>
        <v>100</v>
      </c>
      <c r="X199" s="144">
        <f t="shared" si="35"/>
        <v>0</v>
      </c>
      <c r="Y199" s="145"/>
      <c r="Z199" s="146"/>
      <c r="AA199" s="146"/>
      <c r="AB199" s="146"/>
      <c r="AC199" s="147"/>
      <c r="AD199" s="148"/>
      <c r="AE199" s="149"/>
      <c r="AF199" s="261" t="s">
        <v>819</v>
      </c>
      <c r="AG199" s="257">
        <f t="shared" si="38"/>
        <v>100</v>
      </c>
      <c r="AH199" s="252">
        <f t="shared" si="39"/>
        <v>0</v>
      </c>
      <c r="AI199" s="258">
        <f t="shared" si="36"/>
        <v>0</v>
      </c>
    </row>
    <row r="200" spans="1:35" s="12" customFormat="1" ht="14.25" customHeight="1" x14ac:dyDescent="0.2">
      <c r="A200" s="132">
        <v>42692</v>
      </c>
      <c r="B200" s="137"/>
      <c r="C200" s="138">
        <v>1</v>
      </c>
      <c r="D200" s="134">
        <v>3</v>
      </c>
      <c r="E200" s="135"/>
      <c r="F200" s="185" t="s">
        <v>83</v>
      </c>
      <c r="G200" s="135">
        <v>960885134</v>
      </c>
      <c r="H200" s="192"/>
      <c r="I200" s="118">
        <v>260125</v>
      </c>
      <c r="J200" s="140"/>
      <c r="K200" s="135">
        <v>2510003975</v>
      </c>
      <c r="L200" s="135" t="s">
        <v>311</v>
      </c>
      <c r="M200" s="178" t="s">
        <v>291</v>
      </c>
      <c r="N200" s="141">
        <v>140</v>
      </c>
      <c r="O200" s="142" t="s">
        <v>160</v>
      </c>
      <c r="P200" s="143"/>
      <c r="Q200" s="230"/>
      <c r="R200" s="143" t="s">
        <v>449</v>
      </c>
      <c r="S200" s="143">
        <v>140</v>
      </c>
      <c r="T200" s="143"/>
      <c r="U200" s="143"/>
      <c r="V200" s="135"/>
      <c r="W200" s="256">
        <f t="shared" si="37"/>
        <v>140</v>
      </c>
      <c r="X200" s="144">
        <f t="shared" si="35"/>
        <v>0</v>
      </c>
      <c r="Y200" s="145"/>
      <c r="Z200" s="146"/>
      <c r="AA200" s="146"/>
      <c r="AB200" s="146"/>
      <c r="AC200" s="147"/>
      <c r="AD200" s="148"/>
      <c r="AE200" s="149"/>
      <c r="AF200" s="261" t="s">
        <v>819</v>
      </c>
      <c r="AG200" s="257">
        <f t="shared" si="38"/>
        <v>140</v>
      </c>
      <c r="AH200" s="252">
        <f t="shared" si="39"/>
        <v>0</v>
      </c>
      <c r="AI200" s="258">
        <f t="shared" si="36"/>
        <v>0</v>
      </c>
    </row>
    <row r="201" spans="1:35" s="12" customFormat="1" ht="14.25" customHeight="1" x14ac:dyDescent="0.2">
      <c r="A201" s="132">
        <v>42692</v>
      </c>
      <c r="B201" s="137"/>
      <c r="C201" s="138">
        <v>1</v>
      </c>
      <c r="D201" s="134">
        <v>11</v>
      </c>
      <c r="E201" s="135" t="s">
        <v>68</v>
      </c>
      <c r="F201" s="194" t="s">
        <v>79</v>
      </c>
      <c r="G201" s="228">
        <v>960891149</v>
      </c>
      <c r="H201" s="192" t="s">
        <v>407</v>
      </c>
      <c r="I201" s="118">
        <v>260126</v>
      </c>
      <c r="J201" s="140"/>
      <c r="K201" s="135">
        <v>4402846006</v>
      </c>
      <c r="L201" s="135" t="s">
        <v>311</v>
      </c>
      <c r="M201" s="178" t="s">
        <v>292</v>
      </c>
      <c r="N201" s="141">
        <v>389.68</v>
      </c>
      <c r="O201" s="142" t="s">
        <v>160</v>
      </c>
      <c r="P201" s="190"/>
      <c r="Q201" s="143"/>
      <c r="R201" s="143" t="s">
        <v>384</v>
      </c>
      <c r="S201" s="143">
        <v>389.68</v>
      </c>
      <c r="T201" s="143"/>
      <c r="U201" s="143"/>
      <c r="V201" s="135"/>
      <c r="W201" s="256">
        <f t="shared" si="37"/>
        <v>389.68</v>
      </c>
      <c r="X201" s="144">
        <f t="shared" si="35"/>
        <v>0</v>
      </c>
      <c r="Y201" s="145"/>
      <c r="Z201" s="146"/>
      <c r="AA201" s="146"/>
      <c r="AB201" s="146"/>
      <c r="AC201" s="147"/>
      <c r="AD201" s="148"/>
      <c r="AE201" s="149"/>
      <c r="AF201" s="261" t="s">
        <v>819</v>
      </c>
      <c r="AG201" s="257">
        <f t="shared" si="38"/>
        <v>389.68</v>
      </c>
      <c r="AH201" s="252">
        <f t="shared" si="39"/>
        <v>0</v>
      </c>
      <c r="AI201" s="258">
        <f t="shared" si="36"/>
        <v>0</v>
      </c>
    </row>
    <row r="202" spans="1:35" s="12" customFormat="1" ht="14.25" customHeight="1" x14ac:dyDescent="0.2">
      <c r="A202" s="132">
        <v>42692</v>
      </c>
      <c r="B202" s="137"/>
      <c r="C202" s="138">
        <v>1</v>
      </c>
      <c r="D202" s="134">
        <v>11</v>
      </c>
      <c r="E202" s="135" t="s">
        <v>68</v>
      </c>
      <c r="F202" s="194" t="s">
        <v>79</v>
      </c>
      <c r="G202" s="228">
        <v>960891144</v>
      </c>
      <c r="H202" s="192" t="s">
        <v>406</v>
      </c>
      <c r="I202" s="118">
        <v>260127</v>
      </c>
      <c r="J202" s="140"/>
      <c r="K202" s="135">
        <v>4402846005</v>
      </c>
      <c r="L202" s="135" t="s">
        <v>311</v>
      </c>
      <c r="M202" s="178" t="s">
        <v>293</v>
      </c>
      <c r="N202" s="141">
        <v>378.92</v>
      </c>
      <c r="O202" s="142" t="s">
        <v>160</v>
      </c>
      <c r="P202" s="190"/>
      <c r="Q202" s="143"/>
      <c r="R202" s="143" t="s">
        <v>384</v>
      </c>
      <c r="S202" s="143">
        <v>378.92</v>
      </c>
      <c r="T202" s="143"/>
      <c r="U202" s="143"/>
      <c r="V202" s="135"/>
      <c r="W202" s="256">
        <f t="shared" si="37"/>
        <v>378.92</v>
      </c>
      <c r="X202" s="144">
        <f t="shared" si="35"/>
        <v>0</v>
      </c>
      <c r="Y202" s="145"/>
      <c r="Z202" s="146"/>
      <c r="AA202" s="146"/>
      <c r="AB202" s="146"/>
      <c r="AC202" s="147"/>
      <c r="AD202" s="148"/>
      <c r="AE202" s="149"/>
      <c r="AF202" s="261" t="s">
        <v>819</v>
      </c>
      <c r="AG202" s="257">
        <f t="shared" si="38"/>
        <v>378.92</v>
      </c>
      <c r="AH202" s="252">
        <f t="shared" si="39"/>
        <v>0</v>
      </c>
      <c r="AI202" s="258">
        <f t="shared" si="36"/>
        <v>0</v>
      </c>
    </row>
    <row r="203" spans="1:35" s="12" customFormat="1" ht="14.25" customHeight="1" x14ac:dyDescent="0.2">
      <c r="A203" s="132">
        <v>42692</v>
      </c>
      <c r="B203" s="137"/>
      <c r="C203" s="138">
        <v>1</v>
      </c>
      <c r="D203" s="134">
        <v>11</v>
      </c>
      <c r="E203" s="135" t="s">
        <v>68</v>
      </c>
      <c r="F203" s="194" t="s">
        <v>79</v>
      </c>
      <c r="G203" s="228">
        <v>960891145</v>
      </c>
      <c r="H203" s="192" t="s">
        <v>405</v>
      </c>
      <c r="I203" s="118">
        <v>260128</v>
      </c>
      <c r="J203" s="140"/>
      <c r="K203" s="135">
        <v>4402846004</v>
      </c>
      <c r="L203" s="135" t="s">
        <v>311</v>
      </c>
      <c r="M203" s="178" t="s">
        <v>292</v>
      </c>
      <c r="N203" s="141">
        <v>304.48</v>
      </c>
      <c r="O203" s="142" t="s">
        <v>160</v>
      </c>
      <c r="P203" s="190"/>
      <c r="Q203" s="143"/>
      <c r="R203" s="143" t="s">
        <v>384</v>
      </c>
      <c r="S203" s="143">
        <v>304.48</v>
      </c>
      <c r="T203" s="143"/>
      <c r="U203" s="143"/>
      <c r="V203" s="135"/>
      <c r="W203" s="256">
        <f t="shared" si="37"/>
        <v>304.48</v>
      </c>
      <c r="X203" s="144">
        <f t="shared" si="35"/>
        <v>0</v>
      </c>
      <c r="Y203" s="145"/>
      <c r="Z203" s="146"/>
      <c r="AA203" s="146"/>
      <c r="AB203" s="146"/>
      <c r="AC203" s="147"/>
      <c r="AD203" s="148"/>
      <c r="AE203" s="149"/>
      <c r="AF203" s="261" t="s">
        <v>819</v>
      </c>
      <c r="AG203" s="257">
        <f t="shared" si="38"/>
        <v>304.48</v>
      </c>
      <c r="AH203" s="252">
        <f t="shared" si="39"/>
        <v>0</v>
      </c>
      <c r="AI203" s="258">
        <f t="shared" si="36"/>
        <v>0</v>
      </c>
    </row>
    <row r="204" spans="1:35" s="12" customFormat="1" ht="14.25" customHeight="1" x14ac:dyDescent="0.2">
      <c r="A204" s="132">
        <v>42692</v>
      </c>
      <c r="B204" s="137"/>
      <c r="C204" s="138">
        <v>1</v>
      </c>
      <c r="D204" s="134">
        <v>3</v>
      </c>
      <c r="E204" s="135"/>
      <c r="F204" s="194" t="s">
        <v>83</v>
      </c>
      <c r="G204" s="228">
        <v>960765294</v>
      </c>
      <c r="H204" s="192"/>
      <c r="I204" s="118">
        <v>260129</v>
      </c>
      <c r="J204" s="140"/>
      <c r="K204" s="135">
        <v>2510004016</v>
      </c>
      <c r="L204" s="135" t="s">
        <v>311</v>
      </c>
      <c r="M204" s="178" t="s">
        <v>294</v>
      </c>
      <c r="N204" s="141">
        <v>143.30000000000001</v>
      </c>
      <c r="O204" s="142" t="s">
        <v>160</v>
      </c>
      <c r="P204" s="143"/>
      <c r="Q204" s="264"/>
      <c r="R204" s="143" t="s">
        <v>659</v>
      </c>
      <c r="S204" s="143">
        <v>143.30000000000001</v>
      </c>
      <c r="T204" s="143"/>
      <c r="U204" s="143"/>
      <c r="V204" s="135"/>
      <c r="W204" s="256">
        <f t="shared" si="37"/>
        <v>143.30000000000001</v>
      </c>
      <c r="X204" s="144">
        <f t="shared" si="35"/>
        <v>0</v>
      </c>
      <c r="Y204" s="145"/>
      <c r="Z204" s="146"/>
      <c r="AA204" s="146"/>
      <c r="AB204" s="146"/>
      <c r="AC204" s="147"/>
      <c r="AD204" s="148"/>
      <c r="AE204" s="149"/>
      <c r="AF204" s="261" t="s">
        <v>819</v>
      </c>
      <c r="AG204" s="257">
        <f t="shared" si="38"/>
        <v>143.30000000000001</v>
      </c>
      <c r="AH204" s="252">
        <f t="shared" si="39"/>
        <v>0</v>
      </c>
      <c r="AI204" s="258">
        <f t="shared" si="36"/>
        <v>0</v>
      </c>
    </row>
    <row r="205" spans="1:35" s="12" customFormat="1" ht="14.25" customHeight="1" x14ac:dyDescent="0.2">
      <c r="A205" s="187">
        <v>42695</v>
      </c>
      <c r="B205" s="137"/>
      <c r="C205" s="138">
        <v>1</v>
      </c>
      <c r="D205" s="134">
        <v>5</v>
      </c>
      <c r="E205" s="135" t="s">
        <v>58</v>
      </c>
      <c r="F205" s="194" t="s">
        <v>78</v>
      </c>
      <c r="G205" s="228">
        <v>90490970</v>
      </c>
      <c r="H205" s="102" t="s">
        <v>740</v>
      </c>
      <c r="I205" s="118">
        <v>260130</v>
      </c>
      <c r="J205" s="140">
        <v>39039</v>
      </c>
      <c r="K205" s="135" t="s">
        <v>739</v>
      </c>
      <c r="L205" s="135" t="s">
        <v>313</v>
      </c>
      <c r="M205" s="178" t="s">
        <v>295</v>
      </c>
      <c r="N205" s="141">
        <v>509.29</v>
      </c>
      <c r="O205" s="142" t="s">
        <v>160</v>
      </c>
      <c r="P205" s="143"/>
      <c r="Q205" s="143"/>
      <c r="R205" s="143" t="s">
        <v>734</v>
      </c>
      <c r="S205" s="143">
        <v>505.05</v>
      </c>
      <c r="T205" s="143"/>
      <c r="U205" s="143"/>
      <c r="V205" s="135"/>
      <c r="W205" s="256">
        <f t="shared" si="37"/>
        <v>505.05</v>
      </c>
      <c r="X205" s="144">
        <v>0</v>
      </c>
      <c r="Y205" s="145"/>
      <c r="Z205" s="146"/>
      <c r="AA205" s="146"/>
      <c r="AB205" s="146"/>
      <c r="AC205" s="147"/>
      <c r="AD205" s="148"/>
      <c r="AE205" s="149"/>
      <c r="AF205" s="261" t="s">
        <v>820</v>
      </c>
      <c r="AG205" s="257">
        <f t="shared" si="38"/>
        <v>509.29</v>
      </c>
      <c r="AH205" s="252">
        <f t="shared" si="39"/>
        <v>0</v>
      </c>
      <c r="AI205" s="258">
        <v>0</v>
      </c>
    </row>
    <row r="206" spans="1:35" s="12" customFormat="1" ht="14.25" customHeight="1" x14ac:dyDescent="0.2">
      <c r="A206" s="187">
        <v>42695</v>
      </c>
      <c r="B206" s="137"/>
      <c r="C206" s="138">
        <v>1</v>
      </c>
      <c r="D206" s="134">
        <v>5</v>
      </c>
      <c r="E206" s="135" t="s">
        <v>296</v>
      </c>
      <c r="F206" s="185" t="s">
        <v>79</v>
      </c>
      <c r="G206" s="135">
        <v>90459133</v>
      </c>
      <c r="H206" s="192" t="s">
        <v>460</v>
      </c>
      <c r="I206" s="118">
        <v>260131</v>
      </c>
      <c r="J206" s="140"/>
      <c r="K206" s="135">
        <v>4402852484</v>
      </c>
      <c r="L206" s="135" t="s">
        <v>312</v>
      </c>
      <c r="M206" s="178" t="s">
        <v>297</v>
      </c>
      <c r="N206" s="143">
        <v>4297.55</v>
      </c>
      <c r="O206" s="142" t="s">
        <v>160</v>
      </c>
      <c r="P206" s="190"/>
      <c r="Q206" s="143"/>
      <c r="R206" s="143" t="s">
        <v>449</v>
      </c>
      <c r="S206" s="143">
        <v>3000</v>
      </c>
      <c r="T206" s="143">
        <v>1297.5</v>
      </c>
      <c r="U206" s="143"/>
      <c r="V206" s="135"/>
      <c r="W206" s="256">
        <f t="shared" si="37"/>
        <v>4297.5</v>
      </c>
      <c r="X206" s="144">
        <v>0</v>
      </c>
      <c r="Y206" s="145"/>
      <c r="Z206" s="146"/>
      <c r="AA206" s="146"/>
      <c r="AB206" s="146"/>
      <c r="AC206" s="147"/>
      <c r="AD206" s="148"/>
      <c r="AE206" s="149"/>
      <c r="AF206" s="247" t="s">
        <v>820</v>
      </c>
      <c r="AG206" s="257">
        <f t="shared" si="38"/>
        <v>4297.55</v>
      </c>
      <c r="AH206" s="252">
        <f t="shared" si="39"/>
        <v>0</v>
      </c>
      <c r="AI206" s="258">
        <v>0</v>
      </c>
    </row>
    <row r="207" spans="1:35" s="12" customFormat="1" ht="14.25" customHeight="1" x14ac:dyDescent="0.2">
      <c r="A207" s="187">
        <v>42695</v>
      </c>
      <c r="B207" s="137"/>
      <c r="C207" s="138">
        <v>1</v>
      </c>
      <c r="D207" s="134">
        <v>3</v>
      </c>
      <c r="E207" s="135" t="s">
        <v>61</v>
      </c>
      <c r="F207" s="194" t="s">
        <v>79</v>
      </c>
      <c r="G207" s="228">
        <v>904992440</v>
      </c>
      <c r="H207" s="135">
        <v>1007640847</v>
      </c>
      <c r="I207" s="118">
        <v>260132</v>
      </c>
      <c r="J207" s="140"/>
      <c r="K207" s="135">
        <v>4402846001</v>
      </c>
      <c r="L207" s="135" t="s">
        <v>313</v>
      </c>
      <c r="M207" s="178" t="s">
        <v>298</v>
      </c>
      <c r="N207" s="143">
        <v>141.36000000000001</v>
      </c>
      <c r="O207" s="142" t="s">
        <v>160</v>
      </c>
      <c r="P207" s="190"/>
      <c r="Q207" s="143"/>
      <c r="R207" s="143" t="s">
        <v>384</v>
      </c>
      <c r="S207" s="143">
        <v>141.36000000000001</v>
      </c>
      <c r="T207" s="143"/>
      <c r="U207" s="143"/>
      <c r="V207" s="135"/>
      <c r="W207" s="256">
        <f t="shared" si="37"/>
        <v>141.36000000000001</v>
      </c>
      <c r="X207" s="144">
        <f t="shared" ref="X207:X236" si="40">IF(O207="a",0,IF(O207="d","0",IF(O207="","",+N207-S207-T207-U207-V207)))</f>
        <v>0</v>
      </c>
      <c r="Y207" s="145"/>
      <c r="Z207" s="146"/>
      <c r="AA207" s="146"/>
      <c r="AB207" s="146"/>
      <c r="AC207" s="147"/>
      <c r="AD207" s="148"/>
      <c r="AE207" s="149"/>
      <c r="AF207" s="261" t="s">
        <v>819</v>
      </c>
      <c r="AG207" s="257">
        <f t="shared" si="38"/>
        <v>141.36000000000001</v>
      </c>
      <c r="AH207" s="252">
        <f t="shared" si="39"/>
        <v>0</v>
      </c>
      <c r="AI207" s="258">
        <f t="shared" ref="AI207:AI236" si="41">AG207-W207</f>
        <v>0</v>
      </c>
    </row>
    <row r="208" spans="1:35" s="12" customFormat="1" ht="14.25" customHeight="1" x14ac:dyDescent="0.2">
      <c r="A208" s="187">
        <v>42695</v>
      </c>
      <c r="B208" s="137"/>
      <c r="C208" s="138">
        <v>1</v>
      </c>
      <c r="D208" s="134">
        <v>3</v>
      </c>
      <c r="E208" s="135" t="s">
        <v>61</v>
      </c>
      <c r="F208" s="194" t="s">
        <v>79</v>
      </c>
      <c r="G208" s="228">
        <v>90492984</v>
      </c>
      <c r="H208" s="135">
        <v>1007640849</v>
      </c>
      <c r="I208" s="118">
        <v>260133</v>
      </c>
      <c r="J208" s="228"/>
      <c r="K208" s="135">
        <v>4402845999</v>
      </c>
      <c r="L208" s="135" t="s">
        <v>311</v>
      </c>
      <c r="M208" s="178" t="s">
        <v>299</v>
      </c>
      <c r="N208" s="143">
        <v>473.18</v>
      </c>
      <c r="O208" s="142" t="s">
        <v>160</v>
      </c>
      <c r="P208" s="190"/>
      <c r="Q208" s="143"/>
      <c r="R208" s="143" t="s">
        <v>384</v>
      </c>
      <c r="S208" s="143">
        <v>473.18</v>
      </c>
      <c r="T208" s="143"/>
      <c r="U208" s="143"/>
      <c r="V208" s="135"/>
      <c r="W208" s="256">
        <f t="shared" si="37"/>
        <v>473.18</v>
      </c>
      <c r="X208" s="144">
        <f t="shared" si="40"/>
        <v>0</v>
      </c>
      <c r="Y208" s="145"/>
      <c r="Z208" s="146"/>
      <c r="AA208" s="146"/>
      <c r="AB208" s="146"/>
      <c r="AC208" s="147"/>
      <c r="AD208" s="148"/>
      <c r="AE208" s="149"/>
      <c r="AF208" s="261" t="s">
        <v>819</v>
      </c>
      <c r="AG208" s="257">
        <f t="shared" si="38"/>
        <v>473.18</v>
      </c>
      <c r="AH208" s="252">
        <f t="shared" si="39"/>
        <v>0</v>
      </c>
      <c r="AI208" s="258">
        <f t="shared" si="41"/>
        <v>0</v>
      </c>
    </row>
    <row r="209" spans="1:35" s="12" customFormat="1" ht="28.5" customHeight="1" x14ac:dyDescent="0.2">
      <c r="A209" s="187">
        <v>42695</v>
      </c>
      <c r="B209" s="137"/>
      <c r="C209" s="138">
        <v>1</v>
      </c>
      <c r="D209" s="134">
        <v>5</v>
      </c>
      <c r="E209" s="135" t="s">
        <v>168</v>
      </c>
      <c r="F209" s="185" t="s">
        <v>79</v>
      </c>
      <c r="G209" s="135">
        <v>960764456</v>
      </c>
      <c r="H209" s="193" t="s">
        <v>337</v>
      </c>
      <c r="I209" s="118">
        <v>260134</v>
      </c>
      <c r="J209" s="140" t="s">
        <v>300</v>
      </c>
      <c r="K209" s="135" t="s">
        <v>314</v>
      </c>
      <c r="L209" s="135" t="s">
        <v>312</v>
      </c>
      <c r="M209" s="178" t="s">
        <v>301</v>
      </c>
      <c r="N209" s="143">
        <f>1005.36+1301</f>
        <v>2306.36</v>
      </c>
      <c r="O209" s="142" t="s">
        <v>160</v>
      </c>
      <c r="P209" s="143"/>
      <c r="Q209" s="143"/>
      <c r="R209" s="143" t="s">
        <v>335</v>
      </c>
      <c r="S209" s="143">
        <v>1301</v>
      </c>
      <c r="T209" s="143">
        <v>1005.36</v>
      </c>
      <c r="U209" s="143"/>
      <c r="V209" s="135"/>
      <c r="W209" s="256">
        <f t="shared" si="37"/>
        <v>2306.36</v>
      </c>
      <c r="X209" s="144">
        <f t="shared" si="40"/>
        <v>1.1368683772161603E-13</v>
      </c>
      <c r="Y209" s="145"/>
      <c r="Z209" s="146"/>
      <c r="AA209" s="146"/>
      <c r="AB209" s="146"/>
      <c r="AC209" s="147"/>
      <c r="AD209" s="148"/>
      <c r="AE209" s="149"/>
      <c r="AF209" s="261" t="s">
        <v>820</v>
      </c>
      <c r="AG209" s="257">
        <f t="shared" si="38"/>
        <v>2306.36</v>
      </c>
      <c r="AH209" s="252">
        <f t="shared" si="39"/>
        <v>0</v>
      </c>
      <c r="AI209" s="258">
        <f t="shared" si="41"/>
        <v>0</v>
      </c>
    </row>
    <row r="210" spans="1:35" s="12" customFormat="1" ht="14.25" customHeight="1" x14ac:dyDescent="0.2">
      <c r="A210" s="187">
        <v>42695</v>
      </c>
      <c r="B210" s="137"/>
      <c r="C210" s="138">
        <v>1</v>
      </c>
      <c r="D210" s="134" t="s">
        <v>55</v>
      </c>
      <c r="E210" s="135" t="s">
        <v>65</v>
      </c>
      <c r="F210" s="185" t="s">
        <v>79</v>
      </c>
      <c r="G210" s="183">
        <v>90479177</v>
      </c>
      <c r="H210" s="135">
        <v>1007685620</v>
      </c>
      <c r="I210" s="118">
        <v>260135</v>
      </c>
      <c r="J210" s="140">
        <v>38695</v>
      </c>
      <c r="K210" s="135">
        <v>4402857022</v>
      </c>
      <c r="L210" s="135" t="s">
        <v>313</v>
      </c>
      <c r="M210" s="178" t="s">
        <v>209</v>
      </c>
      <c r="N210" s="143">
        <v>1000</v>
      </c>
      <c r="O210" s="142" t="s">
        <v>160</v>
      </c>
      <c r="P210" s="264"/>
      <c r="Q210" s="143"/>
      <c r="R210" s="143" t="s">
        <v>518</v>
      </c>
      <c r="S210" s="143">
        <v>1000</v>
      </c>
      <c r="T210" s="143"/>
      <c r="U210" s="143"/>
      <c r="V210" s="135"/>
      <c r="W210" s="256">
        <f t="shared" si="37"/>
        <v>1000</v>
      </c>
      <c r="X210" s="144">
        <f t="shared" si="40"/>
        <v>0</v>
      </c>
      <c r="Y210" s="145"/>
      <c r="Z210" s="146"/>
      <c r="AA210" s="146"/>
      <c r="AB210" s="146"/>
      <c r="AC210" s="147"/>
      <c r="AD210" s="148"/>
      <c r="AE210" s="149"/>
      <c r="AF210" s="261" t="s">
        <v>820</v>
      </c>
      <c r="AG210" s="257">
        <f t="shared" si="38"/>
        <v>1000</v>
      </c>
      <c r="AH210" s="252">
        <f t="shared" si="39"/>
        <v>0</v>
      </c>
      <c r="AI210" s="258">
        <f t="shared" si="41"/>
        <v>0</v>
      </c>
    </row>
    <row r="211" spans="1:35" s="12" customFormat="1" ht="14.25" customHeight="1" x14ac:dyDescent="0.2">
      <c r="A211" s="187">
        <v>42695</v>
      </c>
      <c r="B211" s="137"/>
      <c r="C211" s="138">
        <v>1</v>
      </c>
      <c r="D211" s="134" t="s">
        <v>55</v>
      </c>
      <c r="E211" s="135" t="s">
        <v>65</v>
      </c>
      <c r="F211" s="184" t="s">
        <v>79</v>
      </c>
      <c r="G211" s="198">
        <v>99201250</v>
      </c>
      <c r="H211" s="135"/>
      <c r="I211" s="118">
        <v>260136</v>
      </c>
      <c r="J211" s="140" t="s">
        <v>302</v>
      </c>
      <c r="K211" s="135"/>
      <c r="L211" s="135" t="s">
        <v>311</v>
      </c>
      <c r="M211" s="178" t="s">
        <v>303</v>
      </c>
      <c r="N211" s="143">
        <v>332</v>
      </c>
      <c r="O211" s="142" t="s">
        <v>160</v>
      </c>
      <c r="P211" s="230" t="s">
        <v>163</v>
      </c>
      <c r="Q211" s="143"/>
      <c r="R211" s="143"/>
      <c r="S211" s="143"/>
      <c r="T211" s="143"/>
      <c r="U211" s="143"/>
      <c r="V211" s="135"/>
      <c r="W211" s="256">
        <f t="shared" si="37"/>
        <v>0</v>
      </c>
      <c r="X211" s="144">
        <f t="shared" si="40"/>
        <v>332</v>
      </c>
      <c r="Y211" s="145"/>
      <c r="Z211" s="146"/>
      <c r="AA211" s="146"/>
      <c r="AB211" s="146"/>
      <c r="AC211" s="147"/>
      <c r="AD211" s="148"/>
      <c r="AE211" s="149"/>
      <c r="AF211" s="261" t="s">
        <v>820</v>
      </c>
      <c r="AG211" s="257">
        <f t="shared" si="38"/>
        <v>332</v>
      </c>
      <c r="AH211" s="252">
        <f t="shared" si="39"/>
        <v>0</v>
      </c>
      <c r="AI211" s="258">
        <f t="shared" si="41"/>
        <v>332</v>
      </c>
    </row>
    <row r="212" spans="1:35" s="12" customFormat="1" ht="14.25" customHeight="1" x14ac:dyDescent="0.2">
      <c r="A212" s="187">
        <v>42695</v>
      </c>
      <c r="B212" s="137"/>
      <c r="C212" s="138">
        <v>1</v>
      </c>
      <c r="D212" s="134">
        <v>5</v>
      </c>
      <c r="E212" s="135" t="s">
        <v>168</v>
      </c>
      <c r="F212" s="185" t="s">
        <v>79</v>
      </c>
      <c r="G212" s="135">
        <v>90486669</v>
      </c>
      <c r="H212" s="135">
        <v>1007626461</v>
      </c>
      <c r="I212" s="118">
        <v>260137</v>
      </c>
      <c r="J212" s="140">
        <v>38354</v>
      </c>
      <c r="K212" s="135">
        <v>4402838885</v>
      </c>
      <c r="L212" s="135" t="s">
        <v>311</v>
      </c>
      <c r="M212" s="178" t="s">
        <v>304</v>
      </c>
      <c r="N212" s="143">
        <v>227.2</v>
      </c>
      <c r="O212" s="142" t="s">
        <v>160</v>
      </c>
      <c r="P212" s="143"/>
      <c r="Q212" s="143"/>
      <c r="R212" s="143" t="s">
        <v>335</v>
      </c>
      <c r="S212" s="143">
        <v>227.2</v>
      </c>
      <c r="T212" s="143"/>
      <c r="U212" s="143"/>
      <c r="V212" s="135"/>
      <c r="W212" s="256">
        <f t="shared" si="37"/>
        <v>227.2</v>
      </c>
      <c r="X212" s="144">
        <f t="shared" si="40"/>
        <v>0</v>
      </c>
      <c r="Y212" s="145"/>
      <c r="Z212" s="146"/>
      <c r="AA212" s="146"/>
      <c r="AB212" s="146"/>
      <c r="AC212" s="147"/>
      <c r="AD212" s="148"/>
      <c r="AE212" s="149"/>
      <c r="AF212" s="261" t="s">
        <v>820</v>
      </c>
      <c r="AG212" s="257">
        <f t="shared" si="38"/>
        <v>227.2</v>
      </c>
      <c r="AH212" s="252">
        <f t="shared" si="39"/>
        <v>0</v>
      </c>
      <c r="AI212" s="258">
        <f t="shared" si="41"/>
        <v>0</v>
      </c>
    </row>
    <row r="213" spans="1:35" s="12" customFormat="1" ht="14.25" customHeight="1" x14ac:dyDescent="0.2">
      <c r="A213" s="187">
        <v>42695</v>
      </c>
      <c r="B213" s="137"/>
      <c r="C213" s="138">
        <v>1</v>
      </c>
      <c r="D213" s="134">
        <v>5</v>
      </c>
      <c r="E213" s="231" t="s">
        <v>173</v>
      </c>
      <c r="F213" s="185" t="s">
        <v>79</v>
      </c>
      <c r="G213" s="231">
        <v>960839600</v>
      </c>
      <c r="H213" s="231">
        <v>1007626490</v>
      </c>
      <c r="I213" s="118">
        <v>260138</v>
      </c>
      <c r="J213" s="140"/>
      <c r="K213" s="231">
        <v>4402838883</v>
      </c>
      <c r="L213" s="231" t="s">
        <v>311</v>
      </c>
      <c r="M213" s="178" t="s">
        <v>305</v>
      </c>
      <c r="N213" s="143">
        <v>1308.48</v>
      </c>
      <c r="O213" s="142" t="s">
        <v>160</v>
      </c>
      <c r="P213" s="143"/>
      <c r="Q213" s="143"/>
      <c r="R213" s="143" t="s">
        <v>335</v>
      </c>
      <c r="S213" s="143">
        <v>1308.48</v>
      </c>
      <c r="T213" s="143"/>
      <c r="U213" s="143"/>
      <c r="V213" s="231"/>
      <c r="W213" s="256">
        <f t="shared" si="37"/>
        <v>1308.48</v>
      </c>
      <c r="X213" s="144">
        <f t="shared" si="40"/>
        <v>0</v>
      </c>
      <c r="Y213" s="145"/>
      <c r="Z213" s="146"/>
      <c r="AA213" s="146"/>
      <c r="AB213" s="146"/>
      <c r="AC213" s="147"/>
      <c r="AD213" s="148"/>
      <c r="AE213" s="149"/>
      <c r="AF213" s="261" t="s">
        <v>820</v>
      </c>
      <c r="AG213" s="257">
        <f t="shared" si="38"/>
        <v>1308.48</v>
      </c>
      <c r="AH213" s="252">
        <f t="shared" si="39"/>
        <v>0</v>
      </c>
      <c r="AI213" s="258">
        <f t="shared" si="41"/>
        <v>0</v>
      </c>
    </row>
    <row r="214" spans="1:35" s="12" customFormat="1" ht="14.25" customHeight="1" x14ac:dyDescent="0.2">
      <c r="A214" s="187">
        <v>42695</v>
      </c>
      <c r="B214" s="137"/>
      <c r="C214" s="138">
        <v>1</v>
      </c>
      <c r="D214" s="134">
        <v>5</v>
      </c>
      <c r="E214" s="231" t="s">
        <v>168</v>
      </c>
      <c r="F214" s="194" t="s">
        <v>79</v>
      </c>
      <c r="G214" s="140">
        <v>90490995</v>
      </c>
      <c r="H214" s="231">
        <v>1007670991</v>
      </c>
      <c r="I214" s="118">
        <v>260139</v>
      </c>
      <c r="J214" s="140">
        <v>38884</v>
      </c>
      <c r="K214" s="231">
        <v>4402853858</v>
      </c>
      <c r="L214" s="231" t="s">
        <v>313</v>
      </c>
      <c r="M214" s="178" t="s">
        <v>306</v>
      </c>
      <c r="N214" s="143">
        <v>1022.44</v>
      </c>
      <c r="O214" s="142" t="s">
        <v>160</v>
      </c>
      <c r="P214" s="264"/>
      <c r="Q214" s="143"/>
      <c r="R214" s="143" t="s">
        <v>449</v>
      </c>
      <c r="S214" s="143">
        <v>1022.44</v>
      </c>
      <c r="T214" s="143"/>
      <c r="U214" s="143"/>
      <c r="V214" s="231"/>
      <c r="W214" s="256">
        <f t="shared" si="37"/>
        <v>1022.44</v>
      </c>
      <c r="X214" s="144">
        <f t="shared" si="40"/>
        <v>0</v>
      </c>
      <c r="Y214" s="145"/>
      <c r="Z214" s="146"/>
      <c r="AA214" s="146"/>
      <c r="AB214" s="146"/>
      <c r="AC214" s="147"/>
      <c r="AD214" s="148"/>
      <c r="AE214" s="149"/>
      <c r="AF214" s="261" t="s">
        <v>820</v>
      </c>
      <c r="AG214" s="257">
        <f t="shared" si="38"/>
        <v>1022.44</v>
      </c>
      <c r="AH214" s="252">
        <f t="shared" si="39"/>
        <v>0</v>
      </c>
      <c r="AI214" s="258">
        <f t="shared" si="41"/>
        <v>0</v>
      </c>
    </row>
    <row r="215" spans="1:35" s="12" customFormat="1" ht="14.25" customHeight="1" x14ac:dyDescent="0.2">
      <c r="A215" s="187">
        <v>42695</v>
      </c>
      <c r="B215" s="137"/>
      <c r="C215" s="138">
        <v>1</v>
      </c>
      <c r="D215" s="134">
        <v>5</v>
      </c>
      <c r="E215" s="231" t="s">
        <v>168</v>
      </c>
      <c r="F215" s="185" t="s">
        <v>79</v>
      </c>
      <c r="G215" s="231">
        <v>90491547</v>
      </c>
      <c r="H215" s="231">
        <v>1007626502</v>
      </c>
      <c r="I215" s="118">
        <v>260140</v>
      </c>
      <c r="J215" s="140">
        <v>38949</v>
      </c>
      <c r="K215" s="231">
        <v>4402838884</v>
      </c>
      <c r="L215" s="231" t="s">
        <v>313</v>
      </c>
      <c r="M215" s="178" t="s">
        <v>307</v>
      </c>
      <c r="N215" s="143">
        <v>578.66</v>
      </c>
      <c r="O215" s="142" t="s">
        <v>160</v>
      </c>
      <c r="P215" s="143"/>
      <c r="Q215" s="143"/>
      <c r="R215" s="143" t="s">
        <v>335</v>
      </c>
      <c r="S215" s="143">
        <v>578.66</v>
      </c>
      <c r="T215" s="143"/>
      <c r="U215" s="143"/>
      <c r="V215" s="231"/>
      <c r="W215" s="256">
        <f t="shared" si="37"/>
        <v>578.66</v>
      </c>
      <c r="X215" s="144">
        <f t="shared" si="40"/>
        <v>0</v>
      </c>
      <c r="Y215" s="145"/>
      <c r="Z215" s="146"/>
      <c r="AA215" s="146"/>
      <c r="AB215" s="146"/>
      <c r="AC215" s="147"/>
      <c r="AD215" s="148"/>
      <c r="AE215" s="149"/>
      <c r="AF215" s="261" t="s">
        <v>820</v>
      </c>
      <c r="AG215" s="257">
        <f t="shared" si="38"/>
        <v>578.66</v>
      </c>
      <c r="AH215" s="252">
        <f t="shared" si="39"/>
        <v>0</v>
      </c>
      <c r="AI215" s="258">
        <f t="shared" si="41"/>
        <v>0</v>
      </c>
    </row>
    <row r="216" spans="1:35" s="12" customFormat="1" ht="14.25" customHeight="1" x14ac:dyDescent="0.2">
      <c r="A216" s="187">
        <v>42695</v>
      </c>
      <c r="B216" s="137"/>
      <c r="C216" s="138">
        <v>1</v>
      </c>
      <c r="D216" s="134" t="s">
        <v>52</v>
      </c>
      <c r="E216" s="231" t="s">
        <v>309</v>
      </c>
      <c r="F216" s="194" t="s">
        <v>79</v>
      </c>
      <c r="G216" s="231">
        <v>200077321</v>
      </c>
      <c r="H216" s="231">
        <v>1007634206</v>
      </c>
      <c r="I216" s="118">
        <v>260141</v>
      </c>
      <c r="J216" s="140">
        <v>34046</v>
      </c>
      <c r="K216" s="231">
        <v>4402842286</v>
      </c>
      <c r="L216" s="231" t="s">
        <v>311</v>
      </c>
      <c r="M216" s="178" t="s">
        <v>308</v>
      </c>
      <c r="N216" s="143">
        <v>3908.4</v>
      </c>
      <c r="O216" s="142" t="s">
        <v>160</v>
      </c>
      <c r="P216" s="190"/>
      <c r="Q216" s="143"/>
      <c r="R216" s="143" t="s">
        <v>375</v>
      </c>
      <c r="S216" s="143">
        <v>3908.4</v>
      </c>
      <c r="T216" s="143"/>
      <c r="U216" s="143"/>
      <c r="V216" s="231"/>
      <c r="W216" s="256">
        <f t="shared" si="37"/>
        <v>3908.4</v>
      </c>
      <c r="X216" s="144">
        <f t="shared" si="40"/>
        <v>0</v>
      </c>
      <c r="Y216" s="145"/>
      <c r="Z216" s="146"/>
      <c r="AA216" s="146"/>
      <c r="AB216" s="146"/>
      <c r="AC216" s="147"/>
      <c r="AD216" s="148"/>
      <c r="AE216" s="149"/>
      <c r="AF216" s="261" t="s">
        <v>819</v>
      </c>
      <c r="AG216" s="257">
        <f t="shared" si="38"/>
        <v>3908.4</v>
      </c>
      <c r="AH216" s="252">
        <f t="shared" si="39"/>
        <v>0</v>
      </c>
      <c r="AI216" s="258">
        <f t="shared" si="41"/>
        <v>0</v>
      </c>
    </row>
    <row r="217" spans="1:35" s="12" customFormat="1" ht="14.25" customHeight="1" x14ac:dyDescent="0.2">
      <c r="A217" s="187">
        <v>42695</v>
      </c>
      <c r="B217" s="137"/>
      <c r="C217" s="138">
        <v>1</v>
      </c>
      <c r="D217" s="114" t="s">
        <v>53</v>
      </c>
      <c r="E217" s="231" t="s">
        <v>170</v>
      </c>
      <c r="F217" s="194" t="s">
        <v>79</v>
      </c>
      <c r="G217" s="140">
        <v>90492202</v>
      </c>
      <c r="H217" s="231">
        <v>1007640853</v>
      </c>
      <c r="I217" s="118">
        <v>260142</v>
      </c>
      <c r="J217" s="140">
        <v>38950</v>
      </c>
      <c r="K217" s="231">
        <v>4402845891</v>
      </c>
      <c r="L217" s="231" t="s">
        <v>311</v>
      </c>
      <c r="M217" s="178" t="s">
        <v>310</v>
      </c>
      <c r="N217" s="143">
        <v>170.4</v>
      </c>
      <c r="O217" s="142" t="s">
        <v>160</v>
      </c>
      <c r="P217" s="190"/>
      <c r="Q217" s="143"/>
      <c r="R217" s="143" t="s">
        <v>449</v>
      </c>
      <c r="S217" s="143">
        <v>170.4</v>
      </c>
      <c r="T217" s="143"/>
      <c r="U217" s="143"/>
      <c r="V217" s="231"/>
      <c r="W217" s="256">
        <f t="shared" si="37"/>
        <v>170.4</v>
      </c>
      <c r="X217" s="144">
        <f t="shared" si="40"/>
        <v>0</v>
      </c>
      <c r="Y217" s="145"/>
      <c r="Z217" s="146"/>
      <c r="AA217" s="146"/>
      <c r="AB217" s="146"/>
      <c r="AC217" s="147"/>
      <c r="AD217" s="148"/>
      <c r="AE217" s="149"/>
      <c r="AF217" s="261" t="s">
        <v>819</v>
      </c>
      <c r="AG217" s="257">
        <f t="shared" si="38"/>
        <v>170.4</v>
      </c>
      <c r="AH217" s="252">
        <f t="shared" si="39"/>
        <v>0</v>
      </c>
      <c r="AI217" s="258">
        <f t="shared" si="41"/>
        <v>0</v>
      </c>
    </row>
    <row r="218" spans="1:35" s="12" customFormat="1" ht="14.25" customHeight="1" x14ac:dyDescent="0.2">
      <c r="A218" s="187">
        <v>42695</v>
      </c>
      <c r="B218" s="137"/>
      <c r="C218" s="138">
        <v>1</v>
      </c>
      <c r="D218" s="134" t="s">
        <v>315</v>
      </c>
      <c r="E218" s="231" t="s">
        <v>316</v>
      </c>
      <c r="F218" s="139" t="s">
        <v>317</v>
      </c>
      <c r="G218" s="231">
        <v>98067628</v>
      </c>
      <c r="H218" s="231"/>
      <c r="I218" s="118">
        <v>260143</v>
      </c>
      <c r="J218" s="140"/>
      <c r="K218" s="231"/>
      <c r="L218" s="231" t="s">
        <v>313</v>
      </c>
      <c r="M218" s="178" t="s">
        <v>318</v>
      </c>
      <c r="N218" s="143">
        <v>465</v>
      </c>
      <c r="O218" s="142" t="s">
        <v>160</v>
      </c>
      <c r="P218" s="143" t="s">
        <v>163</v>
      </c>
      <c r="Q218" s="143"/>
      <c r="R218" s="143"/>
      <c r="S218" s="143"/>
      <c r="T218" s="143"/>
      <c r="U218" s="143"/>
      <c r="V218" s="231"/>
      <c r="W218" s="256">
        <f t="shared" si="37"/>
        <v>0</v>
      </c>
      <c r="X218" s="144">
        <f t="shared" si="40"/>
        <v>465</v>
      </c>
      <c r="Y218" s="145"/>
      <c r="Z218" s="146"/>
      <c r="AA218" s="146"/>
      <c r="AB218" s="146"/>
      <c r="AC218" s="147"/>
      <c r="AD218" s="148"/>
      <c r="AE218" s="149"/>
      <c r="AF218" s="261" t="s">
        <v>819</v>
      </c>
      <c r="AG218" s="257">
        <f t="shared" si="38"/>
        <v>465</v>
      </c>
      <c r="AH218" s="252">
        <f t="shared" si="39"/>
        <v>0</v>
      </c>
      <c r="AI218" s="258">
        <f t="shared" si="41"/>
        <v>465</v>
      </c>
    </row>
    <row r="219" spans="1:35" s="12" customFormat="1" ht="14.25" customHeight="1" x14ac:dyDescent="0.2">
      <c r="A219" s="187">
        <v>42695</v>
      </c>
      <c r="B219" s="137"/>
      <c r="C219" s="138">
        <v>1</v>
      </c>
      <c r="D219" s="134">
        <v>8</v>
      </c>
      <c r="E219" s="231" t="s">
        <v>60</v>
      </c>
      <c r="F219" s="139" t="s">
        <v>79</v>
      </c>
      <c r="G219" s="231">
        <v>99208141</v>
      </c>
      <c r="H219" s="231">
        <v>1007627164</v>
      </c>
      <c r="I219" s="118">
        <v>260144</v>
      </c>
      <c r="J219" s="140"/>
      <c r="K219" s="231">
        <v>4402835492</v>
      </c>
      <c r="L219" s="231" t="s">
        <v>311</v>
      </c>
      <c r="M219" s="178" t="s">
        <v>319</v>
      </c>
      <c r="N219" s="143">
        <v>530.64</v>
      </c>
      <c r="O219" s="142" t="s">
        <v>160</v>
      </c>
      <c r="P219" s="143"/>
      <c r="Q219" s="143"/>
      <c r="R219" s="143" t="s">
        <v>335</v>
      </c>
      <c r="S219" s="143">
        <v>530.64</v>
      </c>
      <c r="T219" s="143"/>
      <c r="U219" s="143"/>
      <c r="V219" s="231"/>
      <c r="W219" s="256">
        <f t="shared" si="37"/>
        <v>530.64</v>
      </c>
      <c r="X219" s="144">
        <f t="shared" si="40"/>
        <v>0</v>
      </c>
      <c r="Y219" s="145"/>
      <c r="Z219" s="146"/>
      <c r="AA219" s="146"/>
      <c r="AB219" s="146"/>
      <c r="AC219" s="147"/>
      <c r="AD219" s="148"/>
      <c r="AE219" s="149"/>
      <c r="AF219" s="261" t="s">
        <v>818</v>
      </c>
      <c r="AG219" s="257">
        <f t="shared" si="38"/>
        <v>530.64</v>
      </c>
      <c r="AH219" s="252">
        <f t="shared" si="39"/>
        <v>0</v>
      </c>
      <c r="AI219" s="258">
        <f t="shared" si="41"/>
        <v>0</v>
      </c>
    </row>
    <row r="220" spans="1:35" s="12" customFormat="1" ht="14.25" customHeight="1" x14ac:dyDescent="0.2">
      <c r="A220" s="187">
        <v>42695</v>
      </c>
      <c r="B220" s="137"/>
      <c r="C220" s="138">
        <v>1</v>
      </c>
      <c r="D220" s="134">
        <v>8</v>
      </c>
      <c r="E220" s="231" t="s">
        <v>60</v>
      </c>
      <c r="F220" s="139" t="s">
        <v>79</v>
      </c>
      <c r="G220" s="231">
        <v>99208140</v>
      </c>
      <c r="H220" s="231">
        <v>1007627187</v>
      </c>
      <c r="I220" s="118">
        <v>260145</v>
      </c>
      <c r="J220" s="228"/>
      <c r="K220" s="231">
        <v>4402835491</v>
      </c>
      <c r="L220" s="231" t="s">
        <v>311</v>
      </c>
      <c r="M220" s="178" t="s">
        <v>320</v>
      </c>
      <c r="N220" s="230">
        <v>582.62</v>
      </c>
      <c r="O220" s="142" t="s">
        <v>160</v>
      </c>
      <c r="P220" s="230"/>
      <c r="Q220" s="230"/>
      <c r="R220" s="230" t="s">
        <v>335</v>
      </c>
      <c r="S220" s="230">
        <v>582.62</v>
      </c>
      <c r="T220" s="230"/>
      <c r="U220" s="230"/>
      <c r="V220" s="231"/>
      <c r="W220" s="256">
        <f t="shared" si="37"/>
        <v>582.62</v>
      </c>
      <c r="X220" s="144">
        <f t="shared" si="40"/>
        <v>0</v>
      </c>
      <c r="Y220" s="145"/>
      <c r="Z220" s="146"/>
      <c r="AA220" s="146"/>
      <c r="AB220" s="146"/>
      <c r="AC220" s="147"/>
      <c r="AD220" s="148"/>
      <c r="AE220" s="149"/>
      <c r="AF220" s="261" t="s">
        <v>818</v>
      </c>
      <c r="AG220" s="257">
        <f t="shared" si="38"/>
        <v>582.62</v>
      </c>
      <c r="AH220" s="252">
        <f t="shared" si="39"/>
        <v>0</v>
      </c>
      <c r="AI220" s="258">
        <f t="shared" si="41"/>
        <v>0</v>
      </c>
    </row>
    <row r="221" spans="1:35" s="12" customFormat="1" ht="14.25" customHeight="1" x14ac:dyDescent="0.2">
      <c r="A221" s="187">
        <v>42695</v>
      </c>
      <c r="B221" s="137"/>
      <c r="C221" s="138">
        <v>1</v>
      </c>
      <c r="D221" s="134">
        <v>8</v>
      </c>
      <c r="E221" s="231" t="s">
        <v>166</v>
      </c>
      <c r="F221" s="194" t="s">
        <v>79</v>
      </c>
      <c r="G221" s="228">
        <v>99195078</v>
      </c>
      <c r="H221" s="231">
        <v>1007640854</v>
      </c>
      <c r="I221" s="118">
        <v>260146</v>
      </c>
      <c r="J221" s="228"/>
      <c r="K221" s="231">
        <v>4402846011</v>
      </c>
      <c r="L221" s="231" t="s">
        <v>313</v>
      </c>
      <c r="M221" s="178" t="s">
        <v>155</v>
      </c>
      <c r="N221" s="230">
        <v>671.2</v>
      </c>
      <c r="O221" s="142" t="s">
        <v>160</v>
      </c>
      <c r="P221" s="264"/>
      <c r="Q221" s="230"/>
      <c r="R221" s="230" t="s">
        <v>384</v>
      </c>
      <c r="S221" s="230">
        <v>671.2</v>
      </c>
      <c r="T221" s="230"/>
      <c r="U221" s="230"/>
      <c r="V221" s="231"/>
      <c r="W221" s="256">
        <f t="shared" si="37"/>
        <v>671.2</v>
      </c>
      <c r="X221" s="144">
        <f t="shared" si="40"/>
        <v>0</v>
      </c>
      <c r="Y221" s="145"/>
      <c r="Z221" s="146"/>
      <c r="AA221" s="146"/>
      <c r="AB221" s="146"/>
      <c r="AC221" s="147"/>
      <c r="AD221" s="148"/>
      <c r="AE221" s="149"/>
      <c r="AF221" s="261" t="s">
        <v>818</v>
      </c>
      <c r="AG221" s="257">
        <f t="shared" si="38"/>
        <v>671.2</v>
      </c>
      <c r="AH221" s="252">
        <f t="shared" si="39"/>
        <v>0</v>
      </c>
      <c r="AI221" s="258">
        <f t="shared" si="41"/>
        <v>0</v>
      </c>
    </row>
    <row r="222" spans="1:35" s="12" customFormat="1" ht="14.25" customHeight="1" x14ac:dyDescent="0.2">
      <c r="A222" s="187">
        <v>42695</v>
      </c>
      <c r="B222" s="137"/>
      <c r="C222" s="138">
        <v>1</v>
      </c>
      <c r="D222" s="134">
        <v>8</v>
      </c>
      <c r="E222" s="231"/>
      <c r="F222" s="152" t="s">
        <v>83</v>
      </c>
      <c r="G222" s="231">
        <v>960895953</v>
      </c>
      <c r="H222" s="231"/>
      <c r="I222" s="118">
        <v>260147</v>
      </c>
      <c r="J222" s="140"/>
      <c r="K222" s="130">
        <v>2510003981</v>
      </c>
      <c r="L222" s="231" t="s">
        <v>311</v>
      </c>
      <c r="M222" s="178" t="s">
        <v>321</v>
      </c>
      <c r="N222" s="143">
        <v>180.01</v>
      </c>
      <c r="O222" s="142" t="s">
        <v>160</v>
      </c>
      <c r="P222" s="264"/>
      <c r="Q222" s="190"/>
      <c r="R222" s="143" t="s">
        <v>449</v>
      </c>
      <c r="S222" s="143">
        <v>180.01</v>
      </c>
      <c r="T222" s="143"/>
      <c r="U222" s="143"/>
      <c r="V222" s="231"/>
      <c r="W222" s="256">
        <f t="shared" si="37"/>
        <v>180.01</v>
      </c>
      <c r="X222" s="144">
        <f t="shared" si="40"/>
        <v>0</v>
      </c>
      <c r="Y222" s="145"/>
      <c r="Z222" s="146"/>
      <c r="AA222" s="146"/>
      <c r="AB222" s="146"/>
      <c r="AC222" s="147"/>
      <c r="AD222" s="148"/>
      <c r="AE222" s="149"/>
      <c r="AF222" s="261" t="s">
        <v>818</v>
      </c>
      <c r="AG222" s="257">
        <f t="shared" si="38"/>
        <v>180.01</v>
      </c>
      <c r="AH222" s="252">
        <f t="shared" si="39"/>
        <v>0</v>
      </c>
      <c r="AI222" s="258">
        <f t="shared" si="41"/>
        <v>0</v>
      </c>
    </row>
    <row r="223" spans="1:35" s="12" customFormat="1" ht="14.25" customHeight="1" x14ac:dyDescent="0.2">
      <c r="A223" s="187">
        <v>42695</v>
      </c>
      <c r="B223" s="137"/>
      <c r="C223" s="138">
        <v>1</v>
      </c>
      <c r="D223" s="134">
        <v>8</v>
      </c>
      <c r="E223" s="231"/>
      <c r="F223" s="152" t="s">
        <v>83</v>
      </c>
      <c r="G223" s="231">
        <v>99207732</v>
      </c>
      <c r="H223" s="231"/>
      <c r="I223" s="118">
        <v>260148</v>
      </c>
      <c r="J223" s="140"/>
      <c r="K223" s="130">
        <v>2510003981</v>
      </c>
      <c r="L223" s="231" t="s">
        <v>311</v>
      </c>
      <c r="M223" s="178" t="s">
        <v>322</v>
      </c>
      <c r="N223" s="143">
        <v>343.7</v>
      </c>
      <c r="O223" s="142" t="s">
        <v>160</v>
      </c>
      <c r="P223" s="264"/>
      <c r="Q223" s="190"/>
      <c r="R223" s="143" t="s">
        <v>449</v>
      </c>
      <c r="S223" s="143">
        <v>343.7</v>
      </c>
      <c r="T223" s="143"/>
      <c r="U223" s="143"/>
      <c r="V223" s="231"/>
      <c r="W223" s="256">
        <f t="shared" si="37"/>
        <v>343.7</v>
      </c>
      <c r="X223" s="144">
        <f t="shared" si="40"/>
        <v>0</v>
      </c>
      <c r="Y223" s="145"/>
      <c r="Z223" s="146"/>
      <c r="AA223" s="146"/>
      <c r="AB223" s="146"/>
      <c r="AC223" s="147"/>
      <c r="AD223" s="148"/>
      <c r="AE223" s="149"/>
      <c r="AF223" s="261" t="s">
        <v>818</v>
      </c>
      <c r="AG223" s="257">
        <f t="shared" si="38"/>
        <v>343.7</v>
      </c>
      <c r="AH223" s="252">
        <f t="shared" si="39"/>
        <v>0</v>
      </c>
      <c r="AI223" s="258">
        <f t="shared" si="41"/>
        <v>0</v>
      </c>
    </row>
    <row r="224" spans="1:35" s="12" customFormat="1" ht="14.25" customHeight="1" x14ac:dyDescent="0.2">
      <c r="A224" s="187">
        <v>42695</v>
      </c>
      <c r="B224" s="137"/>
      <c r="C224" s="138">
        <v>1</v>
      </c>
      <c r="D224" s="134">
        <v>8</v>
      </c>
      <c r="E224" s="231"/>
      <c r="F224" s="152" t="s">
        <v>83</v>
      </c>
      <c r="G224" s="231">
        <v>90492620</v>
      </c>
      <c r="H224" s="231"/>
      <c r="I224" s="118">
        <v>260149</v>
      </c>
      <c r="J224" s="140"/>
      <c r="K224" s="130">
        <v>2510003981</v>
      </c>
      <c r="L224" s="231" t="s">
        <v>311</v>
      </c>
      <c r="M224" s="178" t="s">
        <v>323</v>
      </c>
      <c r="N224" s="143">
        <v>120.01</v>
      </c>
      <c r="O224" s="142" t="s">
        <v>160</v>
      </c>
      <c r="P224" s="264"/>
      <c r="Q224" s="190"/>
      <c r="R224" s="143" t="s">
        <v>449</v>
      </c>
      <c r="S224" s="143">
        <v>120.01</v>
      </c>
      <c r="T224" s="143"/>
      <c r="U224" s="143"/>
      <c r="V224" s="231"/>
      <c r="W224" s="256">
        <f t="shared" si="37"/>
        <v>120.01</v>
      </c>
      <c r="X224" s="144">
        <f t="shared" si="40"/>
        <v>0</v>
      </c>
      <c r="Y224" s="145"/>
      <c r="Z224" s="146"/>
      <c r="AA224" s="146"/>
      <c r="AB224" s="146"/>
      <c r="AC224" s="147"/>
      <c r="AD224" s="148"/>
      <c r="AE224" s="149"/>
      <c r="AF224" s="261" t="s">
        <v>818</v>
      </c>
      <c r="AG224" s="257">
        <f t="shared" si="38"/>
        <v>120.01</v>
      </c>
      <c r="AH224" s="252">
        <f t="shared" si="39"/>
        <v>0</v>
      </c>
      <c r="AI224" s="258">
        <f t="shared" si="41"/>
        <v>0</v>
      </c>
    </row>
    <row r="225" spans="1:35" s="12" customFormat="1" ht="14.25" customHeight="1" x14ac:dyDescent="0.2">
      <c r="A225" s="187">
        <v>42696</v>
      </c>
      <c r="B225" s="137"/>
      <c r="C225" s="138">
        <v>1</v>
      </c>
      <c r="D225" s="134">
        <v>3</v>
      </c>
      <c r="E225" s="231"/>
      <c r="F225" s="152" t="s">
        <v>83</v>
      </c>
      <c r="G225" s="231">
        <v>960765303</v>
      </c>
      <c r="H225" s="231"/>
      <c r="I225" s="118">
        <v>260150</v>
      </c>
      <c r="J225" s="140"/>
      <c r="K225" s="231">
        <v>2510003975</v>
      </c>
      <c r="L225" s="231" t="s">
        <v>311</v>
      </c>
      <c r="M225" s="178" t="s">
        <v>324</v>
      </c>
      <c r="N225" s="143">
        <v>140.01</v>
      </c>
      <c r="O225" s="142" t="s">
        <v>160</v>
      </c>
      <c r="P225" s="143"/>
      <c r="Q225" s="190"/>
      <c r="R225" s="143" t="s">
        <v>449</v>
      </c>
      <c r="S225" s="143">
        <v>140.01</v>
      </c>
      <c r="T225" s="143"/>
      <c r="U225" s="143"/>
      <c r="V225" s="231"/>
      <c r="W225" s="256">
        <f t="shared" si="37"/>
        <v>140.01</v>
      </c>
      <c r="X225" s="144">
        <f t="shared" si="40"/>
        <v>0</v>
      </c>
      <c r="Y225" s="145"/>
      <c r="Z225" s="146"/>
      <c r="AA225" s="146"/>
      <c r="AB225" s="146"/>
      <c r="AC225" s="147"/>
      <c r="AD225" s="148"/>
      <c r="AE225" s="149"/>
      <c r="AF225" s="261" t="s">
        <v>819</v>
      </c>
      <c r="AG225" s="257">
        <f t="shared" si="38"/>
        <v>140.01</v>
      </c>
      <c r="AH225" s="252">
        <f t="shared" si="39"/>
        <v>0</v>
      </c>
      <c r="AI225" s="258">
        <f t="shared" si="41"/>
        <v>0</v>
      </c>
    </row>
    <row r="226" spans="1:35" s="12" customFormat="1" ht="14.25" customHeight="1" x14ac:dyDescent="0.2">
      <c r="A226" s="187">
        <v>42696</v>
      </c>
      <c r="B226" s="137"/>
      <c r="C226" s="138">
        <v>1</v>
      </c>
      <c r="D226" s="134">
        <v>3</v>
      </c>
      <c r="E226" s="231"/>
      <c r="F226" s="152" t="s">
        <v>83</v>
      </c>
      <c r="G226" s="231">
        <v>960888390</v>
      </c>
      <c r="H226" s="231"/>
      <c r="I226" s="118">
        <v>260151</v>
      </c>
      <c r="J226" s="140"/>
      <c r="K226" s="231">
        <v>2510003975</v>
      </c>
      <c r="L226" s="231" t="s">
        <v>313</v>
      </c>
      <c r="M226" s="178" t="s">
        <v>325</v>
      </c>
      <c r="N226" s="143">
        <v>440.51</v>
      </c>
      <c r="O226" s="142" t="s">
        <v>160</v>
      </c>
      <c r="P226" s="143"/>
      <c r="Q226" s="190"/>
      <c r="R226" s="143" t="s">
        <v>449</v>
      </c>
      <c r="S226" s="143">
        <v>440.51</v>
      </c>
      <c r="T226" s="143"/>
      <c r="U226" s="143"/>
      <c r="V226" s="231"/>
      <c r="W226" s="256">
        <f t="shared" si="37"/>
        <v>440.51</v>
      </c>
      <c r="X226" s="144">
        <f t="shared" si="40"/>
        <v>0</v>
      </c>
      <c r="Y226" s="145"/>
      <c r="Z226" s="146"/>
      <c r="AA226" s="146"/>
      <c r="AB226" s="146"/>
      <c r="AC226" s="147"/>
      <c r="AD226" s="148"/>
      <c r="AE226" s="149"/>
      <c r="AF226" s="261" t="s">
        <v>819</v>
      </c>
      <c r="AG226" s="257">
        <f t="shared" si="38"/>
        <v>440.51</v>
      </c>
      <c r="AH226" s="252">
        <f t="shared" si="39"/>
        <v>0</v>
      </c>
      <c r="AI226" s="258">
        <f t="shared" si="41"/>
        <v>0</v>
      </c>
    </row>
    <row r="227" spans="1:35" s="12" customFormat="1" ht="14.25" customHeight="1" x14ac:dyDescent="0.2">
      <c r="A227" s="187">
        <v>42696</v>
      </c>
      <c r="B227" s="137"/>
      <c r="C227" s="138">
        <v>1</v>
      </c>
      <c r="D227" s="134">
        <v>3</v>
      </c>
      <c r="E227" s="231"/>
      <c r="F227" s="152" t="s">
        <v>83</v>
      </c>
      <c r="G227" s="231">
        <v>960888390</v>
      </c>
      <c r="H227" s="231"/>
      <c r="I227" s="118">
        <v>260152</v>
      </c>
      <c r="J227" s="140"/>
      <c r="K227" s="231">
        <v>2510003975</v>
      </c>
      <c r="L227" s="231" t="s">
        <v>313</v>
      </c>
      <c r="M227" s="178" t="s">
        <v>326</v>
      </c>
      <c r="N227" s="143">
        <v>440.51</v>
      </c>
      <c r="O227" s="142" t="s">
        <v>160</v>
      </c>
      <c r="P227" s="143"/>
      <c r="Q227" s="190"/>
      <c r="R227" s="143" t="s">
        <v>449</v>
      </c>
      <c r="S227" s="143">
        <v>440.51</v>
      </c>
      <c r="T227" s="143"/>
      <c r="U227" s="143"/>
      <c r="V227" s="231"/>
      <c r="W227" s="256">
        <f t="shared" si="37"/>
        <v>440.51</v>
      </c>
      <c r="X227" s="144">
        <f t="shared" si="40"/>
        <v>0</v>
      </c>
      <c r="Y227" s="145"/>
      <c r="Z227" s="146"/>
      <c r="AA227" s="146"/>
      <c r="AB227" s="146"/>
      <c r="AC227" s="147"/>
      <c r="AD227" s="148"/>
      <c r="AE227" s="149"/>
      <c r="AF227" s="261" t="s">
        <v>819</v>
      </c>
      <c r="AG227" s="257">
        <f t="shared" si="38"/>
        <v>440.51</v>
      </c>
      <c r="AH227" s="252">
        <f t="shared" si="39"/>
        <v>0</v>
      </c>
      <c r="AI227" s="258">
        <f t="shared" si="41"/>
        <v>0</v>
      </c>
    </row>
    <row r="228" spans="1:35" s="12" customFormat="1" ht="14.25" customHeight="1" x14ac:dyDescent="0.2">
      <c r="A228" s="187">
        <v>42696</v>
      </c>
      <c r="B228" s="137"/>
      <c r="C228" s="138">
        <v>1</v>
      </c>
      <c r="D228" s="134" t="s">
        <v>52</v>
      </c>
      <c r="E228" s="231" t="s">
        <v>57</v>
      </c>
      <c r="F228" s="134" t="s">
        <v>78</v>
      </c>
      <c r="G228" s="231">
        <v>90441280</v>
      </c>
      <c r="H228" s="231"/>
      <c r="I228" s="118">
        <v>260153</v>
      </c>
      <c r="J228" s="140"/>
      <c r="K228" s="231"/>
      <c r="L228" s="231" t="s">
        <v>311</v>
      </c>
      <c r="M228" s="178" t="s">
        <v>327</v>
      </c>
      <c r="N228" s="230">
        <v>100</v>
      </c>
      <c r="O228" s="142" t="s">
        <v>160</v>
      </c>
      <c r="P228" s="230" t="s">
        <v>163</v>
      </c>
      <c r="Q228" s="230"/>
      <c r="R228" s="230"/>
      <c r="S228" s="230"/>
      <c r="T228" s="230"/>
      <c r="U228" s="230"/>
      <c r="V228" s="231"/>
      <c r="W228" s="256">
        <f t="shared" si="37"/>
        <v>0</v>
      </c>
      <c r="X228" s="144">
        <f t="shared" si="40"/>
        <v>100</v>
      </c>
      <c r="Y228" s="145"/>
      <c r="Z228" s="146"/>
      <c r="AA228" s="146"/>
      <c r="AB228" s="146"/>
      <c r="AC228" s="147"/>
      <c r="AD228" s="148"/>
      <c r="AE228" s="149"/>
      <c r="AF228" s="261" t="s">
        <v>819</v>
      </c>
      <c r="AG228" s="257">
        <f t="shared" si="38"/>
        <v>100</v>
      </c>
      <c r="AH228" s="252">
        <f t="shared" si="39"/>
        <v>0</v>
      </c>
      <c r="AI228" s="258">
        <f t="shared" si="41"/>
        <v>100</v>
      </c>
    </row>
    <row r="229" spans="1:35" s="12" customFormat="1" ht="14.25" customHeight="1" x14ac:dyDescent="0.2">
      <c r="A229" s="187">
        <v>42696</v>
      </c>
      <c r="B229" s="137"/>
      <c r="C229" s="138">
        <v>1</v>
      </c>
      <c r="D229" s="114" t="s">
        <v>53</v>
      </c>
      <c r="E229" s="231" t="s">
        <v>67</v>
      </c>
      <c r="F229" s="134" t="s">
        <v>78</v>
      </c>
      <c r="G229" s="231">
        <v>90493621</v>
      </c>
      <c r="H229" s="231"/>
      <c r="I229" s="118">
        <v>260154</v>
      </c>
      <c r="J229" s="140">
        <v>39345</v>
      </c>
      <c r="K229" s="231"/>
      <c r="L229" s="231" t="s">
        <v>311</v>
      </c>
      <c r="M229" s="178" t="s">
        <v>148</v>
      </c>
      <c r="N229" s="230">
        <v>259.2</v>
      </c>
      <c r="O229" s="142" t="s">
        <v>160</v>
      </c>
      <c r="P229" s="230" t="s">
        <v>163</v>
      </c>
      <c r="Q229" s="230"/>
      <c r="R229" s="230"/>
      <c r="S229" s="230"/>
      <c r="T229" s="230"/>
      <c r="U229" s="230"/>
      <c r="V229" s="231"/>
      <c r="W229" s="256">
        <f t="shared" si="37"/>
        <v>0</v>
      </c>
      <c r="X229" s="144">
        <f t="shared" si="40"/>
        <v>259.2</v>
      </c>
      <c r="Y229" s="145"/>
      <c r="Z229" s="146"/>
      <c r="AA229" s="146"/>
      <c r="AB229" s="146"/>
      <c r="AC229" s="147"/>
      <c r="AD229" s="148"/>
      <c r="AE229" s="149"/>
      <c r="AF229" s="261" t="s">
        <v>819</v>
      </c>
      <c r="AG229" s="257">
        <f t="shared" si="38"/>
        <v>259.2</v>
      </c>
      <c r="AH229" s="252">
        <f t="shared" si="39"/>
        <v>0</v>
      </c>
      <c r="AI229" s="258">
        <f t="shared" si="41"/>
        <v>259.2</v>
      </c>
    </row>
    <row r="230" spans="1:35" s="12" customFormat="1" ht="14.25" customHeight="1" x14ac:dyDescent="0.2">
      <c r="A230" s="187">
        <v>42696</v>
      </c>
      <c r="B230" s="137"/>
      <c r="C230" s="138">
        <v>1</v>
      </c>
      <c r="D230" s="134">
        <v>8</v>
      </c>
      <c r="E230" s="231" t="s">
        <v>166</v>
      </c>
      <c r="F230" s="232" t="s">
        <v>79</v>
      </c>
      <c r="G230" s="140">
        <v>99208336</v>
      </c>
      <c r="H230" s="231">
        <v>1007708305</v>
      </c>
      <c r="I230" s="118">
        <v>260155</v>
      </c>
      <c r="J230" s="140"/>
      <c r="K230" s="231">
        <v>4402839344</v>
      </c>
      <c r="L230" s="231" t="s">
        <v>313</v>
      </c>
      <c r="M230" s="178" t="s">
        <v>328</v>
      </c>
      <c r="N230" s="230">
        <v>230.36</v>
      </c>
      <c r="O230" s="142" t="s">
        <v>160</v>
      </c>
      <c r="P230" s="264"/>
      <c r="Q230" s="230"/>
      <c r="R230" s="230" t="s">
        <v>579</v>
      </c>
      <c r="S230" s="230">
        <v>230.36</v>
      </c>
      <c r="T230" s="230"/>
      <c r="U230" s="230"/>
      <c r="V230" s="231"/>
      <c r="W230" s="256">
        <f t="shared" si="37"/>
        <v>230.36</v>
      </c>
      <c r="X230" s="144">
        <f t="shared" si="40"/>
        <v>0</v>
      </c>
      <c r="Y230" s="145"/>
      <c r="Z230" s="146"/>
      <c r="AA230" s="146"/>
      <c r="AB230" s="146"/>
      <c r="AC230" s="147"/>
      <c r="AD230" s="148"/>
      <c r="AE230" s="149"/>
      <c r="AF230" s="261" t="s">
        <v>818</v>
      </c>
      <c r="AG230" s="257">
        <f t="shared" si="38"/>
        <v>230.36</v>
      </c>
      <c r="AH230" s="252">
        <f t="shared" si="39"/>
        <v>0</v>
      </c>
      <c r="AI230" s="258">
        <f t="shared" si="41"/>
        <v>0</v>
      </c>
    </row>
    <row r="231" spans="1:35" s="12" customFormat="1" ht="14.25" customHeight="1" x14ac:dyDescent="0.2">
      <c r="A231" s="187">
        <v>42696</v>
      </c>
      <c r="B231" s="137"/>
      <c r="C231" s="138">
        <v>1</v>
      </c>
      <c r="D231" s="134">
        <v>8</v>
      </c>
      <c r="E231" s="231" t="s">
        <v>60</v>
      </c>
      <c r="F231" s="178" t="s">
        <v>79</v>
      </c>
      <c r="G231" s="183">
        <v>90493926</v>
      </c>
      <c r="H231" s="231">
        <v>1007641475</v>
      </c>
      <c r="I231" s="118">
        <v>260156</v>
      </c>
      <c r="J231" s="140"/>
      <c r="K231" s="231">
        <v>4402846002</v>
      </c>
      <c r="L231" s="231" t="s">
        <v>312</v>
      </c>
      <c r="M231" s="178" t="s">
        <v>329</v>
      </c>
      <c r="N231" s="230">
        <v>2828.85</v>
      </c>
      <c r="O231" s="142" t="s">
        <v>160</v>
      </c>
      <c r="Q231" s="230"/>
      <c r="R231" s="230" t="s">
        <v>384</v>
      </c>
      <c r="S231" s="230">
        <v>285.83999999999997</v>
      </c>
      <c r="T231" s="230">
        <v>2543.0100000000002</v>
      </c>
      <c r="U231" s="230"/>
      <c r="V231" s="231"/>
      <c r="W231" s="256">
        <f t="shared" si="37"/>
        <v>2828.8500000000004</v>
      </c>
      <c r="X231" s="144">
        <f t="shared" si="40"/>
        <v>-4.5474735088646412E-13</v>
      </c>
      <c r="Y231" s="145"/>
      <c r="Z231" s="146"/>
      <c r="AA231" s="146"/>
      <c r="AB231" s="146"/>
      <c r="AC231" s="147"/>
      <c r="AD231" s="148"/>
      <c r="AE231" s="149"/>
      <c r="AF231" s="261" t="s">
        <v>818</v>
      </c>
      <c r="AG231" s="257">
        <f t="shared" si="38"/>
        <v>2828.85</v>
      </c>
      <c r="AH231" s="252">
        <f t="shared" si="39"/>
        <v>0</v>
      </c>
      <c r="AI231" s="258">
        <f t="shared" si="41"/>
        <v>0</v>
      </c>
    </row>
    <row r="232" spans="1:35" s="12" customFormat="1" ht="14.25" customHeight="1" x14ac:dyDescent="0.2">
      <c r="A232" s="187">
        <v>42696</v>
      </c>
      <c r="B232" s="137"/>
      <c r="C232" s="138">
        <v>1</v>
      </c>
      <c r="D232" s="134">
        <v>8</v>
      </c>
      <c r="E232" s="231" t="s">
        <v>166</v>
      </c>
      <c r="F232" s="152" t="s">
        <v>79</v>
      </c>
      <c r="G232" s="140">
        <v>99208335</v>
      </c>
      <c r="H232" s="231">
        <v>1007708193</v>
      </c>
      <c r="I232" s="118">
        <v>260157</v>
      </c>
      <c r="J232" s="140"/>
      <c r="K232" s="231">
        <v>4402839253</v>
      </c>
      <c r="L232" s="231" t="s">
        <v>313</v>
      </c>
      <c r="M232" s="178" t="s">
        <v>330</v>
      </c>
      <c r="N232" s="230">
        <v>921.76</v>
      </c>
      <c r="O232" s="142" t="s">
        <v>160</v>
      </c>
      <c r="P232" s="264"/>
      <c r="Q232" s="230"/>
      <c r="R232" s="230" t="s">
        <v>579</v>
      </c>
      <c r="S232" s="230">
        <v>921.76</v>
      </c>
      <c r="T232" s="230"/>
      <c r="U232" s="230"/>
      <c r="V232" s="231"/>
      <c r="W232" s="256">
        <f t="shared" si="37"/>
        <v>921.76</v>
      </c>
      <c r="X232" s="144">
        <f t="shared" si="40"/>
        <v>0</v>
      </c>
      <c r="Y232" s="145"/>
      <c r="Z232" s="146"/>
      <c r="AA232" s="146"/>
      <c r="AB232" s="146"/>
      <c r="AC232" s="147"/>
      <c r="AD232" s="148"/>
      <c r="AE232" s="149"/>
      <c r="AF232" s="261" t="s">
        <v>818</v>
      </c>
      <c r="AG232" s="257">
        <f t="shared" si="38"/>
        <v>921.76</v>
      </c>
      <c r="AH232" s="252">
        <f t="shared" si="39"/>
        <v>0</v>
      </c>
      <c r="AI232" s="258">
        <f t="shared" si="41"/>
        <v>0</v>
      </c>
    </row>
    <row r="233" spans="1:35" s="12" customFormat="1" ht="14.25" customHeight="1" x14ac:dyDescent="0.2">
      <c r="A233" s="187">
        <v>42696</v>
      </c>
      <c r="B233" s="137"/>
      <c r="C233" s="138">
        <v>1</v>
      </c>
      <c r="D233" s="114" t="s">
        <v>53</v>
      </c>
      <c r="E233" s="231" t="s">
        <v>165</v>
      </c>
      <c r="F233" s="134" t="s">
        <v>79</v>
      </c>
      <c r="G233" s="231">
        <v>90492315</v>
      </c>
      <c r="H233" s="231">
        <v>1007629521</v>
      </c>
      <c r="I233" s="118">
        <v>260158</v>
      </c>
      <c r="J233" s="140">
        <v>39513</v>
      </c>
      <c r="K233" s="231">
        <v>4402828414</v>
      </c>
      <c r="L233" s="231" t="s">
        <v>311</v>
      </c>
      <c r="M233" s="178" t="s">
        <v>331</v>
      </c>
      <c r="N233" s="230">
        <v>204.48</v>
      </c>
      <c r="O233" s="142" t="s">
        <v>160</v>
      </c>
      <c r="P233" s="230"/>
      <c r="Q233" s="230"/>
      <c r="R233" s="230" t="s">
        <v>449</v>
      </c>
      <c r="S233" s="230">
        <v>204.48</v>
      </c>
      <c r="T233" s="230"/>
      <c r="U233" s="230"/>
      <c r="V233" s="231"/>
      <c r="W233" s="256">
        <f t="shared" si="37"/>
        <v>204.48</v>
      </c>
      <c r="X233" s="144">
        <f t="shared" si="40"/>
        <v>0</v>
      </c>
      <c r="Y233" s="145"/>
      <c r="Z233" s="146"/>
      <c r="AA233" s="146"/>
      <c r="AB233" s="146"/>
      <c r="AC233" s="147"/>
      <c r="AD233" s="148"/>
      <c r="AE233" s="149"/>
      <c r="AF233" s="261" t="s">
        <v>819</v>
      </c>
      <c r="AG233" s="257">
        <f t="shared" si="38"/>
        <v>204.48</v>
      </c>
      <c r="AH233" s="252">
        <f t="shared" si="39"/>
        <v>0</v>
      </c>
      <c r="AI233" s="258">
        <f t="shared" si="41"/>
        <v>0</v>
      </c>
    </row>
    <row r="234" spans="1:35" s="12" customFormat="1" ht="14.25" customHeight="1" x14ac:dyDescent="0.2">
      <c r="A234" s="187">
        <v>42696</v>
      </c>
      <c r="B234" s="137"/>
      <c r="C234" s="138">
        <v>1</v>
      </c>
      <c r="D234" s="134">
        <v>11</v>
      </c>
      <c r="E234" s="231" t="s">
        <v>68</v>
      </c>
      <c r="F234" s="134" t="s">
        <v>79</v>
      </c>
      <c r="G234" s="231">
        <v>90483984</v>
      </c>
      <c r="H234" s="231">
        <v>1007629528</v>
      </c>
      <c r="I234" s="118">
        <v>260159</v>
      </c>
      <c r="J234" s="140"/>
      <c r="K234" s="231">
        <v>4402833006</v>
      </c>
      <c r="L234" s="231" t="s">
        <v>311</v>
      </c>
      <c r="M234" s="178" t="s">
        <v>332</v>
      </c>
      <c r="N234" s="230">
        <v>100</v>
      </c>
      <c r="O234" s="142" t="s">
        <v>160</v>
      </c>
      <c r="P234" s="230"/>
      <c r="Q234" s="230"/>
      <c r="R234" s="230" t="s">
        <v>335</v>
      </c>
      <c r="S234" s="230">
        <v>100</v>
      </c>
      <c r="T234" s="230"/>
      <c r="U234" s="230"/>
      <c r="V234" s="231"/>
      <c r="W234" s="256">
        <f t="shared" si="37"/>
        <v>100</v>
      </c>
      <c r="X234" s="144">
        <f t="shared" si="40"/>
        <v>0</v>
      </c>
      <c r="Y234" s="145"/>
      <c r="Z234" s="146"/>
      <c r="AA234" s="146"/>
      <c r="AB234" s="146"/>
      <c r="AC234" s="147"/>
      <c r="AD234" s="148"/>
      <c r="AE234" s="149"/>
      <c r="AF234" s="261" t="s">
        <v>819</v>
      </c>
      <c r="AG234" s="257">
        <f t="shared" si="38"/>
        <v>100</v>
      </c>
      <c r="AH234" s="252">
        <f t="shared" si="39"/>
        <v>0</v>
      </c>
      <c r="AI234" s="258">
        <f t="shared" si="41"/>
        <v>0</v>
      </c>
    </row>
    <row r="235" spans="1:35" s="12" customFormat="1" ht="14.25" customHeight="1" x14ac:dyDescent="0.2">
      <c r="A235" s="187">
        <v>42696</v>
      </c>
      <c r="B235" s="137"/>
      <c r="C235" s="138">
        <v>1</v>
      </c>
      <c r="D235" s="134">
        <v>3</v>
      </c>
      <c r="E235" s="231" t="s">
        <v>282</v>
      </c>
      <c r="F235" s="134" t="s">
        <v>79</v>
      </c>
      <c r="G235" s="231">
        <v>99207585</v>
      </c>
      <c r="H235" s="231">
        <v>1007629600</v>
      </c>
      <c r="I235" s="118">
        <v>260160</v>
      </c>
      <c r="J235" s="140"/>
      <c r="K235" s="231">
        <v>4402831147</v>
      </c>
      <c r="L235" s="231" t="s">
        <v>311</v>
      </c>
      <c r="M235" s="178" t="s">
        <v>333</v>
      </c>
      <c r="N235" s="230">
        <v>1156.72</v>
      </c>
      <c r="O235" s="142" t="s">
        <v>160</v>
      </c>
      <c r="P235" s="230"/>
      <c r="Q235" s="230"/>
      <c r="R235" s="230" t="s">
        <v>335</v>
      </c>
      <c r="S235" s="230">
        <v>1156.72</v>
      </c>
      <c r="T235" s="230"/>
      <c r="U235" s="230"/>
      <c r="V235" s="231"/>
      <c r="W235" s="256">
        <f t="shared" si="37"/>
        <v>1156.72</v>
      </c>
      <c r="X235" s="144">
        <f t="shared" si="40"/>
        <v>0</v>
      </c>
      <c r="Y235" s="145"/>
      <c r="Z235" s="146"/>
      <c r="AA235" s="146"/>
      <c r="AB235" s="146"/>
      <c r="AC235" s="147"/>
      <c r="AD235" s="148"/>
      <c r="AE235" s="149"/>
      <c r="AF235" s="261" t="s">
        <v>819</v>
      </c>
      <c r="AG235" s="257">
        <f t="shared" si="38"/>
        <v>1156.72</v>
      </c>
      <c r="AH235" s="252">
        <f t="shared" si="39"/>
        <v>0</v>
      </c>
      <c r="AI235" s="258">
        <f t="shared" si="41"/>
        <v>0</v>
      </c>
    </row>
    <row r="236" spans="1:35" s="12" customFormat="1" ht="14.25" customHeight="1" x14ac:dyDescent="0.2">
      <c r="A236" s="187">
        <v>42696</v>
      </c>
      <c r="B236" s="137"/>
      <c r="C236" s="138">
        <v>1</v>
      </c>
      <c r="D236" s="134">
        <v>3</v>
      </c>
      <c r="E236" s="231" t="s">
        <v>61</v>
      </c>
      <c r="F236" s="134" t="s">
        <v>79</v>
      </c>
      <c r="G236" s="231">
        <v>99191316</v>
      </c>
      <c r="H236" s="231">
        <v>1007629696</v>
      </c>
      <c r="I236" s="118">
        <v>260161</v>
      </c>
      <c r="J236" s="140"/>
      <c r="K236" s="231">
        <v>4402840301</v>
      </c>
      <c r="L236" s="231" t="s">
        <v>313</v>
      </c>
      <c r="M236" s="178" t="s">
        <v>334</v>
      </c>
      <c r="N236" s="230">
        <v>873.28</v>
      </c>
      <c r="O236" s="142" t="s">
        <v>160</v>
      </c>
      <c r="P236" s="230"/>
      <c r="Q236" s="230"/>
      <c r="R236" s="230" t="s">
        <v>335</v>
      </c>
      <c r="S236" s="230">
        <v>873.28</v>
      </c>
      <c r="T236" s="230"/>
      <c r="U236" s="230"/>
      <c r="V236" s="231"/>
      <c r="W236" s="256">
        <f t="shared" si="37"/>
        <v>873.28</v>
      </c>
      <c r="X236" s="144">
        <f t="shared" si="40"/>
        <v>0</v>
      </c>
      <c r="Y236" s="145"/>
      <c r="Z236" s="146"/>
      <c r="AA236" s="146"/>
      <c r="AB236" s="146"/>
      <c r="AC236" s="147"/>
      <c r="AD236" s="148"/>
      <c r="AE236" s="149"/>
      <c r="AF236" s="261" t="s">
        <v>819</v>
      </c>
      <c r="AG236" s="257">
        <f t="shared" si="38"/>
        <v>873.28</v>
      </c>
      <c r="AH236" s="252">
        <f t="shared" si="39"/>
        <v>0</v>
      </c>
      <c r="AI236" s="258">
        <f t="shared" si="41"/>
        <v>0</v>
      </c>
    </row>
    <row r="237" spans="1:35" s="12" customFormat="1" ht="14.25" customHeight="1" x14ac:dyDescent="0.2">
      <c r="A237" s="187">
        <v>42697</v>
      </c>
      <c r="B237" s="137"/>
      <c r="C237" s="138">
        <v>1</v>
      </c>
      <c r="D237" s="134">
        <v>8</v>
      </c>
      <c r="E237" s="231" t="s">
        <v>69</v>
      </c>
      <c r="F237" s="134" t="s">
        <v>79</v>
      </c>
      <c r="G237" s="231">
        <v>960839755</v>
      </c>
      <c r="H237" s="231">
        <v>1007641969</v>
      </c>
      <c r="I237" s="118">
        <v>260162</v>
      </c>
      <c r="J237" s="140"/>
      <c r="K237" s="231">
        <v>4402844666</v>
      </c>
      <c r="L237" s="231" t="s">
        <v>312</v>
      </c>
      <c r="M237" s="178" t="s">
        <v>347</v>
      </c>
      <c r="N237" s="230">
        <f>1041.21+3948.59</f>
        <v>4989.8</v>
      </c>
      <c r="O237" s="142" t="s">
        <v>160</v>
      </c>
      <c r="P237" s="230"/>
      <c r="Q237" s="230"/>
      <c r="R237" s="230" t="s">
        <v>384</v>
      </c>
      <c r="S237" s="230">
        <v>4989.79</v>
      </c>
      <c r="T237" s="230"/>
      <c r="U237" s="230"/>
      <c r="V237" s="231"/>
      <c r="W237" s="256">
        <f t="shared" si="37"/>
        <v>4989.79</v>
      </c>
      <c r="X237" s="144">
        <v>0</v>
      </c>
      <c r="Y237" s="145"/>
      <c r="Z237" s="146"/>
      <c r="AA237" s="146"/>
      <c r="AB237" s="146"/>
      <c r="AC237" s="147"/>
      <c r="AD237" s="148"/>
      <c r="AE237" s="149"/>
      <c r="AF237" s="261" t="s">
        <v>818</v>
      </c>
      <c r="AG237" s="257">
        <f t="shared" si="38"/>
        <v>4989.8</v>
      </c>
      <c r="AH237" s="252">
        <f t="shared" si="39"/>
        <v>0</v>
      </c>
      <c r="AI237" s="258">
        <v>0</v>
      </c>
    </row>
    <row r="238" spans="1:35" s="12" customFormat="1" ht="14.25" customHeight="1" x14ac:dyDescent="0.2">
      <c r="A238" s="187">
        <v>42697</v>
      </c>
      <c r="B238" s="137"/>
      <c r="C238" s="138">
        <v>1</v>
      </c>
      <c r="D238" s="134">
        <v>5</v>
      </c>
      <c r="E238" s="231" t="s">
        <v>58</v>
      </c>
      <c r="F238" s="134" t="s">
        <v>78</v>
      </c>
      <c r="G238" s="231">
        <v>90494221</v>
      </c>
      <c r="H238" s="102" t="s">
        <v>740</v>
      </c>
      <c r="I238" s="118">
        <v>260163</v>
      </c>
      <c r="J238" s="140">
        <v>39540</v>
      </c>
      <c r="K238" s="231" t="s">
        <v>739</v>
      </c>
      <c r="L238" s="231" t="s">
        <v>313</v>
      </c>
      <c r="M238" s="178" t="s">
        <v>344</v>
      </c>
      <c r="N238" s="230">
        <v>315.79000000000002</v>
      </c>
      <c r="O238" s="142" t="s">
        <v>160</v>
      </c>
      <c r="P238" s="230"/>
      <c r="Q238" s="230"/>
      <c r="R238" s="230" t="s">
        <v>734</v>
      </c>
      <c r="S238" s="230">
        <v>313.16000000000003</v>
      </c>
      <c r="T238" s="230"/>
      <c r="U238" s="230"/>
      <c r="V238" s="231"/>
      <c r="W238" s="256">
        <f t="shared" si="37"/>
        <v>313.16000000000003</v>
      </c>
      <c r="X238" s="144">
        <v>0</v>
      </c>
      <c r="Y238" s="145"/>
      <c r="Z238" s="146"/>
      <c r="AA238" s="146"/>
      <c r="AB238" s="146"/>
      <c r="AC238" s="147"/>
      <c r="AD238" s="148"/>
      <c r="AE238" s="149"/>
      <c r="AF238" s="261" t="s">
        <v>820</v>
      </c>
      <c r="AG238" s="257">
        <f t="shared" si="38"/>
        <v>315.79000000000002</v>
      </c>
      <c r="AH238" s="252">
        <f t="shared" si="39"/>
        <v>0</v>
      </c>
      <c r="AI238" s="258">
        <v>0</v>
      </c>
    </row>
    <row r="239" spans="1:35" s="12" customFormat="1" ht="14.25" customHeight="1" x14ac:dyDescent="0.2">
      <c r="A239" s="187">
        <v>42697</v>
      </c>
      <c r="B239" s="137"/>
      <c r="C239" s="138">
        <v>1</v>
      </c>
      <c r="D239" s="134">
        <v>5</v>
      </c>
      <c r="E239" s="231" t="s">
        <v>58</v>
      </c>
      <c r="F239" s="134" t="s">
        <v>78</v>
      </c>
      <c r="G239" s="231">
        <v>960867655</v>
      </c>
      <c r="H239" s="102" t="s">
        <v>385</v>
      </c>
      <c r="I239" s="118">
        <v>260164</v>
      </c>
      <c r="J239" s="228" t="s">
        <v>345</v>
      </c>
      <c r="K239" s="102" t="s">
        <v>386</v>
      </c>
      <c r="L239" s="231" t="s">
        <v>311</v>
      </c>
      <c r="M239" s="178" t="s">
        <v>346</v>
      </c>
      <c r="N239" s="230">
        <v>809.99</v>
      </c>
      <c r="O239" s="142" t="s">
        <v>160</v>
      </c>
      <c r="P239" s="230"/>
      <c r="Q239" s="230"/>
      <c r="R239" s="230" t="s">
        <v>384</v>
      </c>
      <c r="S239" s="143">
        <v>613.42999999999995</v>
      </c>
      <c r="T239" s="230">
        <v>196.56</v>
      </c>
      <c r="U239" s="230"/>
      <c r="V239" s="231"/>
      <c r="W239" s="256">
        <f t="shared" si="37"/>
        <v>809.99</v>
      </c>
      <c r="X239" s="144">
        <f>IF(O239="a",0,IF(O239="d","0",IF(O239="","",+N239-S239-T239-U239-V239)))</f>
        <v>5.6843418860808015E-14</v>
      </c>
      <c r="Y239" s="145"/>
      <c r="Z239" s="146"/>
      <c r="AA239" s="146"/>
      <c r="AB239" s="146"/>
      <c r="AC239" s="147"/>
      <c r="AD239" s="148"/>
      <c r="AE239" s="149"/>
      <c r="AF239" s="261" t="s">
        <v>820</v>
      </c>
      <c r="AG239" s="257">
        <f t="shared" si="38"/>
        <v>809.99</v>
      </c>
      <c r="AH239" s="252">
        <f t="shared" si="39"/>
        <v>0</v>
      </c>
      <c r="AI239" s="258">
        <f>AG239-W239</f>
        <v>0</v>
      </c>
    </row>
    <row r="240" spans="1:35" s="12" customFormat="1" ht="14.25" customHeight="1" x14ac:dyDescent="0.2">
      <c r="A240" s="187">
        <v>42697</v>
      </c>
      <c r="B240" s="137"/>
      <c r="C240" s="138">
        <v>1</v>
      </c>
      <c r="D240" s="134">
        <v>5</v>
      </c>
      <c r="E240" s="231" t="s">
        <v>58</v>
      </c>
      <c r="F240" s="134" t="s">
        <v>78</v>
      </c>
      <c r="G240" s="231">
        <v>96089507</v>
      </c>
      <c r="H240" s="102" t="s">
        <v>385</v>
      </c>
      <c r="I240" s="118">
        <v>260165</v>
      </c>
      <c r="J240" s="228" t="s">
        <v>348</v>
      </c>
      <c r="K240" s="102" t="s">
        <v>386</v>
      </c>
      <c r="L240" s="231" t="s">
        <v>311</v>
      </c>
      <c r="M240" s="178" t="s">
        <v>349</v>
      </c>
      <c r="N240" s="230">
        <v>809.99</v>
      </c>
      <c r="O240" s="142" t="s">
        <v>160</v>
      </c>
      <c r="P240" s="230"/>
      <c r="Q240" s="230"/>
      <c r="R240" s="230" t="s">
        <v>384</v>
      </c>
      <c r="S240" s="230">
        <v>613.42999999999995</v>
      </c>
      <c r="T240" s="230">
        <v>196.56</v>
      </c>
      <c r="U240" s="230"/>
      <c r="V240" s="231"/>
      <c r="W240" s="256">
        <f t="shared" si="37"/>
        <v>809.99</v>
      </c>
      <c r="X240" s="144">
        <f>IF(O240="a",0,IF(O240="d","0",IF(O240="","",+N240-S240-T240-U240-V240)))</f>
        <v>5.6843418860808015E-14</v>
      </c>
      <c r="Y240" s="145"/>
      <c r="Z240" s="146"/>
      <c r="AA240" s="146"/>
      <c r="AB240" s="146"/>
      <c r="AC240" s="147"/>
      <c r="AD240" s="148"/>
      <c r="AE240" s="149"/>
      <c r="AF240" s="261" t="s">
        <v>820</v>
      </c>
      <c r="AG240" s="257">
        <f t="shared" si="38"/>
        <v>809.99</v>
      </c>
      <c r="AH240" s="252">
        <f t="shared" si="39"/>
        <v>0</v>
      </c>
      <c r="AI240" s="258">
        <f>AG240-W240</f>
        <v>0</v>
      </c>
    </row>
    <row r="241" spans="1:35" s="12" customFormat="1" ht="14.25" customHeight="1" x14ac:dyDescent="0.2">
      <c r="A241" s="187">
        <v>42697</v>
      </c>
      <c r="B241" s="137"/>
      <c r="C241" s="138">
        <v>1</v>
      </c>
      <c r="D241" s="134">
        <v>8</v>
      </c>
      <c r="E241" s="231"/>
      <c r="F241" s="134" t="s">
        <v>83</v>
      </c>
      <c r="G241" s="231">
        <v>90493634</v>
      </c>
      <c r="H241" s="231"/>
      <c r="I241" s="118">
        <v>260166</v>
      </c>
      <c r="J241" s="228"/>
      <c r="K241" s="130">
        <v>2510003981</v>
      </c>
      <c r="L241" s="231" t="s">
        <v>311</v>
      </c>
      <c r="M241" s="178" t="s">
        <v>350</v>
      </c>
      <c r="N241" s="230">
        <v>240</v>
      </c>
      <c r="O241" s="142" t="s">
        <v>160</v>
      </c>
      <c r="P241" s="230"/>
      <c r="Q241" s="230"/>
      <c r="R241" s="230" t="s">
        <v>449</v>
      </c>
      <c r="S241" s="230">
        <v>240</v>
      </c>
      <c r="T241" s="230"/>
      <c r="U241" s="230"/>
      <c r="V241" s="231"/>
      <c r="W241" s="256">
        <f t="shared" si="37"/>
        <v>240</v>
      </c>
      <c r="X241" s="144">
        <f>IF(O241="a",0,IF(O241="d","0",IF(O241="","",+N241-S241-T241-U241-V241)))</f>
        <v>0</v>
      </c>
      <c r="Y241" s="145"/>
      <c r="Z241" s="146"/>
      <c r="AA241" s="146"/>
      <c r="AB241" s="146"/>
      <c r="AC241" s="147"/>
      <c r="AD241" s="148"/>
      <c r="AE241" s="149"/>
      <c r="AF241" s="261" t="s">
        <v>818</v>
      </c>
      <c r="AG241" s="257">
        <f t="shared" si="38"/>
        <v>240</v>
      </c>
      <c r="AH241" s="252">
        <f t="shared" si="39"/>
        <v>0</v>
      </c>
      <c r="AI241" s="258">
        <f>AG241-W241</f>
        <v>0</v>
      </c>
    </row>
    <row r="242" spans="1:35" s="12" customFormat="1" ht="14.25" customHeight="1" x14ac:dyDescent="0.2">
      <c r="A242" s="187">
        <v>42697</v>
      </c>
      <c r="B242" s="137"/>
      <c r="C242" s="138">
        <v>1</v>
      </c>
      <c r="D242" s="134">
        <v>8</v>
      </c>
      <c r="E242" s="231"/>
      <c r="F242" s="134" t="s">
        <v>56</v>
      </c>
      <c r="G242" s="231">
        <v>90494119</v>
      </c>
      <c r="H242" s="231"/>
      <c r="I242" s="118">
        <v>260167</v>
      </c>
      <c r="J242" s="228"/>
      <c r="K242" s="231" t="s">
        <v>744</v>
      </c>
      <c r="L242" s="231" t="s">
        <v>311</v>
      </c>
      <c r="M242" s="178" t="s">
        <v>351</v>
      </c>
      <c r="N242" s="230">
        <v>140</v>
      </c>
      <c r="O242" s="142" t="s">
        <v>160</v>
      </c>
      <c r="P242" s="230"/>
      <c r="Q242" s="230"/>
      <c r="R242" s="230" t="s">
        <v>734</v>
      </c>
      <c r="S242" s="230">
        <v>140</v>
      </c>
      <c r="T242" s="230"/>
      <c r="U242" s="230"/>
      <c r="V242" s="231"/>
      <c r="W242" s="256">
        <f t="shared" si="37"/>
        <v>140</v>
      </c>
      <c r="X242" s="144">
        <f>IF(O242="a",0,IF(O242="d","0",IF(O242="","",+N242-S242-T242-U242-V242)))</f>
        <v>0</v>
      </c>
      <c r="Y242" s="145"/>
      <c r="Z242" s="146"/>
      <c r="AA242" s="146"/>
      <c r="AB242" s="146"/>
      <c r="AC242" s="147"/>
      <c r="AD242" s="148"/>
      <c r="AE242" s="149"/>
      <c r="AF242" s="261" t="s">
        <v>818</v>
      </c>
      <c r="AG242" s="257">
        <f t="shared" si="38"/>
        <v>140</v>
      </c>
      <c r="AH242" s="252">
        <f t="shared" si="39"/>
        <v>0</v>
      </c>
      <c r="AI242" s="258">
        <f>AG242-W242</f>
        <v>0</v>
      </c>
    </row>
    <row r="243" spans="1:35" s="12" customFormat="1" ht="14.25" customHeight="1" x14ac:dyDescent="0.2">
      <c r="A243" s="187">
        <v>42697</v>
      </c>
      <c r="B243" s="137"/>
      <c r="C243" s="138">
        <v>1</v>
      </c>
      <c r="D243" s="134">
        <v>8</v>
      </c>
      <c r="E243" s="231"/>
      <c r="F243" s="134" t="s">
        <v>56</v>
      </c>
      <c r="G243" s="231">
        <v>90493634</v>
      </c>
      <c r="H243" s="231"/>
      <c r="I243" s="118">
        <v>260168</v>
      </c>
      <c r="J243" s="228"/>
      <c r="K243" s="231" t="s">
        <v>734</v>
      </c>
      <c r="L243" s="231" t="s">
        <v>311</v>
      </c>
      <c r="M243" s="178" t="s">
        <v>330</v>
      </c>
      <c r="N243" s="230">
        <v>122.81</v>
      </c>
      <c r="O243" s="142" t="s">
        <v>160</v>
      </c>
      <c r="P243" s="230"/>
      <c r="Q243" s="230"/>
      <c r="R243" s="230" t="s">
        <v>734</v>
      </c>
      <c r="S243" s="230">
        <v>122.8</v>
      </c>
      <c r="T243" s="230"/>
      <c r="U243" s="230"/>
      <c r="V243" s="231"/>
      <c r="W243" s="256">
        <f t="shared" si="37"/>
        <v>122.8</v>
      </c>
      <c r="X243" s="144">
        <v>0</v>
      </c>
      <c r="Y243" s="145"/>
      <c r="Z243" s="146"/>
      <c r="AA243" s="146"/>
      <c r="AB243" s="146"/>
      <c r="AC243" s="147"/>
      <c r="AD243" s="148"/>
      <c r="AE243" s="149"/>
      <c r="AF243" s="261" t="s">
        <v>818</v>
      </c>
      <c r="AG243" s="257">
        <f t="shared" si="38"/>
        <v>122.81</v>
      </c>
      <c r="AH243" s="252">
        <f t="shared" si="39"/>
        <v>0</v>
      </c>
      <c r="AI243" s="258">
        <v>0</v>
      </c>
    </row>
    <row r="244" spans="1:35" s="12" customFormat="1" ht="14.25" customHeight="1" x14ac:dyDescent="0.2">
      <c r="A244" s="187">
        <v>42697</v>
      </c>
      <c r="B244" s="137"/>
      <c r="C244" s="138">
        <v>1</v>
      </c>
      <c r="D244" s="134">
        <v>3</v>
      </c>
      <c r="E244" s="231" t="s">
        <v>352</v>
      </c>
      <c r="F244" s="134" t="s">
        <v>56</v>
      </c>
      <c r="G244" s="231"/>
      <c r="H244" s="231"/>
      <c r="I244" s="118">
        <v>260169</v>
      </c>
      <c r="J244" s="228"/>
      <c r="K244" s="231" t="s">
        <v>744</v>
      </c>
      <c r="L244" s="231" t="s">
        <v>311</v>
      </c>
      <c r="M244" s="178" t="s">
        <v>353</v>
      </c>
      <c r="N244" s="230">
        <v>140</v>
      </c>
      <c r="O244" s="142" t="s">
        <v>160</v>
      </c>
      <c r="P244" s="230"/>
      <c r="Q244" s="230"/>
      <c r="R244" s="230" t="s">
        <v>734</v>
      </c>
      <c r="S244" s="230">
        <v>140</v>
      </c>
      <c r="T244" s="230"/>
      <c r="U244" s="230"/>
      <c r="V244" s="231"/>
      <c r="W244" s="256">
        <f t="shared" si="37"/>
        <v>140</v>
      </c>
      <c r="X244" s="144">
        <f t="shared" ref="X244:X262" si="42">IF(O244="a",0,IF(O244="d","0",IF(O244="","",+N244-S244-T244-U244-V244)))</f>
        <v>0</v>
      </c>
      <c r="Y244" s="145"/>
      <c r="Z244" s="146"/>
      <c r="AA244" s="146"/>
      <c r="AB244" s="146"/>
      <c r="AC244" s="147"/>
      <c r="AD244" s="148"/>
      <c r="AE244" s="149"/>
      <c r="AF244" s="261" t="s">
        <v>819</v>
      </c>
      <c r="AG244" s="257">
        <f t="shared" si="38"/>
        <v>140</v>
      </c>
      <c r="AH244" s="252">
        <f t="shared" si="39"/>
        <v>0</v>
      </c>
      <c r="AI244" s="258">
        <f t="shared" ref="AI244:AI262" si="43">AG244-W244</f>
        <v>0</v>
      </c>
    </row>
    <row r="245" spans="1:35" s="12" customFormat="1" ht="14.25" customHeight="1" x14ac:dyDescent="0.2">
      <c r="A245" s="187">
        <v>42697</v>
      </c>
      <c r="B245" s="137"/>
      <c r="C245" s="138">
        <v>0</v>
      </c>
      <c r="D245" s="134">
        <v>8</v>
      </c>
      <c r="E245" s="231" t="s">
        <v>354</v>
      </c>
      <c r="F245" s="134" t="s">
        <v>79</v>
      </c>
      <c r="G245" s="231">
        <v>90459316</v>
      </c>
      <c r="H245" s="231"/>
      <c r="I245" s="118">
        <v>260170</v>
      </c>
      <c r="J245" s="228"/>
      <c r="K245" s="228"/>
      <c r="L245" s="231" t="s">
        <v>313</v>
      </c>
      <c r="M245" s="178" t="s">
        <v>355</v>
      </c>
      <c r="N245" s="230">
        <v>11401.49</v>
      </c>
      <c r="O245" s="142" t="s">
        <v>160</v>
      </c>
      <c r="P245" s="230" t="s">
        <v>163</v>
      </c>
      <c r="Q245" s="230"/>
      <c r="R245" s="230"/>
      <c r="S245" s="230"/>
      <c r="T245" s="230"/>
      <c r="U245" s="230"/>
      <c r="V245" s="231"/>
      <c r="W245" s="256">
        <f t="shared" si="37"/>
        <v>0</v>
      </c>
      <c r="X245" s="144">
        <f t="shared" si="42"/>
        <v>11401.49</v>
      </c>
      <c r="Y245" s="145"/>
      <c r="Z245" s="146"/>
      <c r="AA245" s="146"/>
      <c r="AB245" s="146"/>
      <c r="AC245" s="147"/>
      <c r="AD245" s="148"/>
      <c r="AE245" s="149"/>
      <c r="AF245" s="261" t="s">
        <v>818</v>
      </c>
      <c r="AG245" s="257">
        <f t="shared" si="38"/>
        <v>0</v>
      </c>
      <c r="AH245" s="252">
        <f t="shared" si="39"/>
        <v>11401.49</v>
      </c>
      <c r="AI245" s="258">
        <f t="shared" si="43"/>
        <v>0</v>
      </c>
    </row>
    <row r="246" spans="1:35" s="12" customFormat="1" ht="14.25" customHeight="1" x14ac:dyDescent="0.2">
      <c r="A246" s="187">
        <v>42698</v>
      </c>
      <c r="B246" s="137"/>
      <c r="C246" s="138">
        <v>1</v>
      </c>
      <c r="D246" s="134" t="s">
        <v>55</v>
      </c>
      <c r="E246" s="231" t="s">
        <v>65</v>
      </c>
      <c r="F246" s="134" t="s">
        <v>79</v>
      </c>
      <c r="G246" s="231">
        <v>90493525</v>
      </c>
      <c r="H246" s="231">
        <v>1007634320</v>
      </c>
      <c r="I246" s="118">
        <v>260171</v>
      </c>
      <c r="J246" s="228" t="s">
        <v>356</v>
      </c>
      <c r="K246" s="228">
        <v>4402837947</v>
      </c>
      <c r="L246" s="231" t="s">
        <v>312</v>
      </c>
      <c r="M246" s="178" t="s">
        <v>357</v>
      </c>
      <c r="N246" s="230">
        <v>3088.96</v>
      </c>
      <c r="O246" s="142" t="s">
        <v>160</v>
      </c>
      <c r="P246" s="230"/>
      <c r="Q246" s="230"/>
      <c r="R246" s="230" t="s">
        <v>375</v>
      </c>
      <c r="S246" s="230">
        <v>2273.2399999999998</v>
      </c>
      <c r="T246" s="230">
        <v>815.72</v>
      </c>
      <c r="U246" s="230"/>
      <c r="V246" s="231"/>
      <c r="W246" s="256">
        <f t="shared" si="37"/>
        <v>3088.96</v>
      </c>
      <c r="X246" s="144">
        <f t="shared" si="42"/>
        <v>2.2737367544323206E-13</v>
      </c>
      <c r="Y246" s="145"/>
      <c r="Z246" s="146"/>
      <c r="AA246" s="146"/>
      <c r="AB246" s="146"/>
      <c r="AC246" s="147"/>
      <c r="AD246" s="148"/>
      <c r="AE246" s="149"/>
      <c r="AF246" s="261" t="s">
        <v>820</v>
      </c>
      <c r="AG246" s="257">
        <f t="shared" si="38"/>
        <v>3088.96</v>
      </c>
      <c r="AH246" s="252">
        <f t="shared" si="39"/>
        <v>0</v>
      </c>
      <c r="AI246" s="258">
        <f t="shared" si="43"/>
        <v>0</v>
      </c>
    </row>
    <row r="247" spans="1:35" s="12" customFormat="1" ht="14.25" customHeight="1" x14ac:dyDescent="0.2">
      <c r="A247" s="187">
        <v>42698</v>
      </c>
      <c r="B247" s="137"/>
      <c r="C247" s="138">
        <v>1</v>
      </c>
      <c r="D247" s="134">
        <v>5</v>
      </c>
      <c r="E247" s="231" t="s">
        <v>168</v>
      </c>
      <c r="F247" s="134" t="s">
        <v>79</v>
      </c>
      <c r="G247" s="231">
        <v>90447400</v>
      </c>
      <c r="H247" s="231">
        <v>1007634395</v>
      </c>
      <c r="I247" s="118">
        <v>260172</v>
      </c>
      <c r="J247" s="228">
        <v>39616</v>
      </c>
      <c r="K247" s="228">
        <v>4402842302</v>
      </c>
      <c r="L247" s="231" t="s">
        <v>311</v>
      </c>
      <c r="M247" s="178" t="s">
        <v>358</v>
      </c>
      <c r="N247" s="230">
        <v>318.08</v>
      </c>
      <c r="O247" s="142" t="s">
        <v>160</v>
      </c>
      <c r="P247" s="230"/>
      <c r="Q247" s="230"/>
      <c r="R247" s="230" t="s">
        <v>375</v>
      </c>
      <c r="S247" s="230">
        <v>318.08</v>
      </c>
      <c r="T247" s="230"/>
      <c r="U247" s="230"/>
      <c r="V247" s="231"/>
      <c r="W247" s="256">
        <f t="shared" si="37"/>
        <v>318.08</v>
      </c>
      <c r="X247" s="144">
        <f t="shared" si="42"/>
        <v>0</v>
      </c>
      <c r="Y247" s="145"/>
      <c r="Z247" s="146"/>
      <c r="AA247" s="146"/>
      <c r="AB247" s="146"/>
      <c r="AC247" s="147"/>
      <c r="AD247" s="148"/>
      <c r="AE247" s="149"/>
      <c r="AF247" s="261" t="s">
        <v>820</v>
      </c>
      <c r="AG247" s="257">
        <f t="shared" si="38"/>
        <v>318.08</v>
      </c>
      <c r="AH247" s="252">
        <f t="shared" si="39"/>
        <v>0</v>
      </c>
      <c r="AI247" s="258">
        <f t="shared" si="43"/>
        <v>0</v>
      </c>
    </row>
    <row r="248" spans="1:35" s="12" customFormat="1" ht="14.25" customHeight="1" x14ac:dyDescent="0.2">
      <c r="A248" s="187">
        <v>42698</v>
      </c>
      <c r="B248" s="137"/>
      <c r="C248" s="138">
        <v>1</v>
      </c>
      <c r="D248" s="134">
        <v>5</v>
      </c>
      <c r="E248" s="231" t="s">
        <v>168</v>
      </c>
      <c r="F248" s="134" t="s">
        <v>79</v>
      </c>
      <c r="G248" s="231">
        <v>90481239</v>
      </c>
      <c r="H248" s="231">
        <v>1007634399</v>
      </c>
      <c r="I248" s="118">
        <v>260173</v>
      </c>
      <c r="J248" s="228">
        <v>39516</v>
      </c>
      <c r="K248" s="228">
        <v>4402747824</v>
      </c>
      <c r="L248" s="231" t="s">
        <v>311</v>
      </c>
      <c r="M248" s="178" t="s">
        <v>359</v>
      </c>
      <c r="N248" s="230">
        <v>100</v>
      </c>
      <c r="O248" s="142" t="s">
        <v>160</v>
      </c>
      <c r="P248" s="230"/>
      <c r="Q248" s="230"/>
      <c r="R248" s="230" t="s">
        <v>375</v>
      </c>
      <c r="S248" s="230">
        <v>100</v>
      </c>
      <c r="T248" s="230"/>
      <c r="U248" s="230"/>
      <c r="V248" s="231"/>
      <c r="W248" s="256">
        <f t="shared" si="37"/>
        <v>100</v>
      </c>
      <c r="X248" s="144">
        <f t="shared" si="42"/>
        <v>0</v>
      </c>
      <c r="Y248" s="145"/>
      <c r="Z248" s="146"/>
      <c r="AA248" s="146"/>
      <c r="AB248" s="146"/>
      <c r="AC248" s="147"/>
      <c r="AD248" s="148"/>
      <c r="AE248" s="149"/>
      <c r="AF248" s="261" t="s">
        <v>820</v>
      </c>
      <c r="AG248" s="257">
        <f t="shared" si="38"/>
        <v>100</v>
      </c>
      <c r="AH248" s="252">
        <f t="shared" si="39"/>
        <v>0</v>
      </c>
      <c r="AI248" s="258">
        <f t="shared" si="43"/>
        <v>0</v>
      </c>
    </row>
    <row r="249" spans="1:35" s="12" customFormat="1" ht="14.25" customHeight="1" x14ac:dyDescent="0.2">
      <c r="A249" s="187">
        <v>42698</v>
      </c>
      <c r="B249" s="137"/>
      <c r="C249" s="138">
        <v>1</v>
      </c>
      <c r="D249" s="134" t="s">
        <v>55</v>
      </c>
      <c r="E249" s="231" t="s">
        <v>65</v>
      </c>
      <c r="F249" s="134" t="s">
        <v>79</v>
      </c>
      <c r="G249" s="231">
        <v>90489496</v>
      </c>
      <c r="H249" s="231">
        <v>1007634405</v>
      </c>
      <c r="I249" s="118">
        <v>260174</v>
      </c>
      <c r="J249" s="228">
        <v>39328</v>
      </c>
      <c r="K249" s="228">
        <v>4402836351</v>
      </c>
      <c r="L249" s="231" t="s">
        <v>311</v>
      </c>
      <c r="M249" s="178" t="s">
        <v>360</v>
      </c>
      <c r="N249" s="230">
        <v>545.28</v>
      </c>
      <c r="O249" s="142" t="s">
        <v>160</v>
      </c>
      <c r="P249" s="230"/>
      <c r="Q249" s="230"/>
      <c r="R249" s="230" t="s">
        <v>375</v>
      </c>
      <c r="S249" s="230">
        <v>545.28</v>
      </c>
      <c r="T249" s="230"/>
      <c r="U249" s="230"/>
      <c r="V249" s="231"/>
      <c r="W249" s="256">
        <f t="shared" si="37"/>
        <v>545.28</v>
      </c>
      <c r="X249" s="144">
        <f t="shared" si="42"/>
        <v>0</v>
      </c>
      <c r="Y249" s="145"/>
      <c r="Z249" s="146"/>
      <c r="AA249" s="146"/>
      <c r="AB249" s="146"/>
      <c r="AC249" s="147"/>
      <c r="AD249" s="148"/>
      <c r="AE249" s="149"/>
      <c r="AF249" s="261" t="s">
        <v>820</v>
      </c>
      <c r="AG249" s="257">
        <f t="shared" si="38"/>
        <v>545.28</v>
      </c>
      <c r="AH249" s="252">
        <f t="shared" si="39"/>
        <v>0</v>
      </c>
      <c r="AI249" s="258">
        <f t="shared" si="43"/>
        <v>0</v>
      </c>
    </row>
    <row r="250" spans="1:35" s="12" customFormat="1" ht="14.25" customHeight="1" x14ac:dyDescent="0.2">
      <c r="A250" s="187">
        <v>42698</v>
      </c>
      <c r="B250" s="137"/>
      <c r="C250" s="138">
        <v>1</v>
      </c>
      <c r="D250" s="134">
        <v>5</v>
      </c>
      <c r="E250" s="231" t="s">
        <v>168</v>
      </c>
      <c r="F250" s="134" t="s">
        <v>79</v>
      </c>
      <c r="G250" s="231">
        <v>90484820</v>
      </c>
      <c r="H250" s="231">
        <v>1007634408</v>
      </c>
      <c r="I250" s="118">
        <v>260175</v>
      </c>
      <c r="J250" s="228">
        <v>39515</v>
      </c>
      <c r="K250" s="228">
        <v>4402765064</v>
      </c>
      <c r="L250" s="231" t="s">
        <v>311</v>
      </c>
      <c r="M250" s="178" t="s">
        <v>264</v>
      </c>
      <c r="N250" s="230">
        <v>100</v>
      </c>
      <c r="O250" s="142" t="s">
        <v>160</v>
      </c>
      <c r="P250" s="230"/>
      <c r="Q250" s="230"/>
      <c r="R250" s="230" t="s">
        <v>375</v>
      </c>
      <c r="S250" s="230">
        <v>100</v>
      </c>
      <c r="T250" s="230"/>
      <c r="U250" s="230"/>
      <c r="V250" s="231"/>
      <c r="W250" s="256">
        <f t="shared" si="37"/>
        <v>100</v>
      </c>
      <c r="X250" s="144">
        <f t="shared" si="42"/>
        <v>0</v>
      </c>
      <c r="Y250" s="145"/>
      <c r="Z250" s="146"/>
      <c r="AA250" s="146"/>
      <c r="AB250" s="146"/>
      <c r="AC250" s="147"/>
      <c r="AD250" s="148"/>
      <c r="AE250" s="149"/>
      <c r="AF250" s="261" t="s">
        <v>820</v>
      </c>
      <c r="AG250" s="257">
        <f t="shared" si="38"/>
        <v>100</v>
      </c>
      <c r="AH250" s="252">
        <f t="shared" si="39"/>
        <v>0</v>
      </c>
      <c r="AI250" s="258">
        <f t="shared" si="43"/>
        <v>0</v>
      </c>
    </row>
    <row r="251" spans="1:35" s="12" customFormat="1" ht="14.25" customHeight="1" x14ac:dyDescent="0.2">
      <c r="A251" s="187">
        <v>42698</v>
      </c>
      <c r="B251" s="137"/>
      <c r="C251" s="138">
        <v>1</v>
      </c>
      <c r="D251" s="134">
        <v>3</v>
      </c>
      <c r="E251" s="231" t="s">
        <v>61</v>
      </c>
      <c r="F251" s="134" t="s">
        <v>79</v>
      </c>
      <c r="G251" s="231">
        <v>99206843</v>
      </c>
      <c r="H251" s="231">
        <v>1007634443</v>
      </c>
      <c r="I251" s="118">
        <v>260176</v>
      </c>
      <c r="J251" s="228"/>
      <c r="K251" s="228">
        <v>4402822940</v>
      </c>
      <c r="L251" s="231" t="s">
        <v>312</v>
      </c>
      <c r="M251" s="178" t="s">
        <v>361</v>
      </c>
      <c r="N251" s="230">
        <v>1517.28</v>
      </c>
      <c r="O251" s="142" t="s">
        <v>160</v>
      </c>
      <c r="P251" s="230"/>
      <c r="Q251" s="230"/>
      <c r="R251" s="230" t="s">
        <v>375</v>
      </c>
      <c r="S251" s="230">
        <v>571.67999999999995</v>
      </c>
      <c r="T251" s="230">
        <v>945.6</v>
      </c>
      <c r="U251" s="230"/>
      <c r="V251" s="231"/>
      <c r="W251" s="256">
        <f t="shared" si="37"/>
        <v>1517.28</v>
      </c>
      <c r="X251" s="144">
        <f t="shared" si="42"/>
        <v>0</v>
      </c>
      <c r="Y251" s="145"/>
      <c r="Z251" s="146"/>
      <c r="AA251" s="146"/>
      <c r="AB251" s="146"/>
      <c r="AC251" s="147"/>
      <c r="AD251" s="148"/>
      <c r="AE251" s="149"/>
      <c r="AF251" s="261" t="s">
        <v>819</v>
      </c>
      <c r="AG251" s="257">
        <f t="shared" si="38"/>
        <v>1517.28</v>
      </c>
      <c r="AH251" s="252">
        <f t="shared" si="39"/>
        <v>0</v>
      </c>
      <c r="AI251" s="258">
        <f t="shared" si="43"/>
        <v>0</v>
      </c>
    </row>
    <row r="252" spans="1:35" s="12" customFormat="1" ht="14.25" customHeight="1" x14ac:dyDescent="0.2">
      <c r="A252" s="187">
        <v>42698</v>
      </c>
      <c r="B252" s="137"/>
      <c r="C252" s="138">
        <v>1</v>
      </c>
      <c r="D252" s="134">
        <v>3</v>
      </c>
      <c r="E252" s="231" t="s">
        <v>61</v>
      </c>
      <c r="F252" s="134" t="s">
        <v>79</v>
      </c>
      <c r="G252" s="231">
        <v>99207783</v>
      </c>
      <c r="H252" s="231">
        <v>1007634478</v>
      </c>
      <c r="I252" s="118">
        <v>260177</v>
      </c>
      <c r="J252" s="228"/>
      <c r="K252" s="228">
        <v>4402831911</v>
      </c>
      <c r="L252" s="231" t="s">
        <v>312</v>
      </c>
      <c r="M252" s="178" t="s">
        <v>362</v>
      </c>
      <c r="N252" s="230">
        <v>1347.93</v>
      </c>
      <c r="O252" s="142" t="s">
        <v>160</v>
      </c>
      <c r="P252" s="230"/>
      <c r="Q252" s="230"/>
      <c r="R252" s="230" t="s">
        <v>375</v>
      </c>
      <c r="S252" s="230">
        <v>1247.93</v>
      </c>
      <c r="T252" s="230">
        <v>100</v>
      </c>
      <c r="U252" s="230"/>
      <c r="V252" s="231"/>
      <c r="W252" s="256">
        <f t="shared" si="37"/>
        <v>1347.93</v>
      </c>
      <c r="X252" s="144">
        <f t="shared" si="42"/>
        <v>0</v>
      </c>
      <c r="Y252" s="145"/>
      <c r="Z252" s="146"/>
      <c r="AA252" s="146"/>
      <c r="AB252" s="146"/>
      <c r="AC252" s="147"/>
      <c r="AD252" s="148"/>
      <c r="AE252" s="149"/>
      <c r="AF252" s="261" t="s">
        <v>819</v>
      </c>
      <c r="AG252" s="257">
        <f t="shared" si="38"/>
        <v>1347.93</v>
      </c>
      <c r="AH252" s="252">
        <f t="shared" si="39"/>
        <v>0</v>
      </c>
      <c r="AI252" s="258">
        <f t="shared" si="43"/>
        <v>0</v>
      </c>
    </row>
    <row r="253" spans="1:35" s="12" customFormat="1" ht="14.25" customHeight="1" x14ac:dyDescent="0.2">
      <c r="A253" s="187">
        <v>42698</v>
      </c>
      <c r="B253" s="137"/>
      <c r="C253" s="138">
        <v>1</v>
      </c>
      <c r="D253" s="134">
        <v>3</v>
      </c>
      <c r="E253" s="231" t="s">
        <v>61</v>
      </c>
      <c r="F253" s="134" t="s">
        <v>79</v>
      </c>
      <c r="G253" s="231">
        <v>99206845</v>
      </c>
      <c r="H253" s="231">
        <v>1007634492</v>
      </c>
      <c r="I253" s="118">
        <v>260178</v>
      </c>
      <c r="J253" s="228"/>
      <c r="K253" s="228">
        <v>4402822945</v>
      </c>
      <c r="L253" s="231" t="s">
        <v>312</v>
      </c>
      <c r="M253" s="178" t="s">
        <v>363</v>
      </c>
      <c r="N253" s="230">
        <v>1095.82</v>
      </c>
      <c r="O253" s="142" t="s">
        <v>160</v>
      </c>
      <c r="P253" s="230"/>
      <c r="Q253" s="230"/>
      <c r="R253" s="230" t="s">
        <v>375</v>
      </c>
      <c r="S253" s="230">
        <v>100</v>
      </c>
      <c r="T253" s="230">
        <v>995.82</v>
      </c>
      <c r="U253" s="230"/>
      <c r="V253" s="231"/>
      <c r="W253" s="256">
        <f t="shared" si="37"/>
        <v>1095.8200000000002</v>
      </c>
      <c r="X253" s="144">
        <f t="shared" si="42"/>
        <v>-1.1368683772161603E-13</v>
      </c>
      <c r="Y253" s="145"/>
      <c r="Z253" s="146"/>
      <c r="AA253" s="146"/>
      <c r="AB253" s="146"/>
      <c r="AC253" s="147"/>
      <c r="AD253" s="148"/>
      <c r="AE253" s="149"/>
      <c r="AF253" s="261" t="s">
        <v>819</v>
      </c>
      <c r="AG253" s="257">
        <f t="shared" si="38"/>
        <v>1095.82</v>
      </c>
      <c r="AH253" s="252">
        <f t="shared" si="39"/>
        <v>0</v>
      </c>
      <c r="AI253" s="258">
        <f t="shared" si="43"/>
        <v>0</v>
      </c>
    </row>
    <row r="254" spans="1:35" s="12" customFormat="1" ht="14.25" customHeight="1" x14ac:dyDescent="0.2">
      <c r="A254" s="187">
        <v>42698</v>
      </c>
      <c r="B254" s="137"/>
      <c r="C254" s="138">
        <v>1</v>
      </c>
      <c r="D254" s="134">
        <v>3</v>
      </c>
      <c r="E254" s="231" t="s">
        <v>61</v>
      </c>
      <c r="F254" s="134" t="s">
        <v>79</v>
      </c>
      <c r="G254" s="231">
        <v>90492809</v>
      </c>
      <c r="H254" s="231">
        <v>1007634499</v>
      </c>
      <c r="I254" s="118">
        <v>260179</v>
      </c>
      <c r="J254" s="228"/>
      <c r="K254" s="228">
        <v>4402831325</v>
      </c>
      <c r="L254" s="231" t="s">
        <v>313</v>
      </c>
      <c r="M254" s="178" t="s">
        <v>364</v>
      </c>
      <c r="N254" s="230">
        <v>244.64</v>
      </c>
      <c r="O254" s="142" t="s">
        <v>160</v>
      </c>
      <c r="P254" s="230"/>
      <c r="Q254" s="230"/>
      <c r="R254" s="230" t="s">
        <v>375</v>
      </c>
      <c r="S254" s="230">
        <v>244.64</v>
      </c>
      <c r="T254" s="230"/>
      <c r="U254" s="230"/>
      <c r="V254" s="231"/>
      <c r="W254" s="256">
        <f t="shared" si="37"/>
        <v>244.64</v>
      </c>
      <c r="X254" s="144">
        <f t="shared" si="42"/>
        <v>0</v>
      </c>
      <c r="Y254" s="145"/>
      <c r="Z254" s="146"/>
      <c r="AA254" s="146"/>
      <c r="AB254" s="146"/>
      <c r="AC254" s="147"/>
      <c r="AD254" s="148"/>
      <c r="AE254" s="149"/>
      <c r="AF254" s="261" t="s">
        <v>819</v>
      </c>
      <c r="AG254" s="257">
        <f t="shared" si="38"/>
        <v>244.64</v>
      </c>
      <c r="AH254" s="252">
        <f t="shared" si="39"/>
        <v>0</v>
      </c>
      <c r="AI254" s="258">
        <f t="shared" si="43"/>
        <v>0</v>
      </c>
    </row>
    <row r="255" spans="1:35" s="12" customFormat="1" ht="14.25" customHeight="1" x14ac:dyDescent="0.2">
      <c r="A255" s="187">
        <v>42698</v>
      </c>
      <c r="B255" s="137"/>
      <c r="C255" s="138">
        <v>1</v>
      </c>
      <c r="D255" s="134">
        <v>3</v>
      </c>
      <c r="E255" s="231" t="s">
        <v>282</v>
      </c>
      <c r="F255" s="134" t="s">
        <v>79</v>
      </c>
      <c r="G255" s="231">
        <v>960896156</v>
      </c>
      <c r="H255" s="231">
        <v>1007634569</v>
      </c>
      <c r="I255" s="118">
        <v>260180</v>
      </c>
      <c r="J255" s="228"/>
      <c r="K255" s="228">
        <v>4402837350</v>
      </c>
      <c r="L255" s="231" t="s">
        <v>313</v>
      </c>
      <c r="M255" s="178" t="s">
        <v>365</v>
      </c>
      <c r="N255" s="230">
        <v>909.6</v>
      </c>
      <c r="O255" s="142" t="s">
        <v>160</v>
      </c>
      <c r="P255" s="230"/>
      <c r="Q255" s="230"/>
      <c r="R255" s="230" t="s">
        <v>375</v>
      </c>
      <c r="S255" s="230">
        <v>591.24</v>
      </c>
      <c r="T255" s="230">
        <v>318.36</v>
      </c>
      <c r="U255" s="230"/>
      <c r="V255" s="231"/>
      <c r="W255" s="256">
        <f t="shared" si="37"/>
        <v>909.6</v>
      </c>
      <c r="X255" s="144">
        <f t="shared" si="42"/>
        <v>0</v>
      </c>
      <c r="Y255" s="145"/>
      <c r="Z255" s="146"/>
      <c r="AA255" s="146"/>
      <c r="AB255" s="146"/>
      <c r="AC255" s="147"/>
      <c r="AD255" s="148"/>
      <c r="AE255" s="149"/>
      <c r="AF255" s="261" t="s">
        <v>819</v>
      </c>
      <c r="AG255" s="257">
        <f t="shared" si="38"/>
        <v>909.6</v>
      </c>
      <c r="AH255" s="252">
        <f t="shared" si="39"/>
        <v>0</v>
      </c>
      <c r="AI255" s="258">
        <f t="shared" si="43"/>
        <v>0</v>
      </c>
    </row>
    <row r="256" spans="1:35" s="197" customFormat="1" ht="14.25" customHeight="1" x14ac:dyDescent="0.2">
      <c r="A256" s="187">
        <v>42698</v>
      </c>
      <c r="B256" s="137"/>
      <c r="C256" s="195">
        <v>1</v>
      </c>
      <c r="D256" s="232">
        <v>3</v>
      </c>
      <c r="E256" s="228" t="s">
        <v>282</v>
      </c>
      <c r="F256" s="232" t="s">
        <v>79</v>
      </c>
      <c r="G256" s="228">
        <v>90492810</v>
      </c>
      <c r="H256" s="228">
        <v>1007635548</v>
      </c>
      <c r="I256" s="118">
        <v>260181</v>
      </c>
      <c r="J256" s="228"/>
      <c r="K256" s="228">
        <v>4402831326</v>
      </c>
      <c r="L256" s="228" t="s">
        <v>313</v>
      </c>
      <c r="M256" s="232" t="s">
        <v>367</v>
      </c>
      <c r="N256" s="230">
        <v>1406.75</v>
      </c>
      <c r="O256" s="142" t="s">
        <v>160</v>
      </c>
      <c r="P256" s="196"/>
      <c r="Q256" s="230"/>
      <c r="R256" s="230" t="s">
        <v>375</v>
      </c>
      <c r="S256" s="230">
        <v>1406.75</v>
      </c>
      <c r="T256" s="230"/>
      <c r="U256" s="230"/>
      <c r="V256" s="228"/>
      <c r="W256" s="256">
        <f t="shared" ref="W256:W319" si="44">S256+T256+U256+V256</f>
        <v>1406.75</v>
      </c>
      <c r="X256" s="144">
        <f t="shared" si="42"/>
        <v>0</v>
      </c>
      <c r="Y256" s="142"/>
      <c r="Z256" s="153"/>
      <c r="AA256" s="153"/>
      <c r="AB256" s="153"/>
      <c r="AC256" s="154"/>
      <c r="AD256" s="148"/>
      <c r="AE256" s="156"/>
      <c r="AF256" s="261" t="s">
        <v>819</v>
      </c>
      <c r="AG256" s="257">
        <f t="shared" ref="AG256:AG319" si="45">N256*C256</f>
        <v>1406.75</v>
      </c>
      <c r="AH256" s="252">
        <f t="shared" ref="AH256:AH319" si="46">IF(O256="a",0,IF(O256="d",0,IF(C256="","",+N256-(C256*N256))))</f>
        <v>0</v>
      </c>
      <c r="AI256" s="258">
        <f t="shared" si="43"/>
        <v>0</v>
      </c>
    </row>
    <row r="257" spans="1:37" s="197" customFormat="1" ht="14.25" customHeight="1" x14ac:dyDescent="0.2">
      <c r="A257" s="187">
        <v>42698</v>
      </c>
      <c r="B257" s="137"/>
      <c r="C257" s="195">
        <v>1</v>
      </c>
      <c r="D257" s="232">
        <v>3</v>
      </c>
      <c r="E257" s="228" t="s">
        <v>282</v>
      </c>
      <c r="F257" s="232" t="s">
        <v>79</v>
      </c>
      <c r="G257" s="228">
        <v>960891141</v>
      </c>
      <c r="H257" s="228">
        <v>1007635573</v>
      </c>
      <c r="I257" s="118">
        <v>260182</v>
      </c>
      <c r="J257" s="228"/>
      <c r="K257" s="228">
        <v>4402830002</v>
      </c>
      <c r="L257" s="228" t="s">
        <v>313</v>
      </c>
      <c r="M257" s="232" t="s">
        <v>285</v>
      </c>
      <c r="N257" s="230">
        <v>1403.02</v>
      </c>
      <c r="O257" s="142" t="s">
        <v>160</v>
      </c>
      <c r="P257" s="196"/>
      <c r="Q257" s="230"/>
      <c r="R257" s="230" t="s">
        <v>375</v>
      </c>
      <c r="S257" s="230">
        <v>1403.02</v>
      </c>
      <c r="T257" s="230"/>
      <c r="U257" s="230"/>
      <c r="V257" s="228"/>
      <c r="W257" s="256">
        <f t="shared" si="44"/>
        <v>1403.02</v>
      </c>
      <c r="X257" s="144">
        <f t="shared" si="42"/>
        <v>0</v>
      </c>
      <c r="Y257" s="142"/>
      <c r="Z257" s="153"/>
      <c r="AA257" s="153"/>
      <c r="AB257" s="153"/>
      <c r="AC257" s="154"/>
      <c r="AD257" s="148"/>
      <c r="AE257" s="156"/>
      <c r="AF257" s="261" t="s">
        <v>819</v>
      </c>
      <c r="AG257" s="257">
        <f t="shared" si="45"/>
        <v>1403.02</v>
      </c>
      <c r="AH257" s="252">
        <f t="shared" si="46"/>
        <v>0</v>
      </c>
      <c r="AI257" s="258">
        <f t="shared" si="43"/>
        <v>0</v>
      </c>
    </row>
    <row r="258" spans="1:37" s="12" customFormat="1" ht="14.25" customHeight="1" x14ac:dyDescent="0.2">
      <c r="A258" s="187">
        <v>42698</v>
      </c>
      <c r="B258" s="137"/>
      <c r="C258" s="138">
        <v>1</v>
      </c>
      <c r="D258" s="134">
        <v>3</v>
      </c>
      <c r="E258" s="231" t="s">
        <v>61</v>
      </c>
      <c r="F258" s="134" t="s">
        <v>79</v>
      </c>
      <c r="G258" s="231">
        <v>90483517</v>
      </c>
      <c r="H258" s="231">
        <v>1007634678</v>
      </c>
      <c r="I258" s="118">
        <v>260183</v>
      </c>
      <c r="J258" s="228"/>
      <c r="K258" s="228">
        <v>4402833164</v>
      </c>
      <c r="L258" s="231" t="s">
        <v>311</v>
      </c>
      <c r="M258" s="178" t="s">
        <v>366</v>
      </c>
      <c r="N258" s="230">
        <v>113.6</v>
      </c>
      <c r="O258" s="142" t="s">
        <v>160</v>
      </c>
      <c r="P258" s="230"/>
      <c r="Q258" s="230"/>
      <c r="R258" s="230" t="s">
        <v>375</v>
      </c>
      <c r="S258" s="230">
        <v>113.6</v>
      </c>
      <c r="T258" s="230"/>
      <c r="U258" s="230"/>
      <c r="V258" s="231"/>
      <c r="W258" s="256">
        <f t="shared" si="44"/>
        <v>113.6</v>
      </c>
      <c r="X258" s="144">
        <f t="shared" si="42"/>
        <v>0</v>
      </c>
      <c r="Y258" s="145"/>
      <c r="Z258" s="146"/>
      <c r="AA258" s="146"/>
      <c r="AB258" s="146"/>
      <c r="AC258" s="147"/>
      <c r="AD258" s="148"/>
      <c r="AE258" s="149"/>
      <c r="AF258" s="261" t="s">
        <v>819</v>
      </c>
      <c r="AG258" s="257">
        <f t="shared" si="45"/>
        <v>113.6</v>
      </c>
      <c r="AH258" s="252">
        <f t="shared" si="46"/>
        <v>0</v>
      </c>
      <c r="AI258" s="258">
        <f t="shared" si="43"/>
        <v>0</v>
      </c>
      <c r="AK258" s="12" t="s">
        <v>20</v>
      </c>
    </row>
    <row r="259" spans="1:37" s="12" customFormat="1" ht="14.25" customHeight="1" x14ac:dyDescent="0.2">
      <c r="A259" s="187">
        <v>42699</v>
      </c>
      <c r="B259" s="137"/>
      <c r="C259" s="138">
        <v>1</v>
      </c>
      <c r="D259" s="134">
        <v>3</v>
      </c>
      <c r="E259" s="231" t="s">
        <v>61</v>
      </c>
      <c r="F259" s="134" t="s">
        <v>79</v>
      </c>
      <c r="G259" s="231">
        <v>960891811</v>
      </c>
      <c r="H259" s="231">
        <v>1007635603</v>
      </c>
      <c r="I259" s="118">
        <v>260184</v>
      </c>
      <c r="J259" s="228"/>
      <c r="K259" s="228">
        <v>4402845145</v>
      </c>
      <c r="L259" s="231" t="s">
        <v>311</v>
      </c>
      <c r="M259" s="178" t="s">
        <v>368</v>
      </c>
      <c r="N259" s="230">
        <v>392.1</v>
      </c>
      <c r="O259" s="142" t="s">
        <v>160</v>
      </c>
      <c r="P259" s="230"/>
      <c r="Q259" s="230"/>
      <c r="R259" s="230" t="s">
        <v>375</v>
      </c>
      <c r="S259" s="230">
        <v>392.1</v>
      </c>
      <c r="T259" s="230"/>
      <c r="U259" s="230"/>
      <c r="V259" s="231"/>
      <c r="W259" s="256">
        <f t="shared" si="44"/>
        <v>392.1</v>
      </c>
      <c r="X259" s="144">
        <f t="shared" si="42"/>
        <v>0</v>
      </c>
      <c r="Y259" s="145"/>
      <c r="Z259" s="146"/>
      <c r="AA259" s="146"/>
      <c r="AB259" s="146"/>
      <c r="AC259" s="147"/>
      <c r="AD259" s="148"/>
      <c r="AE259" s="149"/>
      <c r="AF259" s="261" t="s">
        <v>819</v>
      </c>
      <c r="AG259" s="257">
        <f t="shared" si="45"/>
        <v>392.1</v>
      </c>
      <c r="AH259" s="252">
        <f t="shared" si="46"/>
        <v>0</v>
      </c>
      <c r="AI259" s="258">
        <f t="shared" si="43"/>
        <v>0</v>
      </c>
    </row>
    <row r="260" spans="1:37" s="12" customFormat="1" ht="14.25" customHeight="1" x14ac:dyDescent="0.2">
      <c r="A260" s="187">
        <v>42699</v>
      </c>
      <c r="B260" s="137"/>
      <c r="C260" s="138">
        <v>1</v>
      </c>
      <c r="D260" s="134">
        <v>3</v>
      </c>
      <c r="E260" s="231"/>
      <c r="F260" s="134" t="s">
        <v>83</v>
      </c>
      <c r="G260" s="231">
        <v>90478985</v>
      </c>
      <c r="H260" s="231"/>
      <c r="I260" s="118">
        <v>260185</v>
      </c>
      <c r="J260" s="228"/>
      <c r="K260" s="231">
        <v>2510004016</v>
      </c>
      <c r="L260" s="231" t="s">
        <v>312</v>
      </c>
      <c r="M260" s="178" t="s">
        <v>369</v>
      </c>
      <c r="N260" s="230">
        <f>597.5+199.5+34.11</f>
        <v>831.11</v>
      </c>
      <c r="O260" s="142" t="s">
        <v>160</v>
      </c>
      <c r="P260" s="230"/>
      <c r="Q260" s="264"/>
      <c r="R260" s="230" t="s">
        <v>659</v>
      </c>
      <c r="S260" s="230">
        <v>831.11</v>
      </c>
      <c r="T260" s="230"/>
      <c r="U260" s="230"/>
      <c r="V260" s="231"/>
      <c r="W260" s="256">
        <f t="shared" si="44"/>
        <v>831.11</v>
      </c>
      <c r="X260" s="144">
        <f t="shared" si="42"/>
        <v>0</v>
      </c>
      <c r="Y260" s="145"/>
      <c r="Z260" s="146"/>
      <c r="AA260" s="146"/>
      <c r="AB260" s="146"/>
      <c r="AC260" s="147"/>
      <c r="AD260" s="148"/>
      <c r="AE260" s="149"/>
      <c r="AF260" s="261" t="s">
        <v>819</v>
      </c>
      <c r="AG260" s="257">
        <f t="shared" si="45"/>
        <v>831.11</v>
      </c>
      <c r="AH260" s="252">
        <f t="shared" si="46"/>
        <v>0</v>
      </c>
      <c r="AI260" s="258">
        <f t="shared" si="43"/>
        <v>0</v>
      </c>
    </row>
    <row r="261" spans="1:37" s="12" customFormat="1" ht="14.25" customHeight="1" x14ac:dyDescent="0.2">
      <c r="A261" s="187">
        <v>42699</v>
      </c>
      <c r="B261" s="137"/>
      <c r="C261" s="138">
        <v>1</v>
      </c>
      <c r="D261" s="134">
        <v>8</v>
      </c>
      <c r="E261" s="231" t="s">
        <v>166</v>
      </c>
      <c r="F261" s="134" t="s">
        <v>79</v>
      </c>
      <c r="G261" s="231">
        <v>90493993</v>
      </c>
      <c r="H261" s="231">
        <v>1007635845</v>
      </c>
      <c r="I261" s="118">
        <v>260186</v>
      </c>
      <c r="J261" s="228"/>
      <c r="K261" s="228">
        <v>4402844894</v>
      </c>
      <c r="L261" s="231" t="s">
        <v>312</v>
      </c>
      <c r="M261" s="178" t="s">
        <v>370</v>
      </c>
      <c r="N261" s="230">
        <f>1156.8+789.36</f>
        <v>1946.1599999999999</v>
      </c>
      <c r="O261" s="142" t="s">
        <v>160</v>
      </c>
      <c r="P261" s="230"/>
      <c r="Q261" s="230"/>
      <c r="R261" s="230" t="s">
        <v>375</v>
      </c>
      <c r="S261" s="230">
        <v>1156.8</v>
      </c>
      <c r="T261" s="230">
        <v>789.36</v>
      </c>
      <c r="U261" s="230"/>
      <c r="V261" s="231"/>
      <c r="W261" s="256">
        <f t="shared" si="44"/>
        <v>1946.1599999999999</v>
      </c>
      <c r="X261" s="144">
        <f t="shared" si="42"/>
        <v>-1.1368683772161603E-13</v>
      </c>
      <c r="Y261" s="145"/>
      <c r="Z261" s="146"/>
      <c r="AA261" s="146"/>
      <c r="AB261" s="146"/>
      <c r="AC261" s="147"/>
      <c r="AD261" s="148"/>
      <c r="AE261" s="149"/>
      <c r="AF261" s="261" t="s">
        <v>818</v>
      </c>
      <c r="AG261" s="257">
        <f t="shared" si="45"/>
        <v>1946.1599999999999</v>
      </c>
      <c r="AH261" s="252">
        <f t="shared" si="46"/>
        <v>0</v>
      </c>
      <c r="AI261" s="258">
        <f t="shared" si="43"/>
        <v>0</v>
      </c>
    </row>
    <row r="262" spans="1:37" s="12" customFormat="1" ht="14.25" customHeight="1" x14ac:dyDescent="0.2">
      <c r="A262" s="187">
        <v>42699</v>
      </c>
      <c r="B262" s="137"/>
      <c r="C262" s="138">
        <v>1</v>
      </c>
      <c r="D262" s="134">
        <v>8</v>
      </c>
      <c r="E262" s="231" t="s">
        <v>60</v>
      </c>
      <c r="F262" s="232" t="s">
        <v>79</v>
      </c>
      <c r="G262" s="228">
        <v>99206819</v>
      </c>
      <c r="H262" s="231">
        <v>1007640953</v>
      </c>
      <c r="I262" s="118">
        <v>260187</v>
      </c>
      <c r="J262" s="228"/>
      <c r="K262" s="231">
        <v>4402846094</v>
      </c>
      <c r="L262" s="231" t="s">
        <v>311</v>
      </c>
      <c r="M262" s="178" t="s">
        <v>371</v>
      </c>
      <c r="N262" s="230">
        <v>100</v>
      </c>
      <c r="O262" s="142" t="s">
        <v>160</v>
      </c>
      <c r="P262" s="264"/>
      <c r="Q262" s="230"/>
      <c r="R262" s="230" t="s">
        <v>384</v>
      </c>
      <c r="S262" s="230">
        <v>100</v>
      </c>
      <c r="T262" s="230"/>
      <c r="U262" s="230"/>
      <c r="V262" s="231"/>
      <c r="W262" s="256">
        <f t="shared" si="44"/>
        <v>100</v>
      </c>
      <c r="X262" s="144">
        <f t="shared" si="42"/>
        <v>0</v>
      </c>
      <c r="Y262" s="145"/>
      <c r="Z262" s="146"/>
      <c r="AA262" s="146"/>
      <c r="AB262" s="146"/>
      <c r="AC262" s="147"/>
      <c r="AD262" s="148"/>
      <c r="AE262" s="149"/>
      <c r="AF262" s="261" t="s">
        <v>818</v>
      </c>
      <c r="AG262" s="257">
        <f t="shared" si="45"/>
        <v>100</v>
      </c>
      <c r="AH262" s="252">
        <f t="shared" si="46"/>
        <v>0</v>
      </c>
      <c r="AI262" s="258">
        <f t="shared" si="43"/>
        <v>0</v>
      </c>
    </row>
    <row r="263" spans="1:37" s="12" customFormat="1" ht="14.25" customHeight="1" x14ac:dyDescent="0.2">
      <c r="A263" s="187">
        <v>42699</v>
      </c>
      <c r="B263" s="137"/>
      <c r="C263" s="138">
        <v>1</v>
      </c>
      <c r="D263" s="134" t="s">
        <v>52</v>
      </c>
      <c r="E263" s="231" t="s">
        <v>309</v>
      </c>
      <c r="F263" s="232" t="s">
        <v>79</v>
      </c>
      <c r="G263" s="228">
        <v>960888433</v>
      </c>
      <c r="H263" s="231">
        <v>1007792327</v>
      </c>
      <c r="I263" s="118">
        <v>260188</v>
      </c>
      <c r="J263" s="228"/>
      <c r="K263" s="231">
        <v>4402885865</v>
      </c>
      <c r="L263" s="231" t="s">
        <v>313</v>
      </c>
      <c r="M263" s="178" t="s">
        <v>372</v>
      </c>
      <c r="N263" s="230">
        <v>636.72</v>
      </c>
      <c r="O263" s="142" t="s">
        <v>160</v>
      </c>
      <c r="P263" s="264"/>
      <c r="Q263" s="230"/>
      <c r="R263" s="230" t="s">
        <v>785</v>
      </c>
      <c r="S263" s="230">
        <v>636.70000000000005</v>
      </c>
      <c r="T263" s="230"/>
      <c r="U263" s="230"/>
      <c r="V263" s="231"/>
      <c r="W263" s="256">
        <f t="shared" si="44"/>
        <v>636.70000000000005</v>
      </c>
      <c r="X263" s="144">
        <v>0</v>
      </c>
      <c r="Y263" s="145"/>
      <c r="Z263" s="146"/>
      <c r="AA263" s="146"/>
      <c r="AB263" s="146"/>
      <c r="AC263" s="147"/>
      <c r="AD263" s="148"/>
      <c r="AE263" s="149"/>
      <c r="AF263" s="261" t="s">
        <v>819</v>
      </c>
      <c r="AG263" s="257">
        <f t="shared" si="45"/>
        <v>636.72</v>
      </c>
      <c r="AH263" s="252">
        <f t="shared" si="46"/>
        <v>0</v>
      </c>
      <c r="AI263" s="258">
        <v>0</v>
      </c>
    </row>
    <row r="264" spans="1:37" s="12" customFormat="1" ht="14.25" customHeight="1" x14ac:dyDescent="0.2">
      <c r="A264" s="187">
        <v>42699</v>
      </c>
      <c r="B264" s="137"/>
      <c r="C264" s="138">
        <v>1</v>
      </c>
      <c r="D264" s="134" t="s">
        <v>52</v>
      </c>
      <c r="E264" s="231" t="s">
        <v>309</v>
      </c>
      <c r="F264" s="232" t="s">
        <v>79</v>
      </c>
      <c r="G264" s="228">
        <v>90493998</v>
      </c>
      <c r="H264" s="231">
        <v>1007792307</v>
      </c>
      <c r="I264" s="118">
        <v>260189</v>
      </c>
      <c r="J264" s="228"/>
      <c r="K264" s="228">
        <v>4402885864</v>
      </c>
      <c r="L264" s="231" t="s">
        <v>311</v>
      </c>
      <c r="M264" s="178" t="s">
        <v>373</v>
      </c>
      <c r="N264" s="230">
        <v>398</v>
      </c>
      <c r="O264" s="142" t="s">
        <v>160</v>
      </c>
      <c r="P264" s="264"/>
      <c r="Q264" s="230"/>
      <c r="R264" s="230" t="s">
        <v>785</v>
      </c>
      <c r="S264" s="230">
        <v>398</v>
      </c>
      <c r="T264" s="230"/>
      <c r="U264" s="230"/>
      <c r="V264" s="231"/>
      <c r="W264" s="256">
        <f t="shared" si="44"/>
        <v>398</v>
      </c>
      <c r="X264" s="144">
        <f>IF(O264="a",0,IF(O264="d","0",IF(O264="","",+N264-S264-T264-U264-V264)))</f>
        <v>0</v>
      </c>
      <c r="Y264" s="145"/>
      <c r="Z264" s="146"/>
      <c r="AA264" s="146"/>
      <c r="AB264" s="146"/>
      <c r="AC264" s="147"/>
      <c r="AD264" s="148"/>
      <c r="AE264" s="149"/>
      <c r="AF264" s="261" t="s">
        <v>819</v>
      </c>
      <c r="AG264" s="257">
        <f t="shared" si="45"/>
        <v>398</v>
      </c>
      <c r="AH264" s="252">
        <f t="shared" si="46"/>
        <v>0</v>
      </c>
      <c r="AI264" s="258">
        <f>AG264-W264</f>
        <v>0</v>
      </c>
    </row>
    <row r="265" spans="1:37" s="12" customFormat="1" ht="14.25" customHeight="1" x14ac:dyDescent="0.2">
      <c r="A265" s="187">
        <v>42699</v>
      </c>
      <c r="B265" s="137"/>
      <c r="C265" s="138">
        <v>1</v>
      </c>
      <c r="D265" s="134" t="s">
        <v>52</v>
      </c>
      <c r="E265" s="231" t="s">
        <v>309</v>
      </c>
      <c r="F265" s="232" t="s">
        <v>79</v>
      </c>
      <c r="G265" s="228">
        <v>90493415</v>
      </c>
      <c r="H265" s="231">
        <v>1007792302</v>
      </c>
      <c r="I265" s="118">
        <v>260190</v>
      </c>
      <c r="J265" s="228"/>
      <c r="K265" s="228">
        <v>4402885863</v>
      </c>
      <c r="L265" s="231" t="s">
        <v>311</v>
      </c>
      <c r="M265" s="178" t="s">
        <v>374</v>
      </c>
      <c r="N265" s="230">
        <v>398</v>
      </c>
      <c r="O265" s="142" t="s">
        <v>160</v>
      </c>
      <c r="P265" s="264"/>
      <c r="Q265" s="230"/>
      <c r="R265" s="230" t="s">
        <v>785</v>
      </c>
      <c r="S265" s="230">
        <v>398</v>
      </c>
      <c r="T265" s="230"/>
      <c r="U265" s="230"/>
      <c r="V265" s="231"/>
      <c r="W265" s="256">
        <f t="shared" si="44"/>
        <v>398</v>
      </c>
      <c r="X265" s="144">
        <f>IF(O265="a",0,IF(O265="d","0",IF(O265="","",+N265-S265-T265-U265-V265)))</f>
        <v>0</v>
      </c>
      <c r="Y265" s="145"/>
      <c r="Z265" s="146"/>
      <c r="AA265" s="146"/>
      <c r="AB265" s="146"/>
      <c r="AC265" s="147"/>
      <c r="AD265" s="148"/>
      <c r="AE265" s="149"/>
      <c r="AF265" s="261" t="s">
        <v>819</v>
      </c>
      <c r="AG265" s="257">
        <f t="shared" si="45"/>
        <v>398</v>
      </c>
      <c r="AH265" s="252">
        <f t="shared" si="46"/>
        <v>0</v>
      </c>
      <c r="AI265" s="258">
        <f>AG265-W265</f>
        <v>0</v>
      </c>
    </row>
    <row r="266" spans="1:37" s="12" customFormat="1" ht="14.25" customHeight="1" x14ac:dyDescent="0.2">
      <c r="A266" s="187">
        <v>42702</v>
      </c>
      <c r="B266" s="137"/>
      <c r="C266" s="138">
        <v>1</v>
      </c>
      <c r="D266" s="134" t="s">
        <v>55</v>
      </c>
      <c r="E266" s="231" t="s">
        <v>65</v>
      </c>
      <c r="F266" s="134" t="s">
        <v>79</v>
      </c>
      <c r="G266" s="231">
        <v>90493749</v>
      </c>
      <c r="H266" s="231">
        <v>1007638491</v>
      </c>
      <c r="I266" s="118">
        <v>260191</v>
      </c>
      <c r="J266" s="228">
        <v>39430</v>
      </c>
      <c r="K266" s="231">
        <v>4402838748</v>
      </c>
      <c r="L266" s="231" t="s">
        <v>313</v>
      </c>
      <c r="M266" s="178" t="s">
        <v>377</v>
      </c>
      <c r="N266" s="230">
        <v>689.2</v>
      </c>
      <c r="O266" s="142" t="s">
        <v>160</v>
      </c>
      <c r="P266" s="230"/>
      <c r="Q266" s="230"/>
      <c r="R266" s="230" t="s">
        <v>384</v>
      </c>
      <c r="S266" s="230">
        <v>689.2</v>
      </c>
      <c r="T266" s="230"/>
      <c r="U266" s="230"/>
      <c r="V266" s="231"/>
      <c r="W266" s="256">
        <f t="shared" si="44"/>
        <v>689.2</v>
      </c>
      <c r="X266" s="144">
        <f>IF(O266="a",0,IF(O266="d","0",IF(O266="","",+N266-S266-T266-U266-V266)))</f>
        <v>0</v>
      </c>
      <c r="Y266" s="145"/>
      <c r="Z266" s="146"/>
      <c r="AA266" s="146"/>
      <c r="AB266" s="146"/>
      <c r="AC266" s="147"/>
      <c r="AD266" s="148"/>
      <c r="AE266" s="149"/>
      <c r="AF266" s="261" t="s">
        <v>820</v>
      </c>
      <c r="AG266" s="257">
        <f t="shared" si="45"/>
        <v>689.2</v>
      </c>
      <c r="AH266" s="252">
        <f t="shared" si="46"/>
        <v>0</v>
      </c>
      <c r="AI266" s="258">
        <f>AG266-W266</f>
        <v>0</v>
      </c>
    </row>
    <row r="267" spans="1:37" s="12" customFormat="1" ht="14.25" customHeight="1" x14ac:dyDescent="0.2">
      <c r="A267" s="187">
        <v>42702</v>
      </c>
      <c r="B267" s="137"/>
      <c r="C267" s="138">
        <v>1</v>
      </c>
      <c r="D267" s="134" t="s">
        <v>55</v>
      </c>
      <c r="E267" s="231" t="s">
        <v>65</v>
      </c>
      <c r="F267" s="232" t="s">
        <v>79</v>
      </c>
      <c r="G267" s="228">
        <v>90489735</v>
      </c>
      <c r="H267" s="231">
        <v>1007665824</v>
      </c>
      <c r="I267" s="118">
        <v>260192</v>
      </c>
      <c r="J267" s="228">
        <v>39518</v>
      </c>
      <c r="K267" s="231">
        <v>4402847438</v>
      </c>
      <c r="L267" s="231" t="s">
        <v>311</v>
      </c>
      <c r="M267" s="178" t="s">
        <v>378</v>
      </c>
      <c r="N267" s="230">
        <v>227.2</v>
      </c>
      <c r="O267" s="142" t="s">
        <v>160</v>
      </c>
      <c r="P267" s="264"/>
      <c r="Q267" s="230"/>
      <c r="R267" s="230" t="s">
        <v>449</v>
      </c>
      <c r="S267" s="230">
        <v>227.2</v>
      </c>
      <c r="T267" s="230"/>
      <c r="U267" s="230"/>
      <c r="V267" s="231"/>
      <c r="W267" s="256">
        <f t="shared" si="44"/>
        <v>227.2</v>
      </c>
      <c r="X267" s="144">
        <f>IF(O267="a",0,IF(O267="d","0",IF(O267="","",+N267-S267-T267-U267-V267)))</f>
        <v>0</v>
      </c>
      <c r="Y267" s="145"/>
      <c r="Z267" s="146"/>
      <c r="AA267" s="146"/>
      <c r="AB267" s="146"/>
      <c r="AC267" s="147"/>
      <c r="AD267" s="148"/>
      <c r="AE267" s="149"/>
      <c r="AF267" s="261" t="s">
        <v>820</v>
      </c>
      <c r="AG267" s="257">
        <f t="shared" si="45"/>
        <v>227.2</v>
      </c>
      <c r="AH267" s="252">
        <f t="shared" si="46"/>
        <v>0</v>
      </c>
      <c r="AI267" s="258">
        <f>AG267-W267</f>
        <v>0</v>
      </c>
    </row>
    <row r="268" spans="1:37" s="12" customFormat="1" ht="14.25" customHeight="1" x14ac:dyDescent="0.2">
      <c r="A268" s="187">
        <v>42702</v>
      </c>
      <c r="B268" s="137"/>
      <c r="C268" s="138">
        <v>1</v>
      </c>
      <c r="D268" s="134" t="s">
        <v>55</v>
      </c>
      <c r="E268" s="231" t="s">
        <v>65</v>
      </c>
      <c r="F268" s="134" t="s">
        <v>79</v>
      </c>
      <c r="G268" s="231">
        <v>99204085</v>
      </c>
      <c r="H268" s="231">
        <v>1007638498</v>
      </c>
      <c r="I268" s="118">
        <v>260193</v>
      </c>
      <c r="J268" s="228">
        <v>39611</v>
      </c>
      <c r="K268" s="231">
        <v>4402833724</v>
      </c>
      <c r="L268" s="231" t="s">
        <v>311</v>
      </c>
      <c r="M268" s="178" t="s">
        <v>379</v>
      </c>
      <c r="N268" s="230">
        <v>227.2</v>
      </c>
      <c r="O268" s="142" t="s">
        <v>160</v>
      </c>
      <c r="P268" s="230"/>
      <c r="Q268" s="230"/>
      <c r="R268" s="230" t="s">
        <v>384</v>
      </c>
      <c r="S268" s="230">
        <v>227.2</v>
      </c>
      <c r="T268" s="230"/>
      <c r="U268" s="230"/>
      <c r="V268" s="231"/>
      <c r="W268" s="256">
        <f t="shared" si="44"/>
        <v>227.2</v>
      </c>
      <c r="X268" s="144">
        <f>IF(O268="a",0,IF(O268="d","0",IF(O268="","",+N268-S268-T268-U268-V268)))</f>
        <v>0</v>
      </c>
      <c r="Y268" s="145"/>
      <c r="Z268" s="146"/>
      <c r="AA268" s="146"/>
      <c r="AB268" s="146"/>
      <c r="AC268" s="147"/>
      <c r="AD268" s="148"/>
      <c r="AE268" s="149"/>
      <c r="AF268" s="261" t="s">
        <v>820</v>
      </c>
      <c r="AG268" s="257">
        <f t="shared" si="45"/>
        <v>227.2</v>
      </c>
      <c r="AH268" s="252">
        <f t="shared" si="46"/>
        <v>0</v>
      </c>
      <c r="AI268" s="258">
        <f>AG268-W268</f>
        <v>0</v>
      </c>
    </row>
    <row r="269" spans="1:37" s="12" customFormat="1" ht="14.25" customHeight="1" x14ac:dyDescent="0.2">
      <c r="A269" s="187">
        <v>42702</v>
      </c>
      <c r="B269" s="137"/>
      <c r="C269" s="138">
        <v>1</v>
      </c>
      <c r="D269" s="134">
        <v>11</v>
      </c>
      <c r="E269" s="231" t="s">
        <v>68</v>
      </c>
      <c r="F269" s="134" t="s">
        <v>79</v>
      </c>
      <c r="G269" s="231">
        <v>90494522</v>
      </c>
      <c r="H269" s="231">
        <v>1007682303</v>
      </c>
      <c r="I269" s="118">
        <v>260194</v>
      </c>
      <c r="J269" s="228"/>
      <c r="K269" s="231">
        <v>4402857148</v>
      </c>
      <c r="L269" s="231" t="s">
        <v>311</v>
      </c>
      <c r="M269" s="178" t="s">
        <v>524</v>
      </c>
      <c r="N269" s="230">
        <v>579.91</v>
      </c>
      <c r="O269" s="142" t="s">
        <v>160</v>
      </c>
      <c r="P269" s="264"/>
      <c r="Q269" s="230"/>
      <c r="R269" s="230" t="s">
        <v>560</v>
      </c>
      <c r="S269" s="230">
        <v>579.87</v>
      </c>
      <c r="T269" s="230"/>
      <c r="U269" s="230"/>
      <c r="V269" s="231"/>
      <c r="W269" s="256">
        <f t="shared" si="44"/>
        <v>579.87</v>
      </c>
      <c r="X269" s="144">
        <v>0</v>
      </c>
      <c r="Y269" s="145"/>
      <c r="Z269" s="146"/>
      <c r="AA269" s="146"/>
      <c r="AB269" s="146"/>
      <c r="AC269" s="147"/>
      <c r="AD269" s="148"/>
      <c r="AE269" s="149"/>
      <c r="AF269" s="261" t="s">
        <v>819</v>
      </c>
      <c r="AG269" s="257">
        <f t="shared" si="45"/>
        <v>579.91</v>
      </c>
      <c r="AH269" s="252">
        <f t="shared" si="46"/>
        <v>0</v>
      </c>
      <c r="AI269" s="258">
        <v>0</v>
      </c>
    </row>
    <row r="270" spans="1:37" s="12" customFormat="1" ht="14.25" customHeight="1" x14ac:dyDescent="0.2">
      <c r="A270" s="187">
        <v>42702</v>
      </c>
      <c r="B270" s="137"/>
      <c r="C270" s="138">
        <v>1</v>
      </c>
      <c r="D270" s="134">
        <v>3</v>
      </c>
      <c r="E270" s="231" t="s">
        <v>61</v>
      </c>
      <c r="F270" s="134" t="s">
        <v>79</v>
      </c>
      <c r="G270" s="231">
        <v>90492441</v>
      </c>
      <c r="H270" s="231">
        <v>1007638508</v>
      </c>
      <c r="I270" s="118">
        <v>260195</v>
      </c>
      <c r="J270" s="228"/>
      <c r="K270" s="231">
        <v>4402832931</v>
      </c>
      <c r="L270" s="231" t="s">
        <v>313</v>
      </c>
      <c r="M270" s="178" t="s">
        <v>380</v>
      </c>
      <c r="N270" s="230">
        <v>397.12</v>
      </c>
      <c r="O270" s="142" t="s">
        <v>160</v>
      </c>
      <c r="P270" s="230"/>
      <c r="Q270" s="230"/>
      <c r="R270" s="230" t="s">
        <v>384</v>
      </c>
      <c r="S270" s="230">
        <v>397.12</v>
      </c>
      <c r="T270" s="230"/>
      <c r="U270" s="230"/>
      <c r="V270" s="231"/>
      <c r="W270" s="256">
        <f t="shared" si="44"/>
        <v>397.12</v>
      </c>
      <c r="X270" s="144">
        <f t="shared" ref="X270:X284" si="47">IF(O270="a",0,IF(O270="d","0",IF(O270="","",+N270-S270-T270-U270-V270)))</f>
        <v>0</v>
      </c>
      <c r="Y270" s="145"/>
      <c r="Z270" s="146"/>
      <c r="AA270" s="146"/>
      <c r="AB270" s="146"/>
      <c r="AC270" s="147"/>
      <c r="AD270" s="148"/>
      <c r="AE270" s="149"/>
      <c r="AF270" s="261" t="s">
        <v>819</v>
      </c>
      <c r="AG270" s="257">
        <f t="shared" si="45"/>
        <v>397.12</v>
      </c>
      <c r="AH270" s="252">
        <f t="shared" si="46"/>
        <v>0</v>
      </c>
      <c r="AI270" s="258">
        <f t="shared" ref="AI270:AI284" si="48">AG270-W270</f>
        <v>0</v>
      </c>
    </row>
    <row r="271" spans="1:37" s="12" customFormat="1" ht="14.25" customHeight="1" x14ac:dyDescent="0.2">
      <c r="A271" s="187">
        <v>42702</v>
      </c>
      <c r="B271" s="137"/>
      <c r="C271" s="138">
        <v>1</v>
      </c>
      <c r="D271" s="134">
        <v>5</v>
      </c>
      <c r="E271" s="231" t="s">
        <v>168</v>
      </c>
      <c r="F271" s="134" t="s">
        <v>79</v>
      </c>
      <c r="G271" s="231">
        <v>90493803</v>
      </c>
      <c r="H271" s="231" t="s">
        <v>404</v>
      </c>
      <c r="I271" s="118">
        <v>260196</v>
      </c>
      <c r="J271" s="228" t="s">
        <v>382</v>
      </c>
      <c r="K271" s="231">
        <v>4402838566</v>
      </c>
      <c r="L271" s="231" t="s">
        <v>312</v>
      </c>
      <c r="M271" s="178" t="s">
        <v>383</v>
      </c>
      <c r="N271" s="230">
        <v>1764.96</v>
      </c>
      <c r="O271" s="142" t="s">
        <v>160</v>
      </c>
      <c r="P271" s="230"/>
      <c r="Q271" s="230"/>
      <c r="R271" s="230" t="s">
        <v>384</v>
      </c>
      <c r="S271" s="230">
        <v>397.6</v>
      </c>
      <c r="T271" s="230">
        <v>1367.36</v>
      </c>
      <c r="U271" s="230"/>
      <c r="V271" s="231"/>
      <c r="W271" s="256">
        <f t="shared" si="44"/>
        <v>1764.96</v>
      </c>
      <c r="X271" s="144">
        <f t="shared" si="47"/>
        <v>2.2737367544323206E-13</v>
      </c>
      <c r="Y271" s="145"/>
      <c r="Z271" s="146"/>
      <c r="AA271" s="146"/>
      <c r="AB271" s="146"/>
      <c r="AC271" s="147"/>
      <c r="AD271" s="148"/>
      <c r="AE271" s="149"/>
      <c r="AF271" s="261" t="s">
        <v>820</v>
      </c>
      <c r="AG271" s="257">
        <f t="shared" si="45"/>
        <v>1764.96</v>
      </c>
      <c r="AH271" s="252">
        <f t="shared" si="46"/>
        <v>0</v>
      </c>
      <c r="AI271" s="258">
        <f t="shared" si="48"/>
        <v>0</v>
      </c>
    </row>
    <row r="272" spans="1:37" s="12" customFormat="1" ht="14.25" customHeight="1" x14ac:dyDescent="0.2">
      <c r="A272" s="187">
        <v>42702</v>
      </c>
      <c r="B272" s="137"/>
      <c r="C272" s="138">
        <v>1</v>
      </c>
      <c r="D272" s="134">
        <v>8</v>
      </c>
      <c r="E272" s="231" t="s">
        <v>166</v>
      </c>
      <c r="F272" s="134" t="s">
        <v>79</v>
      </c>
      <c r="G272" s="231">
        <v>90487248</v>
      </c>
      <c r="H272" s="231">
        <v>1007783389</v>
      </c>
      <c r="I272" s="118">
        <v>260197</v>
      </c>
      <c r="J272" s="228"/>
      <c r="K272" s="231">
        <v>4402884360</v>
      </c>
      <c r="L272" s="231" t="s">
        <v>312</v>
      </c>
      <c r="M272" s="178" t="s">
        <v>381</v>
      </c>
      <c r="N272" s="230">
        <v>1791.08</v>
      </c>
      <c r="O272" s="142" t="s">
        <v>160</v>
      </c>
      <c r="P272" s="230"/>
      <c r="Q272" s="230"/>
      <c r="R272" s="230" t="s">
        <v>734</v>
      </c>
      <c r="S272" s="230">
        <v>1023.04</v>
      </c>
      <c r="T272" s="230">
        <v>768.04</v>
      </c>
      <c r="U272" s="230"/>
      <c r="V272" s="231"/>
      <c r="W272" s="256">
        <f t="shared" si="44"/>
        <v>1791.08</v>
      </c>
      <c r="X272" s="144">
        <f t="shared" si="47"/>
        <v>0</v>
      </c>
      <c r="Y272" s="145"/>
      <c r="Z272" s="146"/>
      <c r="AA272" s="146"/>
      <c r="AB272" s="146"/>
      <c r="AC272" s="147"/>
      <c r="AD272" s="148"/>
      <c r="AE272" s="149"/>
      <c r="AF272" s="261" t="s">
        <v>818</v>
      </c>
      <c r="AG272" s="257">
        <f t="shared" si="45"/>
        <v>1791.08</v>
      </c>
      <c r="AH272" s="252">
        <f t="shared" si="46"/>
        <v>0</v>
      </c>
      <c r="AI272" s="258">
        <f t="shared" si="48"/>
        <v>0</v>
      </c>
    </row>
    <row r="273" spans="1:35" s="12" customFormat="1" ht="14.25" customHeight="1" x14ac:dyDescent="0.2">
      <c r="A273" s="187">
        <v>42703</v>
      </c>
      <c r="B273" s="137"/>
      <c r="C273" s="138">
        <v>1</v>
      </c>
      <c r="D273" s="134">
        <v>3</v>
      </c>
      <c r="E273" s="231"/>
      <c r="F273" s="134" t="s">
        <v>83</v>
      </c>
      <c r="G273" s="231">
        <v>960888209</v>
      </c>
      <c r="H273" s="231"/>
      <c r="I273" s="118">
        <v>260200</v>
      </c>
      <c r="J273" s="228"/>
      <c r="K273" s="231">
        <v>2510004016</v>
      </c>
      <c r="L273" s="231" t="s">
        <v>312</v>
      </c>
      <c r="M273" s="178" t="s">
        <v>392</v>
      </c>
      <c r="N273" s="230">
        <f>120+265.17</f>
        <v>385.17</v>
      </c>
      <c r="O273" s="142" t="s">
        <v>160</v>
      </c>
      <c r="P273" s="230"/>
      <c r="Q273" s="230"/>
      <c r="R273" s="230" t="s">
        <v>659</v>
      </c>
      <c r="S273" s="230">
        <v>385.17</v>
      </c>
      <c r="T273" s="230"/>
      <c r="U273" s="230"/>
      <c r="V273" s="231"/>
      <c r="W273" s="256">
        <f t="shared" si="44"/>
        <v>385.17</v>
      </c>
      <c r="X273" s="144">
        <f t="shared" si="47"/>
        <v>0</v>
      </c>
      <c r="Y273" s="145"/>
      <c r="Z273" s="146"/>
      <c r="AA273" s="146"/>
      <c r="AB273" s="146"/>
      <c r="AC273" s="147"/>
      <c r="AD273" s="148"/>
      <c r="AE273" s="149"/>
      <c r="AF273" s="261" t="s">
        <v>819</v>
      </c>
      <c r="AG273" s="257">
        <f t="shared" si="45"/>
        <v>385.17</v>
      </c>
      <c r="AH273" s="252">
        <f t="shared" si="46"/>
        <v>0</v>
      </c>
      <c r="AI273" s="258">
        <f t="shared" si="48"/>
        <v>0</v>
      </c>
    </row>
    <row r="274" spans="1:35" s="12" customFormat="1" ht="14.25" customHeight="1" x14ac:dyDescent="0.2">
      <c r="A274" s="187">
        <v>42703</v>
      </c>
      <c r="B274" s="137"/>
      <c r="C274" s="138">
        <v>1</v>
      </c>
      <c r="D274" s="134">
        <v>3</v>
      </c>
      <c r="E274" s="231"/>
      <c r="F274" s="134" t="s">
        <v>83</v>
      </c>
      <c r="G274" s="231">
        <v>960898115</v>
      </c>
      <c r="H274" s="231"/>
      <c r="I274" s="118">
        <v>260201</v>
      </c>
      <c r="J274" s="228"/>
      <c r="K274" s="231">
        <v>2510004016</v>
      </c>
      <c r="L274" s="231" t="s">
        <v>311</v>
      </c>
      <c r="M274" s="178" t="s">
        <v>393</v>
      </c>
      <c r="N274" s="230">
        <v>200</v>
      </c>
      <c r="O274" s="142" t="s">
        <v>160</v>
      </c>
      <c r="P274" s="230"/>
      <c r="Q274" s="230"/>
      <c r="R274" s="230" t="s">
        <v>659</v>
      </c>
      <c r="S274" s="230">
        <v>200</v>
      </c>
      <c r="T274" s="230"/>
      <c r="U274" s="230"/>
      <c r="V274" s="231"/>
      <c r="W274" s="256">
        <f t="shared" si="44"/>
        <v>200</v>
      </c>
      <c r="X274" s="144">
        <f t="shared" si="47"/>
        <v>0</v>
      </c>
      <c r="Y274" s="145"/>
      <c r="Z274" s="146"/>
      <c r="AA274" s="146"/>
      <c r="AB274" s="146"/>
      <c r="AC274" s="147"/>
      <c r="AD274" s="148"/>
      <c r="AE274" s="149"/>
      <c r="AF274" s="261" t="s">
        <v>819</v>
      </c>
      <c r="AG274" s="257">
        <f t="shared" si="45"/>
        <v>200</v>
      </c>
      <c r="AH274" s="252">
        <f t="shared" si="46"/>
        <v>0</v>
      </c>
      <c r="AI274" s="258">
        <f t="shared" si="48"/>
        <v>0</v>
      </c>
    </row>
    <row r="275" spans="1:35" s="12" customFormat="1" ht="14.25" customHeight="1" x14ac:dyDescent="0.2">
      <c r="A275" s="187">
        <v>42703</v>
      </c>
      <c r="B275" s="137"/>
      <c r="C275" s="138">
        <v>1</v>
      </c>
      <c r="D275" s="134">
        <v>3</v>
      </c>
      <c r="E275" s="231"/>
      <c r="F275" s="134" t="s">
        <v>83</v>
      </c>
      <c r="G275" s="231">
        <v>960585534</v>
      </c>
      <c r="H275" s="231"/>
      <c r="I275" s="118">
        <v>260202</v>
      </c>
      <c r="J275" s="228"/>
      <c r="K275" s="231">
        <v>2510004016</v>
      </c>
      <c r="L275" s="231" t="s">
        <v>312</v>
      </c>
      <c r="M275" s="178" t="s">
        <v>394</v>
      </c>
      <c r="N275" s="230">
        <f>163.7+166.68</f>
        <v>330.38</v>
      </c>
      <c r="O275" s="142" t="s">
        <v>160</v>
      </c>
      <c r="P275" s="230"/>
      <c r="Q275" s="230"/>
      <c r="R275" s="230" t="s">
        <v>659</v>
      </c>
      <c r="S275" s="230">
        <v>330.38</v>
      </c>
      <c r="T275" s="230"/>
      <c r="U275" s="230"/>
      <c r="V275" s="231"/>
      <c r="W275" s="256">
        <f t="shared" si="44"/>
        <v>330.38</v>
      </c>
      <c r="X275" s="144">
        <f t="shared" si="47"/>
        <v>0</v>
      </c>
      <c r="Y275" s="145"/>
      <c r="Z275" s="146"/>
      <c r="AA275" s="146"/>
      <c r="AB275" s="146"/>
      <c r="AC275" s="147"/>
      <c r="AD275" s="148"/>
      <c r="AE275" s="149"/>
      <c r="AF275" s="261" t="s">
        <v>819</v>
      </c>
      <c r="AG275" s="257">
        <f t="shared" si="45"/>
        <v>330.38</v>
      </c>
      <c r="AH275" s="252">
        <f t="shared" si="46"/>
        <v>0</v>
      </c>
      <c r="AI275" s="258">
        <f t="shared" si="48"/>
        <v>0</v>
      </c>
    </row>
    <row r="276" spans="1:35" s="12" customFormat="1" ht="14.25" customHeight="1" x14ac:dyDescent="0.2">
      <c r="A276" s="187">
        <v>42703</v>
      </c>
      <c r="B276" s="137"/>
      <c r="C276" s="138">
        <v>1</v>
      </c>
      <c r="D276" s="134">
        <v>3</v>
      </c>
      <c r="E276" s="231"/>
      <c r="F276" s="134" t="s">
        <v>83</v>
      </c>
      <c r="G276" s="231">
        <v>960888208</v>
      </c>
      <c r="H276" s="231"/>
      <c r="I276" s="118">
        <v>260203</v>
      </c>
      <c r="J276" s="228"/>
      <c r="K276" s="231">
        <v>2510004016</v>
      </c>
      <c r="L276" s="231" t="s">
        <v>312</v>
      </c>
      <c r="M276" s="178" t="s">
        <v>395</v>
      </c>
      <c r="N276" s="230">
        <f>378.6+166.68</f>
        <v>545.28</v>
      </c>
      <c r="O276" s="142" t="s">
        <v>160</v>
      </c>
      <c r="P276" s="230"/>
      <c r="Q276" s="230"/>
      <c r="R276" s="230" t="s">
        <v>659</v>
      </c>
      <c r="S276" s="230">
        <v>545.28</v>
      </c>
      <c r="T276" s="230"/>
      <c r="U276" s="230"/>
      <c r="V276" s="231"/>
      <c r="W276" s="256">
        <f t="shared" si="44"/>
        <v>545.28</v>
      </c>
      <c r="X276" s="144">
        <f t="shared" si="47"/>
        <v>0</v>
      </c>
      <c r="Y276" s="145"/>
      <c r="Z276" s="146"/>
      <c r="AA276" s="146"/>
      <c r="AB276" s="146"/>
      <c r="AC276" s="147"/>
      <c r="AD276" s="148"/>
      <c r="AE276" s="149"/>
      <c r="AF276" s="261" t="s">
        <v>819</v>
      </c>
      <c r="AG276" s="257">
        <f t="shared" si="45"/>
        <v>545.28</v>
      </c>
      <c r="AH276" s="252">
        <f t="shared" si="46"/>
        <v>0</v>
      </c>
      <c r="AI276" s="258">
        <f t="shared" si="48"/>
        <v>0</v>
      </c>
    </row>
    <row r="277" spans="1:35" s="12" customFormat="1" ht="14.25" customHeight="1" x14ac:dyDescent="0.2">
      <c r="A277" s="187">
        <v>42703</v>
      </c>
      <c r="B277" s="137"/>
      <c r="C277" s="138">
        <v>1</v>
      </c>
      <c r="D277" s="134">
        <v>3</v>
      </c>
      <c r="E277" s="231"/>
      <c r="F277" s="134" t="s">
        <v>83</v>
      </c>
      <c r="G277" s="231">
        <v>960585511</v>
      </c>
      <c r="H277" s="231"/>
      <c r="I277" s="118">
        <v>260204</v>
      </c>
      <c r="J277" s="228"/>
      <c r="K277" s="231">
        <v>2510004016</v>
      </c>
      <c r="L277" s="231" t="s">
        <v>313</v>
      </c>
      <c r="M277" s="178" t="s">
        <v>396</v>
      </c>
      <c r="N277" s="230">
        <v>166.68</v>
      </c>
      <c r="O277" s="142" t="s">
        <v>160</v>
      </c>
      <c r="P277" s="230"/>
      <c r="Q277" s="230"/>
      <c r="R277" s="230" t="s">
        <v>659</v>
      </c>
      <c r="S277" s="230">
        <v>166.68</v>
      </c>
      <c r="T277" s="230"/>
      <c r="U277" s="230"/>
      <c r="V277" s="231"/>
      <c r="W277" s="256">
        <f t="shared" si="44"/>
        <v>166.68</v>
      </c>
      <c r="X277" s="144">
        <f t="shared" si="47"/>
        <v>0</v>
      </c>
      <c r="Y277" s="145"/>
      <c r="Z277" s="146"/>
      <c r="AA277" s="146"/>
      <c r="AB277" s="146"/>
      <c r="AC277" s="147"/>
      <c r="AD277" s="148"/>
      <c r="AE277" s="149"/>
      <c r="AF277" s="261" t="s">
        <v>819</v>
      </c>
      <c r="AG277" s="257">
        <f t="shared" si="45"/>
        <v>166.68</v>
      </c>
      <c r="AH277" s="252">
        <f t="shared" si="46"/>
        <v>0</v>
      </c>
      <c r="AI277" s="258">
        <f t="shared" si="48"/>
        <v>0</v>
      </c>
    </row>
    <row r="278" spans="1:35" s="12" customFormat="1" ht="14.25" customHeight="1" x14ac:dyDescent="0.2">
      <c r="A278" s="187">
        <v>42703</v>
      </c>
      <c r="B278" s="137"/>
      <c r="C278" s="138">
        <v>1</v>
      </c>
      <c r="D278" s="134">
        <v>3</v>
      </c>
      <c r="E278" s="231"/>
      <c r="F278" s="134" t="s">
        <v>83</v>
      </c>
      <c r="G278" s="231">
        <v>960585512</v>
      </c>
      <c r="H278" s="231"/>
      <c r="I278" s="118">
        <v>260205</v>
      </c>
      <c r="J278" s="228"/>
      <c r="K278" s="135">
        <v>2510004016</v>
      </c>
      <c r="L278" s="231" t="s">
        <v>311</v>
      </c>
      <c r="M278" s="178" t="s">
        <v>363</v>
      </c>
      <c r="N278" s="230">
        <v>225</v>
      </c>
      <c r="O278" s="142" t="s">
        <v>160</v>
      </c>
      <c r="P278" s="230"/>
      <c r="Q278" s="230"/>
      <c r="R278" s="230" t="s">
        <v>659</v>
      </c>
      <c r="S278" s="230">
        <v>225</v>
      </c>
      <c r="T278" s="230"/>
      <c r="U278" s="230"/>
      <c r="V278" s="231"/>
      <c r="W278" s="256">
        <f t="shared" si="44"/>
        <v>225</v>
      </c>
      <c r="X278" s="144">
        <f t="shared" si="47"/>
        <v>0</v>
      </c>
      <c r="Y278" s="145"/>
      <c r="Z278" s="146"/>
      <c r="AA278" s="146"/>
      <c r="AB278" s="146"/>
      <c r="AC278" s="147"/>
      <c r="AD278" s="148"/>
      <c r="AE278" s="149"/>
      <c r="AF278" s="261" t="s">
        <v>819</v>
      </c>
      <c r="AG278" s="257">
        <f t="shared" si="45"/>
        <v>225</v>
      </c>
      <c r="AH278" s="252">
        <f t="shared" si="46"/>
        <v>0</v>
      </c>
      <c r="AI278" s="258">
        <f t="shared" si="48"/>
        <v>0</v>
      </c>
    </row>
    <row r="279" spans="1:35" s="12" customFormat="1" ht="14.25" customHeight="1" x14ac:dyDescent="0.2">
      <c r="A279" s="187">
        <v>42703</v>
      </c>
      <c r="B279" s="137"/>
      <c r="C279" s="138">
        <v>1</v>
      </c>
      <c r="D279" s="134" t="s">
        <v>52</v>
      </c>
      <c r="E279" s="231" t="s">
        <v>309</v>
      </c>
      <c r="F279" s="134" t="s">
        <v>79</v>
      </c>
      <c r="G279" s="231">
        <v>90493999</v>
      </c>
      <c r="H279" s="231"/>
      <c r="I279" s="118">
        <v>260206</v>
      </c>
      <c r="J279" s="228"/>
      <c r="K279" s="135"/>
      <c r="L279" s="231" t="s">
        <v>313</v>
      </c>
      <c r="M279" s="178" t="s">
        <v>397</v>
      </c>
      <c r="N279" s="230">
        <v>620</v>
      </c>
      <c r="O279" s="142" t="s">
        <v>160</v>
      </c>
      <c r="P279" s="230" t="s">
        <v>163</v>
      </c>
      <c r="Q279" s="230"/>
      <c r="R279" s="230"/>
      <c r="S279" s="230"/>
      <c r="T279" s="230"/>
      <c r="U279" s="230"/>
      <c r="V279" s="231"/>
      <c r="W279" s="256">
        <f t="shared" si="44"/>
        <v>0</v>
      </c>
      <c r="X279" s="144">
        <f t="shared" si="47"/>
        <v>620</v>
      </c>
      <c r="Y279" s="145"/>
      <c r="Z279" s="146"/>
      <c r="AA279" s="146"/>
      <c r="AB279" s="146"/>
      <c r="AC279" s="147"/>
      <c r="AD279" s="148"/>
      <c r="AE279" s="149"/>
      <c r="AF279" s="261" t="s">
        <v>819</v>
      </c>
      <c r="AG279" s="257">
        <f t="shared" si="45"/>
        <v>620</v>
      </c>
      <c r="AH279" s="252">
        <f t="shared" si="46"/>
        <v>0</v>
      </c>
      <c r="AI279" s="258">
        <f t="shared" si="48"/>
        <v>620</v>
      </c>
    </row>
    <row r="280" spans="1:35" s="197" customFormat="1" ht="14.25" customHeight="1" x14ac:dyDescent="0.2">
      <c r="A280" s="187">
        <v>42703</v>
      </c>
      <c r="B280" s="173"/>
      <c r="C280" s="195"/>
      <c r="D280" s="232">
        <v>3</v>
      </c>
      <c r="E280" s="228" t="s">
        <v>71</v>
      </c>
      <c r="F280" s="232" t="s">
        <v>79</v>
      </c>
      <c r="G280" s="228"/>
      <c r="H280" s="228"/>
      <c r="I280" s="118">
        <v>260207</v>
      </c>
      <c r="J280" s="228"/>
      <c r="K280" s="228"/>
      <c r="L280" s="228" t="s">
        <v>311</v>
      </c>
      <c r="M280" s="232" t="s">
        <v>398</v>
      </c>
      <c r="N280" s="230">
        <v>0</v>
      </c>
      <c r="O280" s="142" t="s">
        <v>495</v>
      </c>
      <c r="P280" s="230"/>
      <c r="Q280" s="230"/>
      <c r="R280" s="230"/>
      <c r="S280" s="230"/>
      <c r="T280" s="230"/>
      <c r="U280" s="230"/>
      <c r="V280" s="228"/>
      <c r="W280" s="256">
        <f t="shared" si="44"/>
        <v>0</v>
      </c>
      <c r="X280" s="144">
        <f t="shared" si="47"/>
        <v>0</v>
      </c>
      <c r="Y280" s="142"/>
      <c r="Z280" s="153"/>
      <c r="AA280" s="153"/>
      <c r="AB280" s="153"/>
      <c r="AC280" s="154"/>
      <c r="AD280" s="155"/>
      <c r="AE280" s="156"/>
      <c r="AF280" s="261" t="s">
        <v>819</v>
      </c>
      <c r="AG280" s="257">
        <f t="shared" si="45"/>
        <v>0</v>
      </c>
      <c r="AH280" s="252">
        <f t="shared" si="46"/>
        <v>0</v>
      </c>
      <c r="AI280" s="258">
        <f t="shared" si="48"/>
        <v>0</v>
      </c>
    </row>
    <row r="281" spans="1:35" s="12" customFormat="1" ht="14.25" customHeight="1" x14ac:dyDescent="0.2">
      <c r="A281" s="187">
        <v>42703</v>
      </c>
      <c r="B281" s="137"/>
      <c r="C281" s="138">
        <v>1</v>
      </c>
      <c r="D281" s="134">
        <v>3</v>
      </c>
      <c r="E281" s="231" t="s">
        <v>71</v>
      </c>
      <c r="F281" s="134" t="s">
        <v>79</v>
      </c>
      <c r="G281" s="231"/>
      <c r="H281" s="231">
        <v>1007670814</v>
      </c>
      <c r="I281" s="118">
        <v>260208</v>
      </c>
      <c r="J281" s="228"/>
      <c r="K281" s="135">
        <v>4402852075</v>
      </c>
      <c r="L281" s="231" t="s">
        <v>311</v>
      </c>
      <c r="M281" s="178" t="s">
        <v>398</v>
      </c>
      <c r="N281" s="230">
        <v>1650</v>
      </c>
      <c r="O281" s="142" t="s">
        <v>160</v>
      </c>
      <c r="P281" s="264"/>
      <c r="Q281" s="230"/>
      <c r="R281" s="230" t="s">
        <v>449</v>
      </c>
      <c r="S281" s="230">
        <v>1650</v>
      </c>
      <c r="T281" s="230"/>
      <c r="U281" s="230"/>
      <c r="V281" s="231"/>
      <c r="W281" s="256">
        <f t="shared" si="44"/>
        <v>1650</v>
      </c>
      <c r="X281" s="144">
        <f t="shared" si="47"/>
        <v>0</v>
      </c>
      <c r="Y281" s="145"/>
      <c r="Z281" s="146"/>
      <c r="AA281" s="146"/>
      <c r="AB281" s="146"/>
      <c r="AC281" s="147"/>
      <c r="AD281" s="148"/>
      <c r="AE281" s="149"/>
      <c r="AF281" s="261" t="s">
        <v>819</v>
      </c>
      <c r="AG281" s="257">
        <f t="shared" si="45"/>
        <v>1650</v>
      </c>
      <c r="AH281" s="252">
        <f t="shared" si="46"/>
        <v>0</v>
      </c>
      <c r="AI281" s="258">
        <f t="shared" si="48"/>
        <v>0</v>
      </c>
    </row>
    <row r="282" spans="1:35" s="12" customFormat="1" x14ac:dyDescent="0.2">
      <c r="A282" s="187">
        <v>42703</v>
      </c>
      <c r="B282" s="137"/>
      <c r="C282" s="138">
        <v>1</v>
      </c>
      <c r="D282" s="134">
        <v>3</v>
      </c>
      <c r="E282" s="231" t="s">
        <v>399</v>
      </c>
      <c r="F282" s="134" t="s">
        <v>56</v>
      </c>
      <c r="G282" s="231"/>
      <c r="H282" s="231"/>
      <c r="I282" s="118">
        <v>260209</v>
      </c>
      <c r="J282" s="228"/>
      <c r="K282" s="231" t="s">
        <v>673</v>
      </c>
      <c r="L282" s="231" t="s">
        <v>313</v>
      </c>
      <c r="M282" s="178" t="s">
        <v>288</v>
      </c>
      <c r="N282" s="230">
        <v>1329.9</v>
      </c>
      <c r="O282" s="142" t="s">
        <v>160</v>
      </c>
      <c r="P282" s="230"/>
      <c r="Q282" s="230"/>
      <c r="R282" s="230" t="s">
        <v>674</v>
      </c>
      <c r="S282" s="230">
        <v>1329.9</v>
      </c>
      <c r="T282" s="230"/>
      <c r="U282" s="230"/>
      <c r="V282" s="231"/>
      <c r="W282" s="256">
        <f t="shared" si="44"/>
        <v>1329.9</v>
      </c>
      <c r="X282" s="144">
        <f t="shared" si="47"/>
        <v>0</v>
      </c>
      <c r="Y282" s="145"/>
      <c r="Z282" s="146"/>
      <c r="AA282" s="146"/>
      <c r="AB282" s="146"/>
      <c r="AC282" s="147"/>
      <c r="AD282" s="148"/>
      <c r="AE282" s="149"/>
      <c r="AF282" s="247" t="s">
        <v>819</v>
      </c>
      <c r="AG282" s="257">
        <f t="shared" si="45"/>
        <v>1329.9</v>
      </c>
      <c r="AH282" s="252">
        <f t="shared" si="46"/>
        <v>0</v>
      </c>
      <c r="AI282" s="258">
        <f t="shared" si="48"/>
        <v>0</v>
      </c>
    </row>
    <row r="283" spans="1:35" s="12" customFormat="1" ht="14.25" customHeight="1" x14ac:dyDescent="0.2">
      <c r="A283" s="187">
        <v>42704</v>
      </c>
      <c r="B283" s="137"/>
      <c r="C283" s="138">
        <v>1</v>
      </c>
      <c r="D283" s="131" t="s">
        <v>54</v>
      </c>
      <c r="E283" s="231" t="s">
        <v>77</v>
      </c>
      <c r="F283" s="134" t="s">
        <v>79</v>
      </c>
      <c r="G283" s="231"/>
      <c r="H283" s="231">
        <v>1007645173</v>
      </c>
      <c r="I283" s="118">
        <v>260211</v>
      </c>
      <c r="J283" s="228"/>
      <c r="K283" s="231">
        <v>4402848747</v>
      </c>
      <c r="L283" s="231" t="s">
        <v>311</v>
      </c>
      <c r="M283" s="178" t="s">
        <v>401</v>
      </c>
      <c r="N283" s="230">
        <v>989.2</v>
      </c>
      <c r="O283" s="142" t="s">
        <v>160</v>
      </c>
      <c r="P283" s="230"/>
      <c r="Q283" s="230"/>
      <c r="R283" s="230" t="s">
        <v>384</v>
      </c>
      <c r="S283" s="230">
        <v>989.2</v>
      </c>
      <c r="T283" s="230"/>
      <c r="U283" s="230"/>
      <c r="V283" s="231"/>
      <c r="W283" s="256">
        <f t="shared" si="44"/>
        <v>989.2</v>
      </c>
      <c r="X283" s="144">
        <f t="shared" si="47"/>
        <v>0</v>
      </c>
      <c r="Y283" s="145"/>
      <c r="Z283" s="146"/>
      <c r="AA283" s="146"/>
      <c r="AB283" s="146"/>
      <c r="AC283" s="147"/>
      <c r="AD283" s="148"/>
      <c r="AE283" s="149"/>
      <c r="AF283" s="261" t="s">
        <v>819</v>
      </c>
      <c r="AG283" s="257">
        <f t="shared" si="45"/>
        <v>989.2</v>
      </c>
      <c r="AH283" s="252">
        <f t="shared" si="46"/>
        <v>0</v>
      </c>
      <c r="AI283" s="258">
        <f t="shared" si="48"/>
        <v>0</v>
      </c>
    </row>
    <row r="284" spans="1:35" s="12" customFormat="1" ht="14.25" customHeight="1" x14ac:dyDescent="0.2">
      <c r="A284" s="187">
        <v>42704</v>
      </c>
      <c r="B284" s="137"/>
      <c r="C284" s="138">
        <v>1</v>
      </c>
      <c r="D284" s="134" t="s">
        <v>53</v>
      </c>
      <c r="E284" s="231" t="s">
        <v>172</v>
      </c>
      <c r="F284" s="134" t="s">
        <v>79</v>
      </c>
      <c r="G284" s="231"/>
      <c r="H284" s="231">
        <v>1007644090</v>
      </c>
      <c r="I284" s="118">
        <v>260212</v>
      </c>
      <c r="J284" s="228"/>
      <c r="K284" s="231">
        <v>4402848360</v>
      </c>
      <c r="L284" s="231" t="s">
        <v>312</v>
      </c>
      <c r="M284" s="178" t="s">
        <v>402</v>
      </c>
      <c r="N284" s="230">
        <v>2631</v>
      </c>
      <c r="O284" s="142" t="s">
        <v>160</v>
      </c>
      <c r="P284" s="230"/>
      <c r="Q284" s="230"/>
      <c r="R284" s="230" t="s">
        <v>384</v>
      </c>
      <c r="S284" s="230">
        <v>2631</v>
      </c>
      <c r="T284" s="230"/>
      <c r="U284" s="230"/>
      <c r="V284" s="231"/>
      <c r="W284" s="256">
        <f t="shared" si="44"/>
        <v>2631</v>
      </c>
      <c r="X284" s="144">
        <f t="shared" si="47"/>
        <v>0</v>
      </c>
      <c r="Y284" s="145"/>
      <c r="Z284" s="146"/>
      <c r="AA284" s="146"/>
      <c r="AB284" s="146"/>
      <c r="AC284" s="147"/>
      <c r="AD284" s="148"/>
      <c r="AE284" s="149"/>
      <c r="AF284" s="261" t="s">
        <v>819</v>
      </c>
      <c r="AG284" s="257">
        <f t="shared" si="45"/>
        <v>2631</v>
      </c>
      <c r="AH284" s="252">
        <f t="shared" si="46"/>
        <v>0</v>
      </c>
      <c r="AI284" s="258">
        <f t="shared" si="48"/>
        <v>0</v>
      </c>
    </row>
    <row r="285" spans="1:35" s="12" customFormat="1" ht="14.25" customHeight="1" x14ac:dyDescent="0.2">
      <c r="A285" s="187">
        <v>42704</v>
      </c>
      <c r="B285" s="137"/>
      <c r="C285" s="138">
        <v>1</v>
      </c>
      <c r="D285" s="134" t="s">
        <v>53</v>
      </c>
      <c r="E285" s="231" t="s">
        <v>67</v>
      </c>
      <c r="F285" s="134" t="s">
        <v>78</v>
      </c>
      <c r="G285" s="231">
        <v>960762012</v>
      </c>
      <c r="H285" s="231" t="s">
        <v>585</v>
      </c>
      <c r="I285" s="118">
        <v>260213</v>
      </c>
      <c r="J285" s="228">
        <v>39457</v>
      </c>
      <c r="K285" s="231" t="s">
        <v>586</v>
      </c>
      <c r="L285" s="231" t="s">
        <v>311</v>
      </c>
      <c r="M285" s="178" t="s">
        <v>403</v>
      </c>
      <c r="N285" s="230">
        <v>779.32</v>
      </c>
      <c r="O285" s="142" t="s">
        <v>160</v>
      </c>
      <c r="P285" s="230"/>
      <c r="Q285" s="230"/>
      <c r="R285" s="230" t="s">
        <v>579</v>
      </c>
      <c r="S285" s="230">
        <v>779.31</v>
      </c>
      <c r="T285" s="230"/>
      <c r="U285" s="230"/>
      <c r="V285" s="231"/>
      <c r="W285" s="256">
        <f t="shared" si="44"/>
        <v>779.31</v>
      </c>
      <c r="X285" s="144">
        <v>0</v>
      </c>
      <c r="Y285" s="145"/>
      <c r="Z285" s="146"/>
      <c r="AA285" s="146"/>
      <c r="AB285" s="146"/>
      <c r="AC285" s="147"/>
      <c r="AD285" s="148"/>
      <c r="AE285" s="149"/>
      <c r="AF285" s="261" t="s">
        <v>819</v>
      </c>
      <c r="AG285" s="257">
        <f t="shared" si="45"/>
        <v>779.32</v>
      </c>
      <c r="AH285" s="252">
        <f t="shared" si="46"/>
        <v>0</v>
      </c>
      <c r="AI285" s="258">
        <v>0</v>
      </c>
    </row>
    <row r="286" spans="1:35" s="12" customFormat="1" ht="14.25" customHeight="1" x14ac:dyDescent="0.2">
      <c r="A286" s="187">
        <v>42704</v>
      </c>
      <c r="B286" s="137"/>
      <c r="C286" s="138">
        <v>1</v>
      </c>
      <c r="D286" s="134">
        <v>8</v>
      </c>
      <c r="E286" s="231"/>
      <c r="F286" s="134" t="s">
        <v>83</v>
      </c>
      <c r="G286" s="231">
        <v>90492360</v>
      </c>
      <c r="H286" s="231"/>
      <c r="I286" s="118">
        <v>260214</v>
      </c>
      <c r="J286" s="228"/>
      <c r="K286" s="231">
        <v>2510004015</v>
      </c>
      <c r="L286" s="231" t="s">
        <v>311</v>
      </c>
      <c r="M286" s="178" t="s">
        <v>410</v>
      </c>
      <c r="N286" s="230">
        <v>125</v>
      </c>
      <c r="O286" s="142" t="s">
        <v>160</v>
      </c>
      <c r="P286" s="230"/>
      <c r="Q286" s="230"/>
      <c r="R286" s="230" t="s">
        <v>659</v>
      </c>
      <c r="S286" s="230">
        <v>125</v>
      </c>
      <c r="T286" s="230"/>
      <c r="U286" s="230"/>
      <c r="V286" s="231"/>
      <c r="W286" s="256">
        <f t="shared" si="44"/>
        <v>125</v>
      </c>
      <c r="X286" s="144">
        <f>IF(O286="a",0,IF(O286="d","0",IF(O286="","",+N286-S286-T286-U286-V286)))</f>
        <v>0</v>
      </c>
      <c r="Y286" s="145"/>
      <c r="Z286" s="146"/>
      <c r="AA286" s="146"/>
      <c r="AB286" s="146"/>
      <c r="AC286" s="147"/>
      <c r="AD286" s="148"/>
      <c r="AE286" s="149"/>
      <c r="AF286" s="261" t="s">
        <v>818</v>
      </c>
      <c r="AG286" s="257">
        <f t="shared" si="45"/>
        <v>125</v>
      </c>
      <c r="AH286" s="252">
        <f t="shared" si="46"/>
        <v>0</v>
      </c>
      <c r="AI286" s="258">
        <f>AG286-W286</f>
        <v>0</v>
      </c>
    </row>
    <row r="287" spans="1:35" s="12" customFormat="1" ht="14.25" customHeight="1" x14ac:dyDescent="0.2">
      <c r="A287" s="187">
        <v>42704</v>
      </c>
      <c r="B287" s="137"/>
      <c r="C287" s="138">
        <v>1</v>
      </c>
      <c r="D287" s="134">
        <v>8</v>
      </c>
      <c r="E287" s="231"/>
      <c r="F287" s="134" t="s">
        <v>56</v>
      </c>
      <c r="G287" s="231">
        <v>90493369</v>
      </c>
      <c r="H287" s="231"/>
      <c r="I287" s="118">
        <v>260215</v>
      </c>
      <c r="J287" s="228"/>
      <c r="K287" s="231" t="s">
        <v>744</v>
      </c>
      <c r="L287" s="231" t="s">
        <v>313</v>
      </c>
      <c r="M287" s="178" t="s">
        <v>411</v>
      </c>
      <c r="N287" s="230">
        <v>140.76</v>
      </c>
      <c r="O287" s="142" t="s">
        <v>160</v>
      </c>
      <c r="P287" s="230"/>
      <c r="Q287" s="230"/>
      <c r="R287" s="230" t="s">
        <v>734</v>
      </c>
      <c r="S287" s="230">
        <v>140.76</v>
      </c>
      <c r="T287" s="230"/>
      <c r="U287" s="230"/>
      <c r="V287" s="231"/>
      <c r="W287" s="256">
        <f t="shared" si="44"/>
        <v>140.76</v>
      </c>
      <c r="X287" s="144">
        <f>IF(O287="a",0,IF(O287="d","0",IF(O287="","",+N287-S287-T287-U287-V287)))</f>
        <v>0</v>
      </c>
      <c r="Y287" s="145"/>
      <c r="Z287" s="146"/>
      <c r="AA287" s="146"/>
      <c r="AB287" s="146"/>
      <c r="AC287" s="147"/>
      <c r="AD287" s="148"/>
      <c r="AE287" s="149"/>
      <c r="AF287" s="261" t="s">
        <v>818</v>
      </c>
      <c r="AG287" s="257">
        <f t="shared" si="45"/>
        <v>140.76</v>
      </c>
      <c r="AH287" s="252">
        <f t="shared" si="46"/>
        <v>0</v>
      </c>
      <c r="AI287" s="258">
        <f>AG287-W287</f>
        <v>0</v>
      </c>
    </row>
    <row r="288" spans="1:35" s="12" customFormat="1" ht="14.25" customHeight="1" x14ac:dyDescent="0.2">
      <c r="A288" s="187">
        <v>42704</v>
      </c>
      <c r="B288" s="137"/>
      <c r="C288" s="138">
        <v>1</v>
      </c>
      <c r="D288" s="134">
        <v>8</v>
      </c>
      <c r="E288" s="231"/>
      <c r="F288" s="134" t="s">
        <v>56</v>
      </c>
      <c r="G288" s="231">
        <v>90493366</v>
      </c>
      <c r="H288" s="231"/>
      <c r="I288" s="118">
        <v>260216</v>
      </c>
      <c r="J288" s="228"/>
      <c r="K288" s="231" t="s">
        <v>744</v>
      </c>
      <c r="L288" s="231" t="s">
        <v>311</v>
      </c>
      <c r="M288" s="178" t="s">
        <v>412</v>
      </c>
      <c r="N288" s="230">
        <v>102.3</v>
      </c>
      <c r="O288" s="142" t="s">
        <v>160</v>
      </c>
      <c r="P288" s="230"/>
      <c r="Q288" s="230"/>
      <c r="R288" s="230" t="s">
        <v>734</v>
      </c>
      <c r="S288" s="230">
        <v>102.3</v>
      </c>
      <c r="T288" s="230"/>
      <c r="U288" s="230"/>
      <c r="V288" s="231"/>
      <c r="W288" s="256">
        <f t="shared" si="44"/>
        <v>102.3</v>
      </c>
      <c r="X288" s="144">
        <f>IF(O288="a",0,IF(O288="d","0",IF(O288="","",+N288-S288-T288-U288-V288)))</f>
        <v>0</v>
      </c>
      <c r="Y288" s="145"/>
      <c r="Z288" s="146"/>
      <c r="AA288" s="146"/>
      <c r="AB288" s="146"/>
      <c r="AC288" s="147"/>
      <c r="AD288" s="148"/>
      <c r="AE288" s="149"/>
      <c r="AF288" s="261" t="s">
        <v>818</v>
      </c>
      <c r="AG288" s="257">
        <f t="shared" si="45"/>
        <v>102.3</v>
      </c>
      <c r="AH288" s="252">
        <f t="shared" si="46"/>
        <v>0</v>
      </c>
      <c r="AI288" s="258">
        <f>AG288-W288</f>
        <v>0</v>
      </c>
    </row>
    <row r="289" spans="1:35" s="12" customFormat="1" ht="14.25" customHeight="1" x14ac:dyDescent="0.2">
      <c r="A289" s="200">
        <v>42706</v>
      </c>
      <c r="B289" s="137"/>
      <c r="C289" s="138">
        <v>1</v>
      </c>
      <c r="D289" s="134">
        <v>8</v>
      </c>
      <c r="E289" s="231"/>
      <c r="F289" s="134" t="s">
        <v>83</v>
      </c>
      <c r="G289" s="231">
        <v>90485255</v>
      </c>
      <c r="H289" s="231"/>
      <c r="I289" s="118">
        <v>260218</v>
      </c>
      <c r="J289" s="228"/>
      <c r="K289" s="231">
        <v>2510004015</v>
      </c>
      <c r="L289" s="231" t="s">
        <v>313</v>
      </c>
      <c r="M289" s="178" t="s">
        <v>413</v>
      </c>
      <c r="N289" s="230">
        <v>155.47999999999999</v>
      </c>
      <c r="O289" s="142" t="s">
        <v>160</v>
      </c>
      <c r="P289" s="230"/>
      <c r="Q289" s="230"/>
      <c r="R289" s="230" t="s">
        <v>659</v>
      </c>
      <c r="S289" s="230">
        <v>155.47999999999999</v>
      </c>
      <c r="T289" s="230"/>
      <c r="U289" s="230"/>
      <c r="V289" s="231"/>
      <c r="W289" s="256">
        <f t="shared" si="44"/>
        <v>155.47999999999999</v>
      </c>
      <c r="X289" s="144">
        <f>IF(O289="a",0,IF(O289="d","0",IF(O289="","",+N289-S289-T289-U289-V289)))</f>
        <v>0</v>
      </c>
      <c r="Y289" s="145"/>
      <c r="Z289" s="146"/>
      <c r="AA289" s="146"/>
      <c r="AB289" s="146"/>
      <c r="AC289" s="147"/>
      <c r="AD289" s="148"/>
      <c r="AE289" s="149"/>
      <c r="AF289" s="261" t="s">
        <v>818</v>
      </c>
      <c r="AG289" s="257">
        <f t="shared" si="45"/>
        <v>155.47999999999999</v>
      </c>
      <c r="AH289" s="252">
        <f t="shared" si="46"/>
        <v>0</v>
      </c>
      <c r="AI289" s="258">
        <f>AG289-W289</f>
        <v>0</v>
      </c>
    </row>
    <row r="290" spans="1:35" s="12" customFormat="1" ht="14.25" customHeight="1" x14ac:dyDescent="0.2">
      <c r="A290" s="200">
        <v>42706</v>
      </c>
      <c r="B290" s="137"/>
      <c r="C290" s="138">
        <v>1</v>
      </c>
      <c r="D290" s="134">
        <v>5</v>
      </c>
      <c r="E290" s="231" t="s">
        <v>58</v>
      </c>
      <c r="F290" s="134" t="s">
        <v>78</v>
      </c>
      <c r="G290" s="231">
        <v>90493484</v>
      </c>
      <c r="H290" s="231" t="s">
        <v>587</v>
      </c>
      <c r="I290" s="118">
        <v>260219</v>
      </c>
      <c r="J290" s="228">
        <v>39667</v>
      </c>
      <c r="K290" s="231" t="s">
        <v>588</v>
      </c>
      <c r="L290" s="231" t="s">
        <v>313</v>
      </c>
      <c r="M290" s="178" t="s">
        <v>414</v>
      </c>
      <c r="N290" s="230">
        <v>354.18</v>
      </c>
      <c r="O290" s="142" t="s">
        <v>160</v>
      </c>
      <c r="P290" s="230"/>
      <c r="Q290" s="230"/>
      <c r="R290" s="230" t="s">
        <v>579</v>
      </c>
      <c r="S290" s="230">
        <v>351.23</v>
      </c>
      <c r="T290" s="230"/>
      <c r="U290" s="230"/>
      <c r="V290" s="231"/>
      <c r="W290" s="256">
        <f t="shared" si="44"/>
        <v>351.23</v>
      </c>
      <c r="X290" s="144">
        <v>0</v>
      </c>
      <c r="Y290" s="145"/>
      <c r="Z290" s="146"/>
      <c r="AA290" s="146"/>
      <c r="AB290" s="146"/>
      <c r="AC290" s="147"/>
      <c r="AD290" s="148"/>
      <c r="AE290" s="149"/>
      <c r="AF290" s="261" t="s">
        <v>820</v>
      </c>
      <c r="AG290" s="257">
        <f t="shared" si="45"/>
        <v>354.18</v>
      </c>
      <c r="AH290" s="252">
        <f t="shared" si="46"/>
        <v>0</v>
      </c>
      <c r="AI290" s="258">
        <v>0</v>
      </c>
    </row>
    <row r="291" spans="1:35" s="12" customFormat="1" ht="14.25" customHeight="1" x14ac:dyDescent="0.2">
      <c r="A291" s="200">
        <v>42706</v>
      </c>
      <c r="B291" s="137"/>
      <c r="C291" s="138">
        <v>1</v>
      </c>
      <c r="D291" s="134" t="s">
        <v>55</v>
      </c>
      <c r="E291" s="231" t="s">
        <v>65</v>
      </c>
      <c r="F291" s="134" t="s">
        <v>79</v>
      </c>
      <c r="G291" s="231">
        <v>960764567</v>
      </c>
      <c r="H291" s="231">
        <v>1007662983</v>
      </c>
      <c r="I291" s="118">
        <v>260220</v>
      </c>
      <c r="J291" s="228" t="s">
        <v>416</v>
      </c>
      <c r="K291" s="231" t="s">
        <v>417</v>
      </c>
      <c r="L291" s="231" t="s">
        <v>312</v>
      </c>
      <c r="M291" s="178" t="s">
        <v>418</v>
      </c>
      <c r="N291" s="230">
        <v>554.28</v>
      </c>
      <c r="O291" s="142" t="s">
        <v>160</v>
      </c>
      <c r="P291" s="230"/>
      <c r="Q291" s="230"/>
      <c r="R291" s="230" t="s">
        <v>449</v>
      </c>
      <c r="S291" s="230">
        <v>454.28</v>
      </c>
      <c r="T291" s="230">
        <v>100</v>
      </c>
      <c r="U291" s="230"/>
      <c r="V291" s="231"/>
      <c r="W291" s="256">
        <f t="shared" si="44"/>
        <v>554.28</v>
      </c>
      <c r="X291" s="144">
        <f t="shared" ref="X291:X313" si="49">IF(O291="a",0,IF(O291="d","0",IF(O291="","",+N291-S291-T291-U291-V291)))</f>
        <v>0</v>
      </c>
      <c r="Y291" s="145"/>
      <c r="Z291" s="146"/>
      <c r="AA291" s="146"/>
      <c r="AB291" s="146"/>
      <c r="AC291" s="147"/>
      <c r="AD291" s="148"/>
      <c r="AE291" s="149"/>
      <c r="AF291" s="261" t="s">
        <v>820</v>
      </c>
      <c r="AG291" s="257">
        <f t="shared" si="45"/>
        <v>554.28</v>
      </c>
      <c r="AH291" s="252">
        <f t="shared" si="46"/>
        <v>0</v>
      </c>
      <c r="AI291" s="258">
        <f t="shared" ref="AI291:AI313" si="50">AG291-W291</f>
        <v>0</v>
      </c>
    </row>
    <row r="292" spans="1:35" s="12" customFormat="1" ht="14.25" customHeight="1" x14ac:dyDescent="0.2">
      <c r="A292" s="200">
        <v>42706</v>
      </c>
      <c r="B292" s="137"/>
      <c r="C292" s="138">
        <v>1</v>
      </c>
      <c r="D292" s="134">
        <v>8</v>
      </c>
      <c r="E292" s="231" t="s">
        <v>166</v>
      </c>
      <c r="F292" s="178" t="s">
        <v>79</v>
      </c>
      <c r="G292" s="183">
        <v>90493993</v>
      </c>
      <c r="H292" s="231">
        <v>1007693305</v>
      </c>
      <c r="I292" s="118">
        <v>260221</v>
      </c>
      <c r="J292" s="228"/>
      <c r="K292" s="231">
        <v>4402862314</v>
      </c>
      <c r="L292" s="231" t="s">
        <v>312</v>
      </c>
      <c r="M292" s="178" t="s">
        <v>435</v>
      </c>
      <c r="N292" s="230">
        <f>1245.75+3804.5</f>
        <v>5050.25</v>
      </c>
      <c r="O292" s="142" t="s">
        <v>160</v>
      </c>
      <c r="P292" s="264"/>
      <c r="Q292" s="230"/>
      <c r="R292" s="230" t="s">
        <v>518</v>
      </c>
      <c r="S292" s="230">
        <v>5050.25</v>
      </c>
      <c r="T292" s="230"/>
      <c r="U292" s="230"/>
      <c r="V292" s="231"/>
      <c r="W292" s="256">
        <f t="shared" si="44"/>
        <v>5050.25</v>
      </c>
      <c r="X292" s="144">
        <f t="shared" si="49"/>
        <v>0</v>
      </c>
      <c r="Y292" s="145"/>
      <c r="Z292" s="146"/>
      <c r="AA292" s="146"/>
      <c r="AB292" s="146"/>
      <c r="AC292" s="147"/>
      <c r="AD292" s="148"/>
      <c r="AE292" s="149"/>
      <c r="AF292" s="261" t="s">
        <v>818</v>
      </c>
      <c r="AG292" s="257">
        <f t="shared" si="45"/>
        <v>5050.25</v>
      </c>
      <c r="AH292" s="252">
        <f t="shared" si="46"/>
        <v>0</v>
      </c>
      <c r="AI292" s="258">
        <f t="shared" si="50"/>
        <v>0</v>
      </c>
    </row>
    <row r="293" spans="1:35" s="12" customFormat="1" ht="14.25" customHeight="1" x14ac:dyDescent="0.2">
      <c r="A293" s="200">
        <v>42706</v>
      </c>
      <c r="B293" s="137"/>
      <c r="C293" s="138">
        <v>1</v>
      </c>
      <c r="D293" s="134" t="s">
        <v>55</v>
      </c>
      <c r="E293" s="231" t="s">
        <v>296</v>
      </c>
      <c r="F293" s="134" t="s">
        <v>79</v>
      </c>
      <c r="G293" s="231">
        <v>99204607</v>
      </c>
      <c r="H293" s="231">
        <v>1007663036</v>
      </c>
      <c r="I293" s="118">
        <v>260222</v>
      </c>
      <c r="J293" s="228"/>
      <c r="K293" s="231">
        <v>4402804176</v>
      </c>
      <c r="L293" s="231" t="s">
        <v>311</v>
      </c>
      <c r="M293" s="178" t="s">
        <v>419</v>
      </c>
      <c r="N293" s="230">
        <v>834.96</v>
      </c>
      <c r="O293" s="142" t="s">
        <v>160</v>
      </c>
      <c r="P293" s="230"/>
      <c r="Q293" s="230"/>
      <c r="R293" s="230" t="s">
        <v>449</v>
      </c>
      <c r="S293" s="230">
        <v>834.96</v>
      </c>
      <c r="T293" s="230"/>
      <c r="U293" s="230"/>
      <c r="V293" s="231"/>
      <c r="W293" s="256">
        <f t="shared" si="44"/>
        <v>834.96</v>
      </c>
      <c r="X293" s="144">
        <f t="shared" si="49"/>
        <v>0</v>
      </c>
      <c r="Y293" s="145"/>
      <c r="Z293" s="146"/>
      <c r="AA293" s="146"/>
      <c r="AB293" s="146"/>
      <c r="AC293" s="147"/>
      <c r="AD293" s="148"/>
      <c r="AE293" s="149"/>
      <c r="AF293" s="261" t="s">
        <v>820</v>
      </c>
      <c r="AG293" s="257">
        <f t="shared" si="45"/>
        <v>834.96</v>
      </c>
      <c r="AH293" s="252">
        <f t="shared" si="46"/>
        <v>0</v>
      </c>
      <c r="AI293" s="258">
        <f t="shared" si="50"/>
        <v>0</v>
      </c>
    </row>
    <row r="294" spans="1:35" s="12" customFormat="1" ht="14.25" customHeight="1" x14ac:dyDescent="0.2">
      <c r="A294" s="200">
        <v>42706</v>
      </c>
      <c r="B294" s="137"/>
      <c r="C294" s="138">
        <v>1</v>
      </c>
      <c r="D294" s="134" t="s">
        <v>55</v>
      </c>
      <c r="E294" s="231" t="s">
        <v>65</v>
      </c>
      <c r="F294" s="134" t="s">
        <v>79</v>
      </c>
      <c r="G294" s="231">
        <v>90494484</v>
      </c>
      <c r="H294" s="231">
        <v>1007663044</v>
      </c>
      <c r="I294" s="118">
        <v>260223</v>
      </c>
      <c r="J294" s="228">
        <v>39675</v>
      </c>
      <c r="K294" s="231">
        <v>4402844396</v>
      </c>
      <c r="L294" s="231" t="s">
        <v>313</v>
      </c>
      <c r="M294" s="178" t="s">
        <v>420</v>
      </c>
      <c r="N294" s="230">
        <v>1677.44</v>
      </c>
      <c r="O294" s="142" t="s">
        <v>160</v>
      </c>
      <c r="P294" s="230"/>
      <c r="Q294" s="230"/>
      <c r="R294" s="230" t="s">
        <v>449</v>
      </c>
      <c r="S294" s="230">
        <v>1677.44</v>
      </c>
      <c r="T294" s="230"/>
      <c r="U294" s="230"/>
      <c r="V294" s="231"/>
      <c r="W294" s="256">
        <f t="shared" si="44"/>
        <v>1677.44</v>
      </c>
      <c r="X294" s="144">
        <f t="shared" si="49"/>
        <v>0</v>
      </c>
      <c r="Y294" s="145"/>
      <c r="Z294" s="146"/>
      <c r="AA294" s="146"/>
      <c r="AB294" s="146"/>
      <c r="AC294" s="147"/>
      <c r="AD294" s="148"/>
      <c r="AE294" s="149"/>
      <c r="AF294" s="261" t="s">
        <v>820</v>
      </c>
      <c r="AG294" s="257">
        <f t="shared" si="45"/>
        <v>1677.44</v>
      </c>
      <c r="AH294" s="252">
        <f t="shared" si="46"/>
        <v>0</v>
      </c>
      <c r="AI294" s="258">
        <f t="shared" si="50"/>
        <v>0</v>
      </c>
    </row>
    <row r="295" spans="1:35" s="12" customFormat="1" ht="14.25" customHeight="1" x14ac:dyDescent="0.2">
      <c r="A295" s="200">
        <v>42706</v>
      </c>
      <c r="B295" s="137"/>
      <c r="C295" s="138">
        <v>1</v>
      </c>
      <c r="D295" s="134">
        <v>5</v>
      </c>
      <c r="E295" s="231" t="s">
        <v>169</v>
      </c>
      <c r="F295" s="134" t="s">
        <v>79</v>
      </c>
      <c r="G295" s="231">
        <v>90494697</v>
      </c>
      <c r="H295" s="231">
        <v>1007663056</v>
      </c>
      <c r="I295" s="118">
        <v>260224</v>
      </c>
      <c r="J295" s="228" t="s">
        <v>421</v>
      </c>
      <c r="K295" s="231">
        <v>4402845540</v>
      </c>
      <c r="L295" s="231" t="s">
        <v>311</v>
      </c>
      <c r="M295" s="178" t="s">
        <v>422</v>
      </c>
      <c r="N295" s="230">
        <v>613.44000000000005</v>
      </c>
      <c r="O295" s="142" t="s">
        <v>160</v>
      </c>
      <c r="P295" s="230"/>
      <c r="Q295" s="230"/>
      <c r="R295" s="230" t="s">
        <v>449</v>
      </c>
      <c r="S295" s="230">
        <v>613.44000000000005</v>
      </c>
      <c r="T295" s="230"/>
      <c r="U295" s="230"/>
      <c r="V295" s="231"/>
      <c r="W295" s="256">
        <f t="shared" si="44"/>
        <v>613.44000000000005</v>
      </c>
      <c r="X295" s="144">
        <f t="shared" si="49"/>
        <v>0</v>
      </c>
      <c r="Y295" s="145"/>
      <c r="Z295" s="146"/>
      <c r="AA295" s="146"/>
      <c r="AB295" s="146"/>
      <c r="AC295" s="147"/>
      <c r="AD295" s="148"/>
      <c r="AE295" s="149"/>
      <c r="AF295" s="261" t="s">
        <v>820</v>
      </c>
      <c r="AG295" s="257">
        <f t="shared" si="45"/>
        <v>613.44000000000005</v>
      </c>
      <c r="AH295" s="252">
        <f t="shared" si="46"/>
        <v>0</v>
      </c>
      <c r="AI295" s="258">
        <f t="shared" si="50"/>
        <v>0</v>
      </c>
    </row>
    <row r="296" spans="1:35" s="12" customFormat="1" ht="14.25" customHeight="1" x14ac:dyDescent="0.2">
      <c r="A296" s="200">
        <v>42706</v>
      </c>
      <c r="B296" s="137"/>
      <c r="C296" s="138">
        <v>1</v>
      </c>
      <c r="D296" s="134">
        <v>5</v>
      </c>
      <c r="E296" s="231" t="s">
        <v>169</v>
      </c>
      <c r="F296" s="134" t="s">
        <v>79</v>
      </c>
      <c r="G296" s="231">
        <v>960896028</v>
      </c>
      <c r="H296" s="231">
        <v>1007663061</v>
      </c>
      <c r="I296" s="118">
        <v>260225</v>
      </c>
      <c r="J296" s="228">
        <v>39334</v>
      </c>
      <c r="K296" s="231">
        <v>4402836504</v>
      </c>
      <c r="L296" s="231" t="s">
        <v>311</v>
      </c>
      <c r="M296" s="178" t="s">
        <v>423</v>
      </c>
      <c r="N296" s="230">
        <v>306.72000000000003</v>
      </c>
      <c r="O296" s="142" t="s">
        <v>160</v>
      </c>
      <c r="P296" s="230"/>
      <c r="Q296" s="230"/>
      <c r="R296" s="230" t="s">
        <v>449</v>
      </c>
      <c r="S296" s="230">
        <v>306.72000000000003</v>
      </c>
      <c r="T296" s="230"/>
      <c r="U296" s="230"/>
      <c r="V296" s="231"/>
      <c r="W296" s="256">
        <f t="shared" si="44"/>
        <v>306.72000000000003</v>
      </c>
      <c r="X296" s="144">
        <f t="shared" si="49"/>
        <v>0</v>
      </c>
      <c r="Y296" s="145"/>
      <c r="Z296" s="146"/>
      <c r="AA296" s="146"/>
      <c r="AB296" s="146"/>
      <c r="AC296" s="147"/>
      <c r="AD296" s="148"/>
      <c r="AE296" s="149"/>
      <c r="AF296" s="261" t="s">
        <v>820</v>
      </c>
      <c r="AG296" s="257">
        <f t="shared" si="45"/>
        <v>306.72000000000003</v>
      </c>
      <c r="AH296" s="252">
        <f t="shared" si="46"/>
        <v>0</v>
      </c>
      <c r="AI296" s="258">
        <f t="shared" si="50"/>
        <v>0</v>
      </c>
    </row>
    <row r="297" spans="1:35" s="12" customFormat="1" ht="14.25" customHeight="1" x14ac:dyDescent="0.2">
      <c r="A297" s="200">
        <v>42706</v>
      </c>
      <c r="B297" s="137"/>
      <c r="C297" s="138">
        <v>1</v>
      </c>
      <c r="D297" s="134">
        <v>5</v>
      </c>
      <c r="E297" s="231" t="s">
        <v>169</v>
      </c>
      <c r="F297" s="134" t="s">
        <v>79</v>
      </c>
      <c r="G297" s="231">
        <v>960896029</v>
      </c>
      <c r="H297" s="231">
        <v>1007663066</v>
      </c>
      <c r="I297" s="118">
        <v>260226</v>
      </c>
      <c r="J297" s="228">
        <v>39333</v>
      </c>
      <c r="K297" s="231">
        <v>4402836503</v>
      </c>
      <c r="L297" s="231" t="s">
        <v>311</v>
      </c>
      <c r="M297" s="178" t="s">
        <v>424</v>
      </c>
      <c r="N297" s="230">
        <v>272.64</v>
      </c>
      <c r="O297" s="142" t="s">
        <v>160</v>
      </c>
      <c r="P297" s="230"/>
      <c r="Q297" s="230"/>
      <c r="R297" s="230" t="s">
        <v>449</v>
      </c>
      <c r="S297" s="230">
        <v>272.64</v>
      </c>
      <c r="T297" s="230"/>
      <c r="U297" s="230"/>
      <c r="V297" s="231"/>
      <c r="W297" s="256">
        <f t="shared" si="44"/>
        <v>272.64</v>
      </c>
      <c r="X297" s="144">
        <f t="shared" si="49"/>
        <v>0</v>
      </c>
      <c r="Y297" s="145"/>
      <c r="Z297" s="146"/>
      <c r="AA297" s="146"/>
      <c r="AB297" s="146"/>
      <c r="AC297" s="147"/>
      <c r="AD297" s="148"/>
      <c r="AE297" s="149"/>
      <c r="AF297" s="261" t="s">
        <v>820</v>
      </c>
      <c r="AG297" s="257">
        <f t="shared" si="45"/>
        <v>272.64</v>
      </c>
      <c r="AH297" s="252">
        <f t="shared" si="46"/>
        <v>0</v>
      </c>
      <c r="AI297" s="258">
        <f t="shared" si="50"/>
        <v>0</v>
      </c>
    </row>
    <row r="298" spans="1:35" s="12" customFormat="1" ht="14.25" customHeight="1" x14ac:dyDescent="0.2">
      <c r="A298" s="200">
        <v>42706</v>
      </c>
      <c r="B298" s="137"/>
      <c r="C298" s="138">
        <v>1</v>
      </c>
      <c r="D298" s="134" t="s">
        <v>55</v>
      </c>
      <c r="E298" s="231" t="s">
        <v>65</v>
      </c>
      <c r="F298" s="134" t="s">
        <v>79</v>
      </c>
      <c r="G298" s="231">
        <v>90491726</v>
      </c>
      <c r="H298" s="231">
        <v>1007663081</v>
      </c>
      <c r="I298" s="118">
        <v>260227</v>
      </c>
      <c r="J298" s="228" t="s">
        <v>426</v>
      </c>
      <c r="K298" s="228">
        <v>4402847256</v>
      </c>
      <c r="L298" s="231" t="s">
        <v>312</v>
      </c>
      <c r="M298" s="178" t="s">
        <v>425</v>
      </c>
      <c r="N298" s="230">
        <v>1022.81</v>
      </c>
      <c r="O298" s="142" t="s">
        <v>160</v>
      </c>
      <c r="P298" s="230"/>
      <c r="Q298" s="230"/>
      <c r="R298" s="230" t="s">
        <v>449</v>
      </c>
      <c r="S298" s="230">
        <v>284</v>
      </c>
      <c r="T298" s="230">
        <v>738.81</v>
      </c>
      <c r="U298" s="230"/>
      <c r="V298" s="231"/>
      <c r="W298" s="256">
        <f t="shared" si="44"/>
        <v>1022.81</v>
      </c>
      <c r="X298" s="144">
        <f t="shared" si="49"/>
        <v>0</v>
      </c>
      <c r="Y298" s="145"/>
      <c r="Z298" s="146"/>
      <c r="AA298" s="146"/>
      <c r="AB298" s="146"/>
      <c r="AC298" s="147"/>
      <c r="AD298" s="148"/>
      <c r="AE298" s="149"/>
      <c r="AF298" s="261" t="s">
        <v>820</v>
      </c>
      <c r="AG298" s="257">
        <f t="shared" si="45"/>
        <v>1022.81</v>
      </c>
      <c r="AH298" s="252">
        <f t="shared" si="46"/>
        <v>0</v>
      </c>
      <c r="AI298" s="258">
        <f t="shared" si="50"/>
        <v>0</v>
      </c>
    </row>
    <row r="299" spans="1:35" s="12" customFormat="1" ht="14.25" customHeight="1" x14ac:dyDescent="0.2">
      <c r="A299" s="200">
        <v>42706</v>
      </c>
      <c r="B299" s="137"/>
      <c r="C299" s="138">
        <v>1</v>
      </c>
      <c r="D299" s="134" t="s">
        <v>55</v>
      </c>
      <c r="E299" s="135" t="s">
        <v>65</v>
      </c>
      <c r="F299" s="134" t="s">
        <v>79</v>
      </c>
      <c r="G299" s="135">
        <v>90482167</v>
      </c>
      <c r="H299" s="135">
        <v>1007663086</v>
      </c>
      <c r="I299" s="118">
        <v>260228</v>
      </c>
      <c r="J299" s="140" t="s">
        <v>427</v>
      </c>
      <c r="K299" s="135">
        <v>4402831910</v>
      </c>
      <c r="L299" s="135" t="s">
        <v>311</v>
      </c>
      <c r="M299" s="178" t="s">
        <v>428</v>
      </c>
      <c r="N299" s="143">
        <v>318.08</v>
      </c>
      <c r="O299" s="142" t="s">
        <v>160</v>
      </c>
      <c r="P299" s="143"/>
      <c r="Q299" s="143"/>
      <c r="R299" s="143" t="s">
        <v>449</v>
      </c>
      <c r="S299" s="143">
        <v>318.08</v>
      </c>
      <c r="T299" s="143"/>
      <c r="U299" s="143"/>
      <c r="V299" s="135"/>
      <c r="W299" s="256">
        <f t="shared" si="44"/>
        <v>318.08</v>
      </c>
      <c r="X299" s="144">
        <f t="shared" si="49"/>
        <v>0</v>
      </c>
      <c r="Y299" s="145"/>
      <c r="Z299" s="146"/>
      <c r="AA299" s="146"/>
      <c r="AB299" s="146"/>
      <c r="AC299" s="147"/>
      <c r="AD299" s="148"/>
      <c r="AE299" s="149"/>
      <c r="AF299" s="261" t="s">
        <v>820</v>
      </c>
      <c r="AG299" s="257">
        <f t="shared" si="45"/>
        <v>318.08</v>
      </c>
      <c r="AH299" s="252">
        <f t="shared" si="46"/>
        <v>0</v>
      </c>
      <c r="AI299" s="258">
        <f t="shared" si="50"/>
        <v>0</v>
      </c>
    </row>
    <row r="300" spans="1:35" s="12" customFormat="1" ht="14.25" customHeight="1" x14ac:dyDescent="0.2">
      <c r="A300" s="200">
        <v>42706</v>
      </c>
      <c r="B300" s="137"/>
      <c r="C300" s="138">
        <v>1</v>
      </c>
      <c r="D300" s="134">
        <v>5</v>
      </c>
      <c r="E300" s="135" t="s">
        <v>169</v>
      </c>
      <c r="F300" s="134" t="s">
        <v>79</v>
      </c>
      <c r="G300" s="135">
        <v>960764448</v>
      </c>
      <c r="H300" s="135">
        <v>1007663158</v>
      </c>
      <c r="I300" s="118">
        <v>260229</v>
      </c>
      <c r="J300" s="140" t="s">
        <v>430</v>
      </c>
      <c r="K300" s="135">
        <v>4402836293</v>
      </c>
      <c r="L300" s="135" t="s">
        <v>311</v>
      </c>
      <c r="M300" s="178" t="s">
        <v>429</v>
      </c>
      <c r="N300" s="143">
        <v>1934.46</v>
      </c>
      <c r="O300" s="142" t="s">
        <v>160</v>
      </c>
      <c r="P300" s="143"/>
      <c r="Q300" s="143"/>
      <c r="R300" s="143" t="s">
        <v>449</v>
      </c>
      <c r="S300" s="143">
        <v>1934.46</v>
      </c>
      <c r="T300" s="143"/>
      <c r="U300" s="143"/>
      <c r="V300" s="135"/>
      <c r="W300" s="256">
        <f t="shared" si="44"/>
        <v>1934.46</v>
      </c>
      <c r="X300" s="144">
        <f t="shared" si="49"/>
        <v>0</v>
      </c>
      <c r="Y300" s="145"/>
      <c r="Z300" s="146"/>
      <c r="AA300" s="146"/>
      <c r="AB300" s="146"/>
      <c r="AC300" s="147"/>
      <c r="AD300" s="148"/>
      <c r="AE300" s="149"/>
      <c r="AF300" s="261" t="s">
        <v>820</v>
      </c>
      <c r="AG300" s="257">
        <f t="shared" si="45"/>
        <v>1934.46</v>
      </c>
      <c r="AH300" s="252">
        <f t="shared" si="46"/>
        <v>0</v>
      </c>
      <c r="AI300" s="258">
        <f t="shared" si="50"/>
        <v>0</v>
      </c>
    </row>
    <row r="301" spans="1:35" s="12" customFormat="1" ht="14.25" customHeight="1" x14ac:dyDescent="0.2">
      <c r="A301" s="200">
        <v>42706</v>
      </c>
      <c r="B301" s="137"/>
      <c r="C301" s="138">
        <v>1</v>
      </c>
      <c r="D301" s="134" t="s">
        <v>53</v>
      </c>
      <c r="E301" s="135" t="s">
        <v>165</v>
      </c>
      <c r="F301" s="134" t="s">
        <v>79</v>
      </c>
      <c r="G301" s="231">
        <v>960762012</v>
      </c>
      <c r="H301" s="135">
        <v>1007663162</v>
      </c>
      <c r="I301" s="118">
        <v>260230</v>
      </c>
      <c r="J301" s="140">
        <v>39455</v>
      </c>
      <c r="K301" s="135">
        <v>4402838818</v>
      </c>
      <c r="L301" s="135" t="s">
        <v>311</v>
      </c>
      <c r="M301" s="178" t="s">
        <v>403</v>
      </c>
      <c r="N301" s="143">
        <v>355</v>
      </c>
      <c r="O301" s="142" t="s">
        <v>160</v>
      </c>
      <c r="P301" s="230"/>
      <c r="Q301" s="143"/>
      <c r="R301" s="143" t="s">
        <v>518</v>
      </c>
      <c r="S301" s="143">
        <v>355</v>
      </c>
      <c r="T301" s="143"/>
      <c r="U301" s="143"/>
      <c r="V301" s="135"/>
      <c r="W301" s="256">
        <f t="shared" si="44"/>
        <v>355</v>
      </c>
      <c r="X301" s="144">
        <f t="shared" si="49"/>
        <v>0</v>
      </c>
      <c r="Y301" s="145"/>
      <c r="Z301" s="146"/>
      <c r="AA301" s="146"/>
      <c r="AB301" s="146"/>
      <c r="AC301" s="147"/>
      <c r="AD301" s="148"/>
      <c r="AE301" s="149"/>
      <c r="AF301" s="261" t="s">
        <v>819</v>
      </c>
      <c r="AG301" s="257">
        <f t="shared" si="45"/>
        <v>355</v>
      </c>
      <c r="AH301" s="252">
        <f t="shared" si="46"/>
        <v>0</v>
      </c>
      <c r="AI301" s="258">
        <f t="shared" si="50"/>
        <v>0</v>
      </c>
    </row>
    <row r="302" spans="1:35" s="12" customFormat="1" ht="14.25" customHeight="1" x14ac:dyDescent="0.2">
      <c r="A302" s="200">
        <v>42706</v>
      </c>
      <c r="B302" s="137"/>
      <c r="C302" s="138">
        <v>1</v>
      </c>
      <c r="D302" s="134" t="s">
        <v>53</v>
      </c>
      <c r="E302" s="135" t="s">
        <v>165</v>
      </c>
      <c r="F302" s="134" t="s">
        <v>79</v>
      </c>
      <c r="G302" s="135">
        <v>90489537</v>
      </c>
      <c r="H302" s="135">
        <v>1007663171</v>
      </c>
      <c r="I302" s="118">
        <v>260231</v>
      </c>
      <c r="J302" s="140"/>
      <c r="K302" s="231">
        <v>4402840179</v>
      </c>
      <c r="L302" s="135" t="s">
        <v>311</v>
      </c>
      <c r="M302" s="178" t="s">
        <v>431</v>
      </c>
      <c r="N302" s="143">
        <v>100</v>
      </c>
      <c r="O302" s="142" t="s">
        <v>160</v>
      </c>
      <c r="P302" s="230"/>
      <c r="Q302" s="230"/>
      <c r="R302" s="143" t="s">
        <v>518</v>
      </c>
      <c r="S302" s="143">
        <v>100</v>
      </c>
      <c r="T302" s="143"/>
      <c r="U302" s="143"/>
      <c r="V302" s="135"/>
      <c r="W302" s="256">
        <f t="shared" si="44"/>
        <v>100</v>
      </c>
      <c r="X302" s="144">
        <f t="shared" si="49"/>
        <v>0</v>
      </c>
      <c r="Y302" s="145"/>
      <c r="Z302" s="146"/>
      <c r="AA302" s="146"/>
      <c r="AB302" s="146"/>
      <c r="AC302" s="147"/>
      <c r="AD302" s="148"/>
      <c r="AE302" s="149"/>
      <c r="AF302" s="261" t="s">
        <v>819</v>
      </c>
      <c r="AG302" s="257">
        <f t="shared" si="45"/>
        <v>100</v>
      </c>
      <c r="AH302" s="252">
        <f t="shared" si="46"/>
        <v>0</v>
      </c>
      <c r="AI302" s="258">
        <f t="shared" si="50"/>
        <v>0</v>
      </c>
    </row>
    <row r="303" spans="1:35" s="12" customFormat="1" ht="14.25" customHeight="1" x14ac:dyDescent="0.2">
      <c r="A303" s="200">
        <v>42706</v>
      </c>
      <c r="B303" s="137"/>
      <c r="C303" s="138">
        <v>1</v>
      </c>
      <c r="D303" s="134">
        <v>8</v>
      </c>
      <c r="E303" s="135" t="s">
        <v>166</v>
      </c>
      <c r="F303" s="134" t="s">
        <v>79</v>
      </c>
      <c r="G303" s="135">
        <v>90475024</v>
      </c>
      <c r="H303" s="135">
        <v>1007663182</v>
      </c>
      <c r="I303" s="118">
        <v>260232</v>
      </c>
      <c r="J303" s="140"/>
      <c r="K303" s="231">
        <v>4402750152</v>
      </c>
      <c r="L303" s="135" t="s">
        <v>313</v>
      </c>
      <c r="M303" s="178" t="s">
        <v>432</v>
      </c>
      <c r="N303" s="143">
        <v>68.08</v>
      </c>
      <c r="O303" s="142" t="s">
        <v>160</v>
      </c>
      <c r="P303" s="230"/>
      <c r="Q303" s="230"/>
      <c r="R303" s="143" t="s">
        <v>449</v>
      </c>
      <c r="S303" s="143">
        <v>68.08</v>
      </c>
      <c r="T303" s="143"/>
      <c r="U303" s="143"/>
      <c r="V303" s="135"/>
      <c r="W303" s="256">
        <f t="shared" si="44"/>
        <v>68.08</v>
      </c>
      <c r="X303" s="144">
        <f t="shared" si="49"/>
        <v>0</v>
      </c>
      <c r="Y303" s="145"/>
      <c r="Z303" s="146"/>
      <c r="AA303" s="146"/>
      <c r="AB303" s="146"/>
      <c r="AC303" s="147"/>
      <c r="AD303" s="148"/>
      <c r="AE303" s="149"/>
      <c r="AF303" s="261" t="s">
        <v>818</v>
      </c>
      <c r="AG303" s="257">
        <f t="shared" si="45"/>
        <v>68.08</v>
      </c>
      <c r="AH303" s="252">
        <f t="shared" si="46"/>
        <v>0</v>
      </c>
      <c r="AI303" s="258">
        <f t="shared" si="50"/>
        <v>0</v>
      </c>
    </row>
    <row r="304" spans="1:35" s="12" customFormat="1" ht="14.25" customHeight="1" x14ac:dyDescent="0.2">
      <c r="A304" s="200">
        <v>42709</v>
      </c>
      <c r="B304" s="137"/>
      <c r="C304" s="138">
        <v>1</v>
      </c>
      <c r="D304" s="134">
        <v>8</v>
      </c>
      <c r="E304" s="135" t="s">
        <v>171</v>
      </c>
      <c r="F304" s="134" t="s">
        <v>79</v>
      </c>
      <c r="G304" s="135">
        <v>90493668</v>
      </c>
      <c r="H304" s="135">
        <v>1007665830</v>
      </c>
      <c r="I304" s="118">
        <v>260233</v>
      </c>
      <c r="J304" s="140"/>
      <c r="K304" s="231">
        <v>4402850988</v>
      </c>
      <c r="L304" s="135" t="s">
        <v>311</v>
      </c>
      <c r="M304" s="178" t="s">
        <v>433</v>
      </c>
      <c r="N304" s="143">
        <v>100</v>
      </c>
      <c r="O304" s="142" t="s">
        <v>160</v>
      </c>
      <c r="P304" s="230"/>
      <c r="Q304" s="230"/>
      <c r="R304" s="102" t="s">
        <v>449</v>
      </c>
      <c r="S304" s="143">
        <v>100</v>
      </c>
      <c r="T304" s="143"/>
      <c r="U304" s="143"/>
      <c r="V304" s="135"/>
      <c r="W304" s="256">
        <f t="shared" si="44"/>
        <v>100</v>
      </c>
      <c r="X304" s="144">
        <f t="shared" si="49"/>
        <v>0</v>
      </c>
      <c r="Y304" s="145"/>
      <c r="Z304" s="146"/>
      <c r="AA304" s="146"/>
      <c r="AB304" s="146"/>
      <c r="AC304" s="147"/>
      <c r="AD304" s="148"/>
      <c r="AE304" s="149"/>
      <c r="AF304" s="261" t="s">
        <v>818</v>
      </c>
      <c r="AG304" s="257">
        <f t="shared" si="45"/>
        <v>100</v>
      </c>
      <c r="AH304" s="252">
        <f t="shared" si="46"/>
        <v>0</v>
      </c>
      <c r="AI304" s="258">
        <f t="shared" si="50"/>
        <v>0</v>
      </c>
    </row>
    <row r="305" spans="1:35" s="12" customFormat="1" ht="14.25" customHeight="1" x14ac:dyDescent="0.2">
      <c r="A305" s="200">
        <v>42709</v>
      </c>
      <c r="B305" s="137"/>
      <c r="C305" s="138">
        <v>1</v>
      </c>
      <c r="D305" s="134">
        <v>8</v>
      </c>
      <c r="E305" s="135" t="s">
        <v>166</v>
      </c>
      <c r="F305" s="134" t="s">
        <v>79</v>
      </c>
      <c r="G305" s="231">
        <v>960896022</v>
      </c>
      <c r="H305" s="135">
        <v>1007665836</v>
      </c>
      <c r="I305" s="118">
        <v>260234</v>
      </c>
      <c r="J305" s="140"/>
      <c r="K305" s="135">
        <v>4402850986</v>
      </c>
      <c r="L305" s="135" t="s">
        <v>311</v>
      </c>
      <c r="M305" s="178" t="s">
        <v>434</v>
      </c>
      <c r="N305" s="143">
        <v>109.12</v>
      </c>
      <c r="O305" s="142" t="s">
        <v>160</v>
      </c>
      <c r="P305" s="230"/>
      <c r="Q305" s="143"/>
      <c r="R305" s="143" t="s">
        <v>449</v>
      </c>
      <c r="S305" s="143">
        <v>109.12</v>
      </c>
      <c r="T305" s="143"/>
      <c r="U305" s="143"/>
      <c r="V305" s="135"/>
      <c r="W305" s="256">
        <f t="shared" si="44"/>
        <v>109.12</v>
      </c>
      <c r="X305" s="144">
        <f t="shared" si="49"/>
        <v>0</v>
      </c>
      <c r="Y305" s="145"/>
      <c r="Z305" s="146"/>
      <c r="AA305" s="146"/>
      <c r="AB305" s="146"/>
      <c r="AC305" s="147"/>
      <c r="AD305" s="148"/>
      <c r="AE305" s="149"/>
      <c r="AF305" s="261" t="s">
        <v>818</v>
      </c>
      <c r="AG305" s="257">
        <f t="shared" si="45"/>
        <v>109.12</v>
      </c>
      <c r="AH305" s="252">
        <f t="shared" si="46"/>
        <v>0</v>
      </c>
      <c r="AI305" s="258">
        <f t="shared" si="50"/>
        <v>0</v>
      </c>
    </row>
    <row r="306" spans="1:35" s="12" customFormat="1" ht="14.25" customHeight="1" x14ac:dyDescent="0.2">
      <c r="A306" s="200">
        <v>42709</v>
      </c>
      <c r="B306" s="137"/>
      <c r="C306" s="138">
        <v>1</v>
      </c>
      <c r="D306" s="134">
        <v>8</v>
      </c>
      <c r="E306" s="135" t="s">
        <v>166</v>
      </c>
      <c r="F306" s="232" t="s">
        <v>79</v>
      </c>
      <c r="G306" s="228">
        <v>90494561</v>
      </c>
      <c r="H306" s="135">
        <v>1007792286</v>
      </c>
      <c r="I306" s="118">
        <v>260235</v>
      </c>
      <c r="J306" s="140"/>
      <c r="K306" s="228">
        <v>4402885695</v>
      </c>
      <c r="L306" s="135" t="s">
        <v>311</v>
      </c>
      <c r="M306" s="178" t="s">
        <v>198</v>
      </c>
      <c r="N306" s="143">
        <v>357.3</v>
      </c>
      <c r="O306" s="142" t="s">
        <v>160</v>
      </c>
      <c r="P306" s="264"/>
      <c r="Q306" s="143"/>
      <c r="R306" s="230" t="s">
        <v>785</v>
      </c>
      <c r="S306" s="143">
        <v>357.3</v>
      </c>
      <c r="T306" s="143"/>
      <c r="U306" s="143"/>
      <c r="V306" s="135"/>
      <c r="W306" s="256">
        <f t="shared" si="44"/>
        <v>357.3</v>
      </c>
      <c r="X306" s="144">
        <f t="shared" si="49"/>
        <v>0</v>
      </c>
      <c r="Y306" s="145"/>
      <c r="Z306" s="146"/>
      <c r="AA306" s="146"/>
      <c r="AB306" s="146"/>
      <c r="AC306" s="147"/>
      <c r="AD306" s="148"/>
      <c r="AE306" s="149"/>
      <c r="AF306" s="261" t="s">
        <v>818</v>
      </c>
      <c r="AG306" s="257">
        <f t="shared" si="45"/>
        <v>357.3</v>
      </c>
      <c r="AH306" s="252">
        <f t="shared" si="46"/>
        <v>0</v>
      </c>
      <c r="AI306" s="258">
        <f t="shared" si="50"/>
        <v>0</v>
      </c>
    </row>
    <row r="307" spans="1:35" s="12" customFormat="1" ht="14.25" customHeight="1" x14ac:dyDescent="0.2">
      <c r="A307" s="200">
        <v>42710</v>
      </c>
      <c r="B307" s="137"/>
      <c r="C307" s="138">
        <v>1</v>
      </c>
      <c r="D307" s="134" t="s">
        <v>52</v>
      </c>
      <c r="E307" s="135" t="s">
        <v>57</v>
      </c>
      <c r="F307" s="134" t="s">
        <v>78</v>
      </c>
      <c r="G307" s="135">
        <v>960888457</v>
      </c>
      <c r="H307" s="135"/>
      <c r="I307" s="118">
        <v>260237</v>
      </c>
      <c r="J307" s="140">
        <v>39784</v>
      </c>
      <c r="K307" s="135"/>
      <c r="L307" s="135" t="s">
        <v>311</v>
      </c>
      <c r="M307" s="178" t="s">
        <v>437</v>
      </c>
      <c r="N307" s="143">
        <v>125</v>
      </c>
      <c r="O307" s="142" t="s">
        <v>160</v>
      </c>
      <c r="P307" s="143" t="s">
        <v>163</v>
      </c>
      <c r="Q307" s="143"/>
      <c r="R307" s="143"/>
      <c r="S307" s="143"/>
      <c r="T307" s="143"/>
      <c r="U307" s="143"/>
      <c r="V307" s="135"/>
      <c r="W307" s="256">
        <f t="shared" si="44"/>
        <v>0</v>
      </c>
      <c r="X307" s="144">
        <f t="shared" si="49"/>
        <v>125</v>
      </c>
      <c r="Y307" s="145"/>
      <c r="Z307" s="146"/>
      <c r="AA307" s="146"/>
      <c r="AB307" s="146"/>
      <c r="AC307" s="147"/>
      <c r="AD307" s="148"/>
      <c r="AE307" s="149"/>
      <c r="AF307" s="261" t="s">
        <v>819</v>
      </c>
      <c r="AG307" s="257">
        <f t="shared" si="45"/>
        <v>125</v>
      </c>
      <c r="AH307" s="252">
        <f t="shared" si="46"/>
        <v>0</v>
      </c>
      <c r="AI307" s="258">
        <f t="shared" si="50"/>
        <v>125</v>
      </c>
    </row>
    <row r="308" spans="1:35" s="12" customFormat="1" ht="14.25" customHeight="1" x14ac:dyDescent="0.2">
      <c r="A308" s="200">
        <v>42710</v>
      </c>
      <c r="B308" s="137"/>
      <c r="C308" s="138">
        <v>1</v>
      </c>
      <c r="D308" s="134">
        <v>8</v>
      </c>
      <c r="E308" s="135"/>
      <c r="F308" s="134" t="s">
        <v>56</v>
      </c>
      <c r="G308" s="135">
        <v>90493496</v>
      </c>
      <c r="H308" s="135"/>
      <c r="I308" s="118">
        <v>260238</v>
      </c>
      <c r="J308" s="140"/>
      <c r="K308" s="231" t="s">
        <v>744</v>
      </c>
      <c r="L308" s="135" t="s">
        <v>311</v>
      </c>
      <c r="M308" s="178" t="s">
        <v>438</v>
      </c>
      <c r="N308" s="143">
        <v>554.29999999999995</v>
      </c>
      <c r="O308" s="142" t="s">
        <v>160</v>
      </c>
      <c r="P308" s="143"/>
      <c r="Q308" s="143"/>
      <c r="R308" s="143" t="s">
        <v>734</v>
      </c>
      <c r="S308" s="143">
        <v>554.29999999999995</v>
      </c>
      <c r="T308" s="143"/>
      <c r="U308" s="143"/>
      <c r="V308" s="135"/>
      <c r="W308" s="256">
        <f t="shared" si="44"/>
        <v>554.29999999999995</v>
      </c>
      <c r="X308" s="144">
        <f t="shared" si="49"/>
        <v>0</v>
      </c>
      <c r="Y308" s="145"/>
      <c r="Z308" s="146"/>
      <c r="AA308" s="146"/>
      <c r="AB308" s="146"/>
      <c r="AC308" s="147"/>
      <c r="AD308" s="148"/>
      <c r="AE308" s="149"/>
      <c r="AF308" s="261" t="s">
        <v>818</v>
      </c>
      <c r="AG308" s="257">
        <f t="shared" si="45"/>
        <v>554.29999999999995</v>
      </c>
      <c r="AH308" s="252">
        <f t="shared" si="46"/>
        <v>0</v>
      </c>
      <c r="AI308" s="258">
        <f t="shared" si="50"/>
        <v>0</v>
      </c>
    </row>
    <row r="309" spans="1:35" s="12" customFormat="1" ht="14.25" customHeight="1" x14ac:dyDescent="0.2">
      <c r="A309" s="200">
        <v>42710</v>
      </c>
      <c r="B309" s="137"/>
      <c r="C309" s="138">
        <v>1</v>
      </c>
      <c r="D309" s="134">
        <v>8</v>
      </c>
      <c r="E309" s="135"/>
      <c r="F309" s="134" t="s">
        <v>83</v>
      </c>
      <c r="G309" s="135">
        <v>960900342</v>
      </c>
      <c r="H309" s="135"/>
      <c r="I309" s="118">
        <v>260239</v>
      </c>
      <c r="J309" s="140"/>
      <c r="K309" s="135">
        <v>2510004015</v>
      </c>
      <c r="L309" s="135" t="s">
        <v>313</v>
      </c>
      <c r="M309" s="178" t="s">
        <v>328</v>
      </c>
      <c r="N309" s="143">
        <v>90.96</v>
      </c>
      <c r="O309" s="142" t="s">
        <v>160</v>
      </c>
      <c r="P309" s="143"/>
      <c r="Q309" s="143"/>
      <c r="R309" s="143" t="s">
        <v>659</v>
      </c>
      <c r="S309" s="143">
        <v>90.96</v>
      </c>
      <c r="T309" s="143"/>
      <c r="U309" s="143"/>
      <c r="V309" s="135"/>
      <c r="W309" s="256">
        <f t="shared" si="44"/>
        <v>90.96</v>
      </c>
      <c r="X309" s="144">
        <f t="shared" si="49"/>
        <v>0</v>
      </c>
      <c r="Y309" s="145"/>
      <c r="Z309" s="146"/>
      <c r="AA309" s="146"/>
      <c r="AB309" s="146"/>
      <c r="AC309" s="147"/>
      <c r="AD309" s="148"/>
      <c r="AE309" s="149"/>
      <c r="AF309" s="261" t="s">
        <v>818</v>
      </c>
      <c r="AG309" s="257">
        <f t="shared" si="45"/>
        <v>90.96</v>
      </c>
      <c r="AH309" s="252">
        <f t="shared" si="46"/>
        <v>0</v>
      </c>
      <c r="AI309" s="258">
        <f t="shared" si="50"/>
        <v>0</v>
      </c>
    </row>
    <row r="310" spans="1:35" s="12" customFormat="1" ht="14.25" customHeight="1" x14ac:dyDescent="0.2">
      <c r="A310" s="200">
        <v>42710</v>
      </c>
      <c r="B310" s="137"/>
      <c r="C310" s="138">
        <v>1</v>
      </c>
      <c r="D310" s="134">
        <v>5</v>
      </c>
      <c r="E310" s="135" t="s">
        <v>58</v>
      </c>
      <c r="F310" s="134" t="s">
        <v>78</v>
      </c>
      <c r="G310" s="135">
        <v>90489875</v>
      </c>
      <c r="H310" s="135" t="s">
        <v>587</v>
      </c>
      <c r="I310" s="118">
        <v>260240</v>
      </c>
      <c r="J310" s="140">
        <v>39956</v>
      </c>
      <c r="K310" s="135" t="s">
        <v>588</v>
      </c>
      <c r="L310" s="135" t="s">
        <v>311</v>
      </c>
      <c r="M310" s="178" t="s">
        <v>439</v>
      </c>
      <c r="N310" s="143">
        <v>131.04</v>
      </c>
      <c r="O310" s="142" t="s">
        <v>160</v>
      </c>
      <c r="P310" s="143"/>
      <c r="Q310" s="143"/>
      <c r="R310" s="143" t="s">
        <v>579</v>
      </c>
      <c r="S310" s="143">
        <v>131.04</v>
      </c>
      <c r="T310" s="143"/>
      <c r="U310" s="143"/>
      <c r="V310" s="135"/>
      <c r="W310" s="256">
        <f t="shared" si="44"/>
        <v>131.04</v>
      </c>
      <c r="X310" s="144">
        <f t="shared" si="49"/>
        <v>0</v>
      </c>
      <c r="Y310" s="145"/>
      <c r="Z310" s="146"/>
      <c r="AA310" s="146"/>
      <c r="AB310" s="146"/>
      <c r="AC310" s="147"/>
      <c r="AD310" s="148"/>
      <c r="AE310" s="149"/>
      <c r="AF310" s="261" t="s">
        <v>820</v>
      </c>
      <c r="AG310" s="257">
        <f t="shared" si="45"/>
        <v>131.04</v>
      </c>
      <c r="AH310" s="252">
        <f t="shared" si="46"/>
        <v>0</v>
      </c>
      <c r="AI310" s="258">
        <f t="shared" si="50"/>
        <v>0</v>
      </c>
    </row>
    <row r="311" spans="1:35" s="12" customFormat="1" ht="14.25" customHeight="1" x14ac:dyDescent="0.2">
      <c r="A311" s="200">
        <v>42710</v>
      </c>
      <c r="B311" s="137"/>
      <c r="C311" s="138">
        <v>1</v>
      </c>
      <c r="D311" s="134" t="s">
        <v>53</v>
      </c>
      <c r="E311" s="135" t="s">
        <v>172</v>
      </c>
      <c r="F311" s="134" t="s">
        <v>79</v>
      </c>
      <c r="G311" s="135">
        <v>960874414</v>
      </c>
      <c r="H311" s="135">
        <v>1007762045</v>
      </c>
      <c r="I311" s="118">
        <v>260241</v>
      </c>
      <c r="J311" s="204"/>
      <c r="K311" s="231">
        <v>4402862244</v>
      </c>
      <c r="L311" s="135" t="s">
        <v>311</v>
      </c>
      <c r="M311" s="178" t="s">
        <v>440</v>
      </c>
      <c r="N311" s="143">
        <v>627.5</v>
      </c>
      <c r="O311" s="142" t="s">
        <v>160</v>
      </c>
      <c r="P311" s="190"/>
      <c r="Q311" s="143"/>
      <c r="R311" s="143" t="s">
        <v>674</v>
      </c>
      <c r="S311" s="143">
        <v>627.5</v>
      </c>
      <c r="T311" s="143"/>
      <c r="U311" s="143"/>
      <c r="V311" s="135"/>
      <c r="W311" s="256">
        <f t="shared" si="44"/>
        <v>627.5</v>
      </c>
      <c r="X311" s="144">
        <f t="shared" si="49"/>
        <v>0</v>
      </c>
      <c r="Y311" s="145"/>
      <c r="Z311" s="146"/>
      <c r="AA311" s="146"/>
      <c r="AB311" s="146"/>
      <c r="AC311" s="147"/>
      <c r="AD311" s="148"/>
      <c r="AE311" s="149"/>
      <c r="AF311" s="261" t="s">
        <v>819</v>
      </c>
      <c r="AG311" s="257">
        <f t="shared" si="45"/>
        <v>627.5</v>
      </c>
      <c r="AH311" s="252">
        <f t="shared" si="46"/>
        <v>0</v>
      </c>
      <c r="AI311" s="258">
        <f t="shared" si="50"/>
        <v>0</v>
      </c>
    </row>
    <row r="312" spans="1:35" s="12" customFormat="1" ht="14.25" customHeight="1" x14ac:dyDescent="0.2">
      <c r="A312" s="200">
        <v>42710</v>
      </c>
      <c r="B312" s="137"/>
      <c r="C312" s="138">
        <v>1</v>
      </c>
      <c r="D312" s="134">
        <v>5</v>
      </c>
      <c r="E312" s="135" t="s">
        <v>168</v>
      </c>
      <c r="F312" s="134" t="s">
        <v>79</v>
      </c>
      <c r="G312" s="135">
        <v>90495213</v>
      </c>
      <c r="H312" s="135">
        <v>1007669084</v>
      </c>
      <c r="I312" s="118">
        <v>260242</v>
      </c>
      <c r="J312" s="140">
        <v>40010</v>
      </c>
      <c r="K312" s="231">
        <v>4402850226</v>
      </c>
      <c r="L312" s="135" t="s">
        <v>311</v>
      </c>
      <c r="M312" s="178" t="s">
        <v>441</v>
      </c>
      <c r="N312" s="143">
        <v>170.4</v>
      </c>
      <c r="O312" s="142" t="s">
        <v>160</v>
      </c>
      <c r="P312" s="143"/>
      <c r="Q312" s="143"/>
      <c r="R312" s="143" t="s">
        <v>449</v>
      </c>
      <c r="S312" s="143">
        <v>170.4</v>
      </c>
      <c r="T312" s="143"/>
      <c r="U312" s="143"/>
      <c r="V312" s="135"/>
      <c r="W312" s="256">
        <f t="shared" si="44"/>
        <v>170.4</v>
      </c>
      <c r="X312" s="144">
        <f t="shared" si="49"/>
        <v>0</v>
      </c>
      <c r="Y312" s="145"/>
      <c r="Z312" s="146"/>
      <c r="AA312" s="146"/>
      <c r="AB312" s="146"/>
      <c r="AC312" s="147"/>
      <c r="AD312" s="148"/>
      <c r="AE312" s="149"/>
      <c r="AF312" s="261" t="s">
        <v>820</v>
      </c>
      <c r="AG312" s="257">
        <f t="shared" si="45"/>
        <v>170.4</v>
      </c>
      <c r="AH312" s="252">
        <f t="shared" si="46"/>
        <v>0</v>
      </c>
      <c r="AI312" s="258">
        <f t="shared" si="50"/>
        <v>0</v>
      </c>
    </row>
    <row r="313" spans="1:35" s="12" customFormat="1" ht="14.25" customHeight="1" x14ac:dyDescent="0.2">
      <c r="A313" s="200">
        <v>42710</v>
      </c>
      <c r="B313" s="137"/>
      <c r="C313" s="138">
        <v>1</v>
      </c>
      <c r="D313" s="134">
        <v>5</v>
      </c>
      <c r="E313" s="135" t="s">
        <v>169</v>
      </c>
      <c r="F313" s="134" t="s">
        <v>79</v>
      </c>
      <c r="G313" s="231">
        <v>90494588</v>
      </c>
      <c r="H313" s="135">
        <v>1007669097</v>
      </c>
      <c r="I313" s="118">
        <v>260243</v>
      </c>
      <c r="J313" s="140">
        <v>39774</v>
      </c>
      <c r="K313" s="135">
        <v>4402846093</v>
      </c>
      <c r="L313" s="135" t="s">
        <v>311</v>
      </c>
      <c r="M313" s="178" t="s">
        <v>442</v>
      </c>
      <c r="N313" s="143">
        <v>647.52</v>
      </c>
      <c r="O313" s="142" t="s">
        <v>160</v>
      </c>
      <c r="P313" s="230"/>
      <c r="Q313" s="143"/>
      <c r="R313" s="143" t="s">
        <v>449</v>
      </c>
      <c r="S313" s="143">
        <v>647.52</v>
      </c>
      <c r="T313" s="143"/>
      <c r="U313" s="143"/>
      <c r="V313" s="135"/>
      <c r="W313" s="256">
        <f t="shared" si="44"/>
        <v>647.52</v>
      </c>
      <c r="X313" s="144">
        <f t="shared" si="49"/>
        <v>0</v>
      </c>
      <c r="Y313" s="145"/>
      <c r="Z313" s="146"/>
      <c r="AA313" s="146"/>
      <c r="AB313" s="146"/>
      <c r="AC313" s="147"/>
      <c r="AD313" s="148"/>
      <c r="AE313" s="149"/>
      <c r="AF313" s="261" t="s">
        <v>820</v>
      </c>
      <c r="AG313" s="257">
        <f t="shared" si="45"/>
        <v>647.52</v>
      </c>
      <c r="AH313" s="252">
        <f t="shared" si="46"/>
        <v>0</v>
      </c>
      <c r="AI313" s="258">
        <f t="shared" si="50"/>
        <v>0</v>
      </c>
    </row>
    <row r="314" spans="1:35" s="12" customFormat="1" ht="14.25" customHeight="1" x14ac:dyDescent="0.2">
      <c r="A314" s="200">
        <v>42710</v>
      </c>
      <c r="B314" s="137"/>
      <c r="C314" s="138">
        <v>1</v>
      </c>
      <c r="D314" s="134" t="s">
        <v>55</v>
      </c>
      <c r="E314" s="135" t="s">
        <v>65</v>
      </c>
      <c r="F314" s="134" t="s">
        <v>79</v>
      </c>
      <c r="G314" s="135">
        <v>90482025</v>
      </c>
      <c r="H314" s="135">
        <v>1007669107</v>
      </c>
      <c r="I314" s="118">
        <v>260244</v>
      </c>
      <c r="J314" s="140" t="s">
        <v>443</v>
      </c>
      <c r="K314" s="228">
        <v>4402842192</v>
      </c>
      <c r="L314" s="135" t="s">
        <v>312</v>
      </c>
      <c r="M314" s="178" t="s">
        <v>444</v>
      </c>
      <c r="N314" s="143">
        <f>249+1689.46</f>
        <v>1938.46</v>
      </c>
      <c r="O314" s="142" t="s">
        <v>160</v>
      </c>
      <c r="P314" s="143"/>
      <c r="Q314" s="143"/>
      <c r="R314" s="143" t="s">
        <v>449</v>
      </c>
      <c r="S314" s="143">
        <v>249.92</v>
      </c>
      <c r="T314" s="143">
        <v>1689.46</v>
      </c>
      <c r="U314" s="143"/>
      <c r="V314" s="135"/>
      <c r="W314" s="256">
        <f t="shared" si="44"/>
        <v>1939.38</v>
      </c>
      <c r="X314" s="144">
        <v>0</v>
      </c>
      <c r="Y314" s="145"/>
      <c r="Z314" s="146"/>
      <c r="AA314" s="146"/>
      <c r="AB314" s="146"/>
      <c r="AC314" s="147"/>
      <c r="AD314" s="148"/>
      <c r="AE314" s="149"/>
      <c r="AF314" s="261" t="s">
        <v>820</v>
      </c>
      <c r="AG314" s="257">
        <f t="shared" si="45"/>
        <v>1938.46</v>
      </c>
      <c r="AH314" s="252">
        <f t="shared" si="46"/>
        <v>0</v>
      </c>
      <c r="AI314" s="258">
        <v>0</v>
      </c>
    </row>
    <row r="315" spans="1:35" s="12" customFormat="1" ht="14.25" customHeight="1" x14ac:dyDescent="0.2">
      <c r="A315" s="200">
        <v>42710</v>
      </c>
      <c r="B315" s="137"/>
      <c r="C315" s="138">
        <v>1</v>
      </c>
      <c r="D315" s="134" t="s">
        <v>55</v>
      </c>
      <c r="E315" s="135" t="s">
        <v>65</v>
      </c>
      <c r="F315" s="134" t="s">
        <v>79</v>
      </c>
      <c r="G315" s="135">
        <v>960896049</v>
      </c>
      <c r="H315" s="135">
        <v>1007669173</v>
      </c>
      <c r="I315" s="118">
        <v>260245</v>
      </c>
      <c r="J315" s="140" t="s">
        <v>446</v>
      </c>
      <c r="K315" s="135">
        <v>4402845890</v>
      </c>
      <c r="L315" s="135" t="s">
        <v>311</v>
      </c>
      <c r="M315" s="178" t="s">
        <v>445</v>
      </c>
      <c r="N315" s="143">
        <v>2111.7199999999998</v>
      </c>
      <c r="O315" s="142" t="s">
        <v>160</v>
      </c>
      <c r="P315" s="143"/>
      <c r="Q315" s="143"/>
      <c r="R315" s="143" t="s">
        <v>449</v>
      </c>
      <c r="S315" s="143">
        <v>2111.7199999999998</v>
      </c>
      <c r="T315" s="143"/>
      <c r="U315" s="143"/>
      <c r="V315" s="135"/>
      <c r="W315" s="256">
        <f t="shared" si="44"/>
        <v>2111.7199999999998</v>
      </c>
      <c r="X315" s="144">
        <f t="shared" ref="X315:X328" si="51">IF(O315="a",0,IF(O315="d","0",IF(O315="","",+N315-S315-T315-U315-V315)))</f>
        <v>0</v>
      </c>
      <c r="Y315" s="145"/>
      <c r="Z315" s="146"/>
      <c r="AA315" s="146"/>
      <c r="AB315" s="146"/>
      <c r="AC315" s="147"/>
      <c r="AD315" s="148"/>
      <c r="AE315" s="149"/>
      <c r="AF315" s="261" t="s">
        <v>820</v>
      </c>
      <c r="AG315" s="257">
        <f t="shared" si="45"/>
        <v>2111.7199999999998</v>
      </c>
      <c r="AH315" s="252">
        <f t="shared" si="46"/>
        <v>0</v>
      </c>
      <c r="AI315" s="258">
        <f t="shared" ref="AI315:AI328" si="52">AG315-W315</f>
        <v>0</v>
      </c>
    </row>
    <row r="316" spans="1:35" s="12" customFormat="1" ht="14.25" customHeight="1" x14ac:dyDescent="0.2">
      <c r="A316" s="200">
        <v>42710</v>
      </c>
      <c r="B316" s="137"/>
      <c r="C316" s="138">
        <v>1</v>
      </c>
      <c r="D316" s="134">
        <v>3</v>
      </c>
      <c r="E316" s="135" t="s">
        <v>61</v>
      </c>
      <c r="F316" s="134" t="s">
        <v>79</v>
      </c>
      <c r="G316" s="135">
        <v>960880912</v>
      </c>
      <c r="H316" s="135">
        <v>1007669250</v>
      </c>
      <c r="I316" s="118">
        <v>260246</v>
      </c>
      <c r="J316" s="140"/>
      <c r="K316" s="135">
        <v>4402804647</v>
      </c>
      <c r="L316" s="135" t="s">
        <v>313</v>
      </c>
      <c r="M316" s="178" t="s">
        <v>447</v>
      </c>
      <c r="N316" s="143">
        <v>864.12</v>
      </c>
      <c r="O316" s="142" t="s">
        <v>160</v>
      </c>
      <c r="P316" s="143"/>
      <c r="Q316" s="143"/>
      <c r="R316" s="143" t="s">
        <v>449</v>
      </c>
      <c r="S316" s="143">
        <v>864.12</v>
      </c>
      <c r="T316" s="143"/>
      <c r="U316" s="143"/>
      <c r="V316" s="135"/>
      <c r="W316" s="256">
        <f t="shared" si="44"/>
        <v>864.12</v>
      </c>
      <c r="X316" s="144">
        <f t="shared" si="51"/>
        <v>0</v>
      </c>
      <c r="Y316" s="145"/>
      <c r="Z316" s="146"/>
      <c r="AA316" s="146"/>
      <c r="AB316" s="146"/>
      <c r="AC316" s="147"/>
      <c r="AD316" s="148"/>
      <c r="AE316" s="149"/>
      <c r="AF316" s="261" t="s">
        <v>819</v>
      </c>
      <c r="AG316" s="257">
        <f t="shared" si="45"/>
        <v>864.12</v>
      </c>
      <c r="AH316" s="252">
        <f t="shared" si="46"/>
        <v>0</v>
      </c>
      <c r="AI316" s="258">
        <f t="shared" si="52"/>
        <v>0</v>
      </c>
    </row>
    <row r="317" spans="1:35" s="12" customFormat="1" ht="14.25" customHeight="1" x14ac:dyDescent="0.2">
      <c r="A317" s="200">
        <v>42710</v>
      </c>
      <c r="B317" s="137"/>
      <c r="C317" s="138">
        <v>1</v>
      </c>
      <c r="D317" s="134">
        <v>3</v>
      </c>
      <c r="E317" s="135" t="s">
        <v>282</v>
      </c>
      <c r="F317" s="134" t="s">
        <v>79</v>
      </c>
      <c r="G317" s="135">
        <v>99209128</v>
      </c>
      <c r="H317" s="135">
        <v>1007669259</v>
      </c>
      <c r="I317" s="118">
        <v>260247</v>
      </c>
      <c r="J317" s="140"/>
      <c r="K317" s="135">
        <v>4402849456</v>
      </c>
      <c r="L317" s="135" t="s">
        <v>311</v>
      </c>
      <c r="M317" s="178" t="s">
        <v>448</v>
      </c>
      <c r="N317" s="143">
        <v>100</v>
      </c>
      <c r="O317" s="142" t="s">
        <v>160</v>
      </c>
      <c r="P317" s="143"/>
      <c r="Q317" s="143"/>
      <c r="R317" s="143" t="s">
        <v>449</v>
      </c>
      <c r="S317" s="143">
        <v>100</v>
      </c>
      <c r="T317" s="143"/>
      <c r="U317" s="143"/>
      <c r="V317" s="135"/>
      <c r="W317" s="256">
        <f t="shared" si="44"/>
        <v>100</v>
      </c>
      <c r="X317" s="144">
        <f t="shared" si="51"/>
        <v>0</v>
      </c>
      <c r="Y317" s="145"/>
      <c r="Z317" s="146"/>
      <c r="AA317" s="146"/>
      <c r="AB317" s="146"/>
      <c r="AC317" s="147"/>
      <c r="AD317" s="148"/>
      <c r="AE317" s="149"/>
      <c r="AF317" s="261" t="s">
        <v>819</v>
      </c>
      <c r="AG317" s="257">
        <f t="shared" si="45"/>
        <v>100</v>
      </c>
      <c r="AH317" s="252">
        <f t="shared" si="46"/>
        <v>0</v>
      </c>
      <c r="AI317" s="258">
        <f t="shared" si="52"/>
        <v>0</v>
      </c>
    </row>
    <row r="318" spans="1:35" s="12" customFormat="1" ht="14.25" customHeight="1" x14ac:dyDescent="0.2">
      <c r="A318" s="200">
        <v>42710</v>
      </c>
      <c r="B318" s="137"/>
      <c r="C318" s="138">
        <v>1</v>
      </c>
      <c r="D318" s="134">
        <v>8</v>
      </c>
      <c r="E318" s="135" t="s">
        <v>166</v>
      </c>
      <c r="F318" s="134" t="s">
        <v>79</v>
      </c>
      <c r="G318" s="135">
        <v>90494503</v>
      </c>
      <c r="H318" s="135">
        <v>1007669422</v>
      </c>
      <c r="I318" s="118">
        <v>260248</v>
      </c>
      <c r="J318" s="140"/>
      <c r="K318" s="135">
        <v>4402849675</v>
      </c>
      <c r="L318" s="135" t="s">
        <v>311</v>
      </c>
      <c r="M318" s="178" t="s">
        <v>328</v>
      </c>
      <c r="N318" s="143">
        <v>809.76</v>
      </c>
      <c r="O318" s="142" t="s">
        <v>160</v>
      </c>
      <c r="P318" s="143"/>
      <c r="Q318" s="143"/>
      <c r="R318" s="143" t="s">
        <v>449</v>
      </c>
      <c r="S318" s="143">
        <v>809.76</v>
      </c>
      <c r="T318" s="143"/>
      <c r="U318" s="143"/>
      <c r="V318" s="135"/>
      <c r="W318" s="256">
        <f t="shared" si="44"/>
        <v>809.76</v>
      </c>
      <c r="X318" s="144">
        <f t="shared" si="51"/>
        <v>0</v>
      </c>
      <c r="Y318" s="145"/>
      <c r="Z318" s="146"/>
      <c r="AA318" s="146"/>
      <c r="AB318" s="146"/>
      <c r="AC318" s="147"/>
      <c r="AD318" s="148"/>
      <c r="AE318" s="149"/>
      <c r="AF318" s="261" t="s">
        <v>818</v>
      </c>
      <c r="AG318" s="257">
        <f t="shared" si="45"/>
        <v>809.76</v>
      </c>
      <c r="AH318" s="252">
        <f t="shared" si="46"/>
        <v>0</v>
      </c>
      <c r="AI318" s="258">
        <f t="shared" si="52"/>
        <v>0</v>
      </c>
    </row>
    <row r="319" spans="1:35" s="12" customFormat="1" ht="14.25" customHeight="1" x14ac:dyDescent="0.2">
      <c r="A319" s="200">
        <v>42711</v>
      </c>
      <c r="B319" s="137"/>
      <c r="C319" s="138">
        <v>1</v>
      </c>
      <c r="D319" s="134">
        <v>3</v>
      </c>
      <c r="E319" s="135" t="s">
        <v>282</v>
      </c>
      <c r="F319" s="134" t="s">
        <v>79</v>
      </c>
      <c r="G319" s="135">
        <v>99208449</v>
      </c>
      <c r="H319" s="135">
        <v>1007671003</v>
      </c>
      <c r="I319" s="118">
        <v>260249</v>
      </c>
      <c r="J319" s="140"/>
      <c r="K319" s="135">
        <v>4402840302</v>
      </c>
      <c r="L319" s="135" t="s">
        <v>311</v>
      </c>
      <c r="M319" s="178" t="s">
        <v>451</v>
      </c>
      <c r="N319" s="143">
        <v>2317.44</v>
      </c>
      <c r="O319" s="142" t="s">
        <v>160</v>
      </c>
      <c r="P319" s="143"/>
      <c r="Q319" s="143"/>
      <c r="R319" s="143" t="s">
        <v>449</v>
      </c>
      <c r="S319" s="143">
        <v>2317.44</v>
      </c>
      <c r="T319" s="143"/>
      <c r="U319" s="143"/>
      <c r="V319" s="135"/>
      <c r="W319" s="256">
        <f t="shared" si="44"/>
        <v>2317.44</v>
      </c>
      <c r="X319" s="144">
        <f t="shared" si="51"/>
        <v>0</v>
      </c>
      <c r="Y319" s="145"/>
      <c r="Z319" s="146"/>
      <c r="AA319" s="146"/>
      <c r="AB319" s="146"/>
      <c r="AC319" s="147"/>
      <c r="AD319" s="148"/>
      <c r="AE319" s="149"/>
      <c r="AF319" s="261" t="s">
        <v>819</v>
      </c>
      <c r="AG319" s="257">
        <f t="shared" si="45"/>
        <v>2317.44</v>
      </c>
      <c r="AH319" s="252">
        <f t="shared" si="46"/>
        <v>0</v>
      </c>
      <c r="AI319" s="258">
        <f t="shared" si="52"/>
        <v>0</v>
      </c>
    </row>
    <row r="320" spans="1:35" s="12" customFormat="1" ht="14.25" customHeight="1" x14ac:dyDescent="0.2">
      <c r="A320" s="200">
        <v>42711</v>
      </c>
      <c r="B320" s="137"/>
      <c r="C320" s="138">
        <v>1</v>
      </c>
      <c r="D320" s="134">
        <v>3</v>
      </c>
      <c r="E320" s="135" t="s">
        <v>282</v>
      </c>
      <c r="F320" s="134" t="s">
        <v>79</v>
      </c>
      <c r="G320" s="231">
        <v>960898259</v>
      </c>
      <c r="H320" s="135">
        <v>1007671040</v>
      </c>
      <c r="I320" s="118">
        <v>260250</v>
      </c>
      <c r="J320" s="140"/>
      <c r="K320" s="135">
        <v>4402847103</v>
      </c>
      <c r="L320" s="135" t="s">
        <v>311</v>
      </c>
      <c r="M320" s="178" t="s">
        <v>452</v>
      </c>
      <c r="N320" s="143">
        <v>1885.76</v>
      </c>
      <c r="O320" s="142" t="s">
        <v>160</v>
      </c>
      <c r="P320" s="230"/>
      <c r="Q320" s="143"/>
      <c r="R320" s="143" t="s">
        <v>449</v>
      </c>
      <c r="S320" s="143">
        <v>1885.76</v>
      </c>
      <c r="T320" s="143"/>
      <c r="U320" s="143"/>
      <c r="V320" s="135"/>
      <c r="W320" s="256">
        <f t="shared" ref="W320:W383" si="53">S320+T320+U320+V320</f>
        <v>1885.76</v>
      </c>
      <c r="X320" s="144">
        <f t="shared" si="51"/>
        <v>0</v>
      </c>
      <c r="Y320" s="145"/>
      <c r="Z320" s="146"/>
      <c r="AA320" s="146"/>
      <c r="AB320" s="146"/>
      <c r="AC320" s="147"/>
      <c r="AD320" s="148"/>
      <c r="AE320" s="149"/>
      <c r="AF320" s="261" t="s">
        <v>819</v>
      </c>
      <c r="AG320" s="257">
        <f t="shared" ref="AG320:AG383" si="54">N320*C320</f>
        <v>1885.76</v>
      </c>
      <c r="AH320" s="252">
        <f t="shared" ref="AH320:AH383" si="55">IF(O320="a",0,IF(O320="d",0,IF(C320="","",+N320-(C320*N320))))</f>
        <v>0</v>
      </c>
      <c r="AI320" s="258">
        <f t="shared" si="52"/>
        <v>0</v>
      </c>
    </row>
    <row r="321" spans="1:35" s="12" customFormat="1" ht="14.25" customHeight="1" x14ac:dyDescent="0.2">
      <c r="A321" s="200">
        <v>42711</v>
      </c>
      <c r="B321" s="137"/>
      <c r="C321" s="138">
        <v>1</v>
      </c>
      <c r="D321" s="134">
        <v>3</v>
      </c>
      <c r="E321" s="135" t="s">
        <v>61</v>
      </c>
      <c r="F321" s="134" t="s">
        <v>79</v>
      </c>
      <c r="G321" s="135">
        <v>90494988</v>
      </c>
      <c r="H321" s="135">
        <v>1007671051</v>
      </c>
      <c r="I321" s="118">
        <v>260251</v>
      </c>
      <c r="J321" s="140"/>
      <c r="K321" s="135">
        <v>4402852976</v>
      </c>
      <c r="L321" s="135" t="s">
        <v>311</v>
      </c>
      <c r="M321" s="178" t="s">
        <v>453</v>
      </c>
      <c r="N321" s="143">
        <v>136.32</v>
      </c>
      <c r="O321" s="142" t="s">
        <v>160</v>
      </c>
      <c r="P321" s="230"/>
      <c r="Q321" s="143"/>
      <c r="R321" s="143" t="s">
        <v>472</v>
      </c>
      <c r="S321" s="143">
        <v>136.32</v>
      </c>
      <c r="T321" s="143"/>
      <c r="U321" s="143"/>
      <c r="V321" s="135"/>
      <c r="W321" s="256">
        <f t="shared" si="53"/>
        <v>136.32</v>
      </c>
      <c r="X321" s="144">
        <f t="shared" si="51"/>
        <v>0</v>
      </c>
      <c r="Y321" s="145"/>
      <c r="Z321" s="146"/>
      <c r="AA321" s="146"/>
      <c r="AB321" s="146"/>
      <c r="AC321" s="147"/>
      <c r="AD321" s="148"/>
      <c r="AE321" s="149"/>
      <c r="AF321" s="261" t="s">
        <v>819</v>
      </c>
      <c r="AG321" s="257">
        <f t="shared" si="54"/>
        <v>136.32</v>
      </c>
      <c r="AH321" s="252">
        <f t="shared" si="55"/>
        <v>0</v>
      </c>
      <c r="AI321" s="258">
        <f t="shared" si="52"/>
        <v>0</v>
      </c>
    </row>
    <row r="322" spans="1:35" s="8" customFormat="1" ht="14.25" customHeight="1" x14ac:dyDescent="0.2">
      <c r="A322" s="200">
        <v>42711</v>
      </c>
      <c r="B322" s="137"/>
      <c r="C322" s="138">
        <v>1</v>
      </c>
      <c r="D322" s="134">
        <v>3</v>
      </c>
      <c r="E322" s="135" t="s">
        <v>282</v>
      </c>
      <c r="F322" s="134" t="s">
        <v>79</v>
      </c>
      <c r="G322" s="135">
        <v>960900369</v>
      </c>
      <c r="H322" s="135">
        <v>1007671060</v>
      </c>
      <c r="I322" s="118">
        <v>260252</v>
      </c>
      <c r="J322" s="140"/>
      <c r="K322" s="135">
        <v>4402853121</v>
      </c>
      <c r="L322" s="135" t="s">
        <v>311</v>
      </c>
      <c r="M322" s="178" t="s">
        <v>454</v>
      </c>
      <c r="N322" s="143">
        <v>386.24</v>
      </c>
      <c r="O322" s="142" t="s">
        <v>160</v>
      </c>
      <c r="P322" s="230"/>
      <c r="Q322" s="143"/>
      <c r="R322" s="230" t="s">
        <v>449</v>
      </c>
      <c r="S322" s="143">
        <v>386.24</v>
      </c>
      <c r="T322" s="143"/>
      <c r="U322" s="143"/>
      <c r="V322" s="135"/>
      <c r="W322" s="256">
        <f t="shared" si="53"/>
        <v>386.24</v>
      </c>
      <c r="X322" s="144">
        <f t="shared" si="51"/>
        <v>0</v>
      </c>
      <c r="Y322" s="145"/>
      <c r="Z322" s="146"/>
      <c r="AA322" s="146"/>
      <c r="AB322" s="146"/>
      <c r="AC322" s="147"/>
      <c r="AD322" s="148"/>
      <c r="AE322" s="149"/>
      <c r="AF322" s="261" t="s">
        <v>819</v>
      </c>
      <c r="AG322" s="257">
        <f t="shared" si="54"/>
        <v>386.24</v>
      </c>
      <c r="AH322" s="252">
        <f t="shared" si="55"/>
        <v>0</v>
      </c>
      <c r="AI322" s="258">
        <f t="shared" si="52"/>
        <v>0</v>
      </c>
    </row>
    <row r="323" spans="1:35" s="8" customFormat="1" ht="14.25" customHeight="1" x14ac:dyDescent="0.2">
      <c r="A323" s="200">
        <v>42711</v>
      </c>
      <c r="B323" s="137"/>
      <c r="C323" s="138">
        <v>1</v>
      </c>
      <c r="D323" s="134" t="s">
        <v>53</v>
      </c>
      <c r="E323" s="135" t="s">
        <v>165</v>
      </c>
      <c r="F323" s="134" t="s">
        <v>79</v>
      </c>
      <c r="G323" s="135">
        <v>97062484</v>
      </c>
      <c r="H323" s="135">
        <v>1007671074</v>
      </c>
      <c r="I323" s="118">
        <v>260253</v>
      </c>
      <c r="J323" s="140"/>
      <c r="K323" s="135">
        <v>4402849970</v>
      </c>
      <c r="L323" s="135" t="s">
        <v>311</v>
      </c>
      <c r="M323" s="178" t="s">
        <v>455</v>
      </c>
      <c r="N323" s="143">
        <v>200</v>
      </c>
      <c r="O323" s="142" t="s">
        <v>160</v>
      </c>
      <c r="P323" s="143"/>
      <c r="Q323" s="143"/>
      <c r="R323" s="143" t="s">
        <v>472</v>
      </c>
      <c r="S323" s="143">
        <v>200</v>
      </c>
      <c r="T323" s="143"/>
      <c r="U323" s="143"/>
      <c r="V323" s="135"/>
      <c r="W323" s="256">
        <f t="shared" si="53"/>
        <v>200</v>
      </c>
      <c r="X323" s="144">
        <f t="shared" si="51"/>
        <v>0</v>
      </c>
      <c r="Y323" s="145"/>
      <c r="Z323" s="146"/>
      <c r="AA323" s="146"/>
      <c r="AB323" s="146"/>
      <c r="AC323" s="147"/>
      <c r="AD323" s="148"/>
      <c r="AE323" s="149"/>
      <c r="AF323" s="261" t="s">
        <v>819</v>
      </c>
      <c r="AG323" s="257">
        <f t="shared" si="54"/>
        <v>200</v>
      </c>
      <c r="AH323" s="252">
        <f t="shared" si="55"/>
        <v>0</v>
      </c>
      <c r="AI323" s="258">
        <f t="shared" si="52"/>
        <v>0</v>
      </c>
    </row>
    <row r="324" spans="1:35" s="8" customFormat="1" ht="14.25" customHeight="1" x14ac:dyDescent="0.2">
      <c r="A324" s="200">
        <v>42711</v>
      </c>
      <c r="B324" s="137"/>
      <c r="C324" s="138">
        <v>1</v>
      </c>
      <c r="D324" s="134">
        <v>3</v>
      </c>
      <c r="E324" s="135" t="s">
        <v>61</v>
      </c>
      <c r="F324" s="134" t="s">
        <v>79</v>
      </c>
      <c r="G324" s="231">
        <v>99208802</v>
      </c>
      <c r="H324" s="135">
        <v>1007671102</v>
      </c>
      <c r="I324" s="118">
        <v>260254</v>
      </c>
      <c r="J324" s="140"/>
      <c r="K324" s="231">
        <v>4402844793</v>
      </c>
      <c r="L324" s="135" t="s">
        <v>312</v>
      </c>
      <c r="M324" s="178" t="s">
        <v>245</v>
      </c>
      <c r="N324" s="143">
        <v>672.26</v>
      </c>
      <c r="O324" s="142" t="s">
        <v>160</v>
      </c>
      <c r="P324" s="230"/>
      <c r="Q324" s="143"/>
      <c r="R324" s="143" t="s">
        <v>472</v>
      </c>
      <c r="S324" s="143">
        <v>323.76</v>
      </c>
      <c r="T324" s="143">
        <v>348.5</v>
      </c>
      <c r="U324" s="143"/>
      <c r="V324" s="135"/>
      <c r="W324" s="256">
        <f t="shared" si="53"/>
        <v>672.26</v>
      </c>
      <c r="X324" s="144">
        <f t="shared" si="51"/>
        <v>0</v>
      </c>
      <c r="Y324" s="145"/>
      <c r="Z324" s="146"/>
      <c r="AA324" s="146"/>
      <c r="AB324" s="146"/>
      <c r="AC324" s="147"/>
      <c r="AD324" s="148"/>
      <c r="AE324" s="149"/>
      <c r="AF324" s="261" t="s">
        <v>819</v>
      </c>
      <c r="AG324" s="257">
        <f t="shared" si="54"/>
        <v>672.26</v>
      </c>
      <c r="AH324" s="252">
        <f t="shared" si="55"/>
        <v>0</v>
      </c>
      <c r="AI324" s="258">
        <f t="shared" si="52"/>
        <v>0</v>
      </c>
    </row>
    <row r="325" spans="1:35" s="8" customFormat="1" ht="14.25" customHeight="1" x14ac:dyDescent="0.2">
      <c r="A325" s="200">
        <v>42711</v>
      </c>
      <c r="B325" s="137"/>
      <c r="C325" s="138">
        <v>1</v>
      </c>
      <c r="D325" s="134">
        <v>3</v>
      </c>
      <c r="E325" s="135" t="s">
        <v>68</v>
      </c>
      <c r="F325" s="134" t="s">
        <v>79</v>
      </c>
      <c r="G325" s="135">
        <v>90493972</v>
      </c>
      <c r="H325" s="135">
        <v>1007671142</v>
      </c>
      <c r="I325" s="118">
        <v>260255</v>
      </c>
      <c r="J325" s="140"/>
      <c r="K325" s="135">
        <v>4402843273</v>
      </c>
      <c r="L325" s="135" t="s">
        <v>312</v>
      </c>
      <c r="M325" s="178" t="s">
        <v>456</v>
      </c>
      <c r="N325" s="143">
        <v>1019.74</v>
      </c>
      <c r="O325" s="142" t="s">
        <v>160</v>
      </c>
      <c r="P325" s="143"/>
      <c r="Q325" s="143"/>
      <c r="R325" s="143" t="s">
        <v>560</v>
      </c>
      <c r="S325" s="143">
        <v>267.36</v>
      </c>
      <c r="T325" s="143">
        <v>752.38</v>
      </c>
      <c r="U325" s="143"/>
      <c r="V325" s="135"/>
      <c r="W325" s="256">
        <f t="shared" si="53"/>
        <v>1019.74</v>
      </c>
      <c r="X325" s="144">
        <f t="shared" si="51"/>
        <v>0</v>
      </c>
      <c r="Y325" s="145"/>
      <c r="Z325" s="146"/>
      <c r="AA325" s="146"/>
      <c r="AB325" s="146"/>
      <c r="AC325" s="147"/>
      <c r="AD325" s="148"/>
      <c r="AE325" s="149"/>
      <c r="AF325" s="261" t="s">
        <v>819</v>
      </c>
      <c r="AG325" s="257">
        <f t="shared" si="54"/>
        <v>1019.74</v>
      </c>
      <c r="AH325" s="252">
        <f t="shared" si="55"/>
        <v>0</v>
      </c>
      <c r="AI325" s="258">
        <f t="shared" si="52"/>
        <v>0</v>
      </c>
    </row>
    <row r="326" spans="1:35" s="8" customFormat="1" ht="14.25" customHeight="1" x14ac:dyDescent="0.2">
      <c r="A326" s="200">
        <v>42711</v>
      </c>
      <c r="B326" s="137"/>
      <c r="C326" s="138">
        <v>1</v>
      </c>
      <c r="D326" s="134">
        <v>3</v>
      </c>
      <c r="E326" s="135" t="s">
        <v>68</v>
      </c>
      <c r="F326" s="134" t="s">
        <v>79</v>
      </c>
      <c r="G326" s="135">
        <v>90493658</v>
      </c>
      <c r="H326" s="135">
        <v>1007671172</v>
      </c>
      <c r="I326" s="118">
        <v>260256</v>
      </c>
      <c r="J326" s="140"/>
      <c r="K326" s="135">
        <v>4402843204</v>
      </c>
      <c r="L326" s="135" t="s">
        <v>312</v>
      </c>
      <c r="M326" s="178" t="s">
        <v>457</v>
      </c>
      <c r="N326" s="143">
        <v>1131.48</v>
      </c>
      <c r="O326" s="142" t="s">
        <v>160</v>
      </c>
      <c r="P326" s="143"/>
      <c r="Q326" s="143"/>
      <c r="R326" s="143" t="s">
        <v>560</v>
      </c>
      <c r="S326" s="143">
        <v>204.48</v>
      </c>
      <c r="T326" s="143">
        <v>927</v>
      </c>
      <c r="U326" s="143"/>
      <c r="V326" s="135"/>
      <c r="W326" s="256">
        <f t="shared" si="53"/>
        <v>1131.48</v>
      </c>
      <c r="X326" s="144">
        <f t="shared" si="51"/>
        <v>0</v>
      </c>
      <c r="Y326" s="145"/>
      <c r="Z326" s="146"/>
      <c r="AA326" s="146"/>
      <c r="AB326" s="146"/>
      <c r="AC326" s="147"/>
      <c r="AD326" s="148"/>
      <c r="AE326" s="149"/>
      <c r="AF326" s="261" t="s">
        <v>819</v>
      </c>
      <c r="AG326" s="257">
        <f t="shared" si="54"/>
        <v>1131.48</v>
      </c>
      <c r="AH326" s="252">
        <f t="shared" si="55"/>
        <v>0</v>
      </c>
      <c r="AI326" s="258">
        <f t="shared" si="52"/>
        <v>0</v>
      </c>
    </row>
    <row r="327" spans="1:35" s="8" customFormat="1" ht="14.25" customHeight="1" x14ac:dyDescent="0.2">
      <c r="A327" s="200">
        <v>42711</v>
      </c>
      <c r="B327" s="137"/>
      <c r="C327" s="138">
        <v>1</v>
      </c>
      <c r="D327" s="134">
        <v>8</v>
      </c>
      <c r="E327" s="135" t="s">
        <v>166</v>
      </c>
      <c r="F327" s="134" t="s">
        <v>79</v>
      </c>
      <c r="G327" s="135">
        <v>90492179</v>
      </c>
      <c r="H327" s="135">
        <v>1007671176</v>
      </c>
      <c r="I327" s="118">
        <v>260257</v>
      </c>
      <c r="J327" s="140"/>
      <c r="K327" s="135">
        <v>4402846629</v>
      </c>
      <c r="L327" s="135" t="s">
        <v>311</v>
      </c>
      <c r="M327" s="178" t="s">
        <v>458</v>
      </c>
      <c r="N327" s="143">
        <v>200</v>
      </c>
      <c r="O327" s="142" t="s">
        <v>160</v>
      </c>
      <c r="P327" s="143"/>
      <c r="Q327" s="143"/>
      <c r="R327" s="143" t="s">
        <v>449</v>
      </c>
      <c r="S327" s="143">
        <v>200</v>
      </c>
      <c r="T327" s="143"/>
      <c r="U327" s="143"/>
      <c r="V327" s="135"/>
      <c r="W327" s="256">
        <f t="shared" si="53"/>
        <v>200</v>
      </c>
      <c r="X327" s="144">
        <f t="shared" si="51"/>
        <v>0</v>
      </c>
      <c r="Y327" s="145"/>
      <c r="Z327" s="146"/>
      <c r="AA327" s="146"/>
      <c r="AB327" s="146"/>
      <c r="AC327" s="147"/>
      <c r="AD327" s="148"/>
      <c r="AE327" s="149"/>
      <c r="AF327" s="261" t="s">
        <v>818</v>
      </c>
      <c r="AG327" s="257">
        <f t="shared" si="54"/>
        <v>200</v>
      </c>
      <c r="AH327" s="252">
        <f t="shared" si="55"/>
        <v>0</v>
      </c>
      <c r="AI327" s="258">
        <f t="shared" si="52"/>
        <v>0</v>
      </c>
    </row>
    <row r="328" spans="1:35" s="8" customFormat="1" ht="14.25" customHeight="1" x14ac:dyDescent="0.2">
      <c r="A328" s="200">
        <v>42711</v>
      </c>
      <c r="B328" s="137"/>
      <c r="C328" s="138">
        <v>1</v>
      </c>
      <c r="D328" s="134">
        <v>8</v>
      </c>
      <c r="E328" s="135" t="s">
        <v>60</v>
      </c>
      <c r="F328" s="134" t="s">
        <v>79</v>
      </c>
      <c r="G328" s="135">
        <v>99205440</v>
      </c>
      <c r="H328" s="135">
        <v>1007671200</v>
      </c>
      <c r="I328" s="118">
        <v>260258</v>
      </c>
      <c r="J328" s="140"/>
      <c r="K328" s="135">
        <v>4402850987</v>
      </c>
      <c r="L328" s="135" t="s">
        <v>312</v>
      </c>
      <c r="M328" s="178" t="s">
        <v>459</v>
      </c>
      <c r="N328" s="143">
        <v>1084.8699999999999</v>
      </c>
      <c r="O328" s="142" t="s">
        <v>160</v>
      </c>
      <c r="P328" s="143"/>
      <c r="Q328" s="143"/>
      <c r="R328" s="143" t="s">
        <v>472</v>
      </c>
      <c r="S328" s="143">
        <v>163.68</v>
      </c>
      <c r="T328" s="143">
        <v>921.19</v>
      </c>
      <c r="U328" s="143"/>
      <c r="V328" s="135"/>
      <c r="W328" s="256">
        <f t="shared" si="53"/>
        <v>1084.8700000000001</v>
      </c>
      <c r="X328" s="144">
        <f t="shared" si="51"/>
        <v>-2.2737367544323206E-13</v>
      </c>
      <c r="Y328" s="145"/>
      <c r="Z328" s="146"/>
      <c r="AA328" s="146"/>
      <c r="AB328" s="146"/>
      <c r="AC328" s="147"/>
      <c r="AD328" s="148"/>
      <c r="AE328" s="149"/>
      <c r="AF328" s="261" t="s">
        <v>818</v>
      </c>
      <c r="AG328" s="257">
        <f t="shared" si="54"/>
        <v>1084.8699999999999</v>
      </c>
      <c r="AH328" s="252">
        <f t="shared" si="55"/>
        <v>0</v>
      </c>
      <c r="AI328" s="258">
        <f t="shared" si="52"/>
        <v>0</v>
      </c>
    </row>
    <row r="329" spans="1:35" s="8" customFormat="1" ht="14.25" customHeight="1" x14ac:dyDescent="0.2">
      <c r="A329" s="200">
        <v>42711</v>
      </c>
      <c r="B329" s="137"/>
      <c r="C329" s="138">
        <v>1</v>
      </c>
      <c r="D329" s="134" t="s">
        <v>53</v>
      </c>
      <c r="E329" s="135" t="s">
        <v>67</v>
      </c>
      <c r="F329" s="134" t="s">
        <v>78</v>
      </c>
      <c r="G329" s="135">
        <v>99208993</v>
      </c>
      <c r="H329" s="135" t="s">
        <v>583</v>
      </c>
      <c r="I329" s="118">
        <v>260259</v>
      </c>
      <c r="J329" s="140">
        <v>39950</v>
      </c>
      <c r="K329" s="135" t="s">
        <v>584</v>
      </c>
      <c r="L329" s="135" t="s">
        <v>311</v>
      </c>
      <c r="M329" s="178" t="s">
        <v>461</v>
      </c>
      <c r="N329" s="143">
        <v>100</v>
      </c>
      <c r="O329" s="142" t="s">
        <v>160</v>
      </c>
      <c r="P329" s="143"/>
      <c r="Q329" s="143"/>
      <c r="R329" s="143" t="s">
        <v>579</v>
      </c>
      <c r="S329" s="143">
        <v>100.03</v>
      </c>
      <c r="T329" s="143"/>
      <c r="U329" s="143"/>
      <c r="V329" s="135"/>
      <c r="W329" s="256">
        <f t="shared" si="53"/>
        <v>100.03</v>
      </c>
      <c r="X329" s="144">
        <v>0</v>
      </c>
      <c r="Y329" s="145"/>
      <c r="Z329" s="146"/>
      <c r="AA329" s="146"/>
      <c r="AB329" s="146"/>
      <c r="AC329" s="147"/>
      <c r="AD329" s="148"/>
      <c r="AE329" s="149"/>
      <c r="AF329" s="261" t="s">
        <v>819</v>
      </c>
      <c r="AG329" s="257">
        <f t="shared" si="54"/>
        <v>100</v>
      </c>
      <c r="AH329" s="252">
        <f t="shared" si="55"/>
        <v>0</v>
      </c>
      <c r="AI329" s="258">
        <v>0</v>
      </c>
    </row>
    <row r="330" spans="1:35" s="8" customFormat="1" ht="14.25" customHeight="1" x14ac:dyDescent="0.2">
      <c r="A330" s="200">
        <v>42711</v>
      </c>
      <c r="B330" s="137"/>
      <c r="C330" s="138">
        <v>1</v>
      </c>
      <c r="D330" s="134" t="s">
        <v>53</v>
      </c>
      <c r="E330" s="135" t="s">
        <v>67</v>
      </c>
      <c r="F330" s="134" t="s">
        <v>78</v>
      </c>
      <c r="G330" s="135">
        <v>90489886</v>
      </c>
      <c r="H330" s="135" t="s">
        <v>581</v>
      </c>
      <c r="I330" s="118">
        <v>260260</v>
      </c>
      <c r="J330" s="140">
        <v>38243</v>
      </c>
      <c r="K330" s="135" t="s">
        <v>580</v>
      </c>
      <c r="L330" s="135" t="s">
        <v>311</v>
      </c>
      <c r="M330" s="178" t="s">
        <v>462</v>
      </c>
      <c r="N330" s="143">
        <v>100</v>
      </c>
      <c r="O330" s="142" t="s">
        <v>160</v>
      </c>
      <c r="P330" s="143"/>
      <c r="Q330" s="230"/>
      <c r="R330" s="143" t="s">
        <v>579</v>
      </c>
      <c r="S330" s="143">
        <v>100.03</v>
      </c>
      <c r="T330" s="143"/>
      <c r="U330" s="143"/>
      <c r="V330" s="135"/>
      <c r="W330" s="256">
        <f t="shared" si="53"/>
        <v>100.03</v>
      </c>
      <c r="X330" s="144">
        <v>0</v>
      </c>
      <c r="Y330" s="145"/>
      <c r="Z330" s="146"/>
      <c r="AA330" s="146"/>
      <c r="AB330" s="146"/>
      <c r="AC330" s="147"/>
      <c r="AD330" s="148"/>
      <c r="AE330" s="149"/>
      <c r="AF330" s="261" t="s">
        <v>819</v>
      </c>
      <c r="AG330" s="257">
        <f t="shared" si="54"/>
        <v>100</v>
      </c>
      <c r="AH330" s="252">
        <f t="shared" si="55"/>
        <v>0</v>
      </c>
      <c r="AI330" s="258">
        <v>0</v>
      </c>
    </row>
    <row r="331" spans="1:35" s="8" customFormat="1" ht="14.25" customHeight="1" x14ac:dyDescent="0.2">
      <c r="A331" s="200">
        <v>42711</v>
      </c>
      <c r="B331" s="137"/>
      <c r="C331" s="138">
        <v>1</v>
      </c>
      <c r="D331" s="134">
        <v>3</v>
      </c>
      <c r="E331" s="135"/>
      <c r="F331" s="134" t="s">
        <v>83</v>
      </c>
      <c r="G331" s="135">
        <v>90495197</v>
      </c>
      <c r="H331" s="135"/>
      <c r="I331" s="118">
        <v>260261</v>
      </c>
      <c r="J331" s="140"/>
      <c r="K331" s="135">
        <v>2510004016</v>
      </c>
      <c r="L331" s="135" t="s">
        <v>312</v>
      </c>
      <c r="M331" s="178" t="s">
        <v>463</v>
      </c>
      <c r="N331" s="143">
        <f>122.8+242.44</f>
        <v>365.24</v>
      </c>
      <c r="O331" s="142" t="s">
        <v>160</v>
      </c>
      <c r="P331" s="143"/>
      <c r="Q331" s="143"/>
      <c r="R331" s="143" t="s">
        <v>659</v>
      </c>
      <c r="S331" s="143">
        <v>365.24</v>
      </c>
      <c r="T331" s="143"/>
      <c r="U331" s="143"/>
      <c r="V331" s="135"/>
      <c r="W331" s="256">
        <f t="shared" si="53"/>
        <v>365.24</v>
      </c>
      <c r="X331" s="144">
        <f t="shared" ref="X331:X374" si="56">IF(O331="a",0,IF(O331="d","0",IF(O331="","",+N331-S331-T331-U331-V331)))</f>
        <v>0</v>
      </c>
      <c r="Y331" s="145"/>
      <c r="Z331" s="146"/>
      <c r="AA331" s="146"/>
      <c r="AB331" s="146"/>
      <c r="AC331" s="147"/>
      <c r="AD331" s="148"/>
      <c r="AE331" s="149"/>
      <c r="AF331" s="261" t="s">
        <v>819</v>
      </c>
      <c r="AG331" s="257">
        <f t="shared" si="54"/>
        <v>365.24</v>
      </c>
      <c r="AH331" s="252">
        <f t="shared" si="55"/>
        <v>0</v>
      </c>
      <c r="AI331" s="258">
        <f t="shared" ref="AI331:AI374" si="57">AG331-W331</f>
        <v>0</v>
      </c>
    </row>
    <row r="332" spans="1:35" s="8" customFormat="1" ht="14.25" customHeight="1" x14ac:dyDescent="0.2">
      <c r="A332" s="200">
        <v>42711</v>
      </c>
      <c r="B332" s="137"/>
      <c r="C332" s="138">
        <v>1</v>
      </c>
      <c r="D332" s="134">
        <v>8</v>
      </c>
      <c r="E332" s="135"/>
      <c r="F332" s="134" t="s">
        <v>83</v>
      </c>
      <c r="G332" s="135">
        <v>99209309</v>
      </c>
      <c r="H332" s="135"/>
      <c r="I332" s="118">
        <v>260262</v>
      </c>
      <c r="J332" s="140"/>
      <c r="K332" s="135">
        <v>2510004015</v>
      </c>
      <c r="L332" s="135" t="s">
        <v>311</v>
      </c>
      <c r="M332" s="178" t="s">
        <v>464</v>
      </c>
      <c r="N332" s="143">
        <v>163.69999999999999</v>
      </c>
      <c r="O332" s="142" t="s">
        <v>160</v>
      </c>
      <c r="P332" s="143"/>
      <c r="Q332" s="143"/>
      <c r="R332" s="143" t="s">
        <v>659</v>
      </c>
      <c r="S332" s="143">
        <v>163.69999999999999</v>
      </c>
      <c r="T332" s="143"/>
      <c r="U332" s="143"/>
      <c r="V332" s="135"/>
      <c r="W332" s="256">
        <f t="shared" si="53"/>
        <v>163.69999999999999</v>
      </c>
      <c r="X332" s="144">
        <f t="shared" si="56"/>
        <v>0</v>
      </c>
      <c r="Y332" s="145"/>
      <c r="Z332" s="146"/>
      <c r="AA332" s="146"/>
      <c r="AB332" s="146"/>
      <c r="AC332" s="147"/>
      <c r="AD332" s="148"/>
      <c r="AE332" s="149"/>
      <c r="AF332" s="261" t="s">
        <v>818</v>
      </c>
      <c r="AG332" s="257">
        <f t="shared" si="54"/>
        <v>163.69999999999999</v>
      </c>
      <c r="AH332" s="252">
        <f t="shared" si="55"/>
        <v>0</v>
      </c>
      <c r="AI332" s="258">
        <f t="shared" si="57"/>
        <v>0</v>
      </c>
    </row>
    <row r="333" spans="1:35" s="8" customFormat="1" ht="14.25" customHeight="1" x14ac:dyDescent="0.2">
      <c r="A333" s="200">
        <v>42711</v>
      </c>
      <c r="B333" s="137"/>
      <c r="C333" s="138">
        <v>1</v>
      </c>
      <c r="D333" s="134" t="s">
        <v>53</v>
      </c>
      <c r="E333" s="135"/>
      <c r="F333" s="134" t="s">
        <v>317</v>
      </c>
      <c r="G333" s="135">
        <v>90495062</v>
      </c>
      <c r="H333" s="135"/>
      <c r="I333" s="118">
        <v>260263</v>
      </c>
      <c r="J333" s="140"/>
      <c r="K333" s="135" t="s">
        <v>880</v>
      </c>
      <c r="L333" s="135" t="s">
        <v>311</v>
      </c>
      <c r="M333" s="178" t="s">
        <v>465</v>
      </c>
      <c r="N333" s="143">
        <v>119.4</v>
      </c>
      <c r="O333" s="142" t="s">
        <v>160</v>
      </c>
      <c r="P333" s="143"/>
      <c r="Q333" s="143"/>
      <c r="R333" s="143" t="s">
        <v>879</v>
      </c>
      <c r="S333" s="143">
        <v>119.4</v>
      </c>
      <c r="T333" s="143"/>
      <c r="U333" s="143"/>
      <c r="V333" s="135"/>
      <c r="W333" s="256">
        <f t="shared" si="53"/>
        <v>119.4</v>
      </c>
      <c r="X333" s="144">
        <f t="shared" si="56"/>
        <v>0</v>
      </c>
      <c r="Y333" s="145"/>
      <c r="Z333" s="146"/>
      <c r="AA333" s="146"/>
      <c r="AB333" s="146"/>
      <c r="AC333" s="147"/>
      <c r="AD333" s="148"/>
      <c r="AE333" s="149"/>
      <c r="AF333" s="261" t="s">
        <v>819</v>
      </c>
      <c r="AG333" s="257">
        <f t="shared" si="54"/>
        <v>119.4</v>
      </c>
      <c r="AH333" s="252">
        <f t="shared" si="55"/>
        <v>0</v>
      </c>
      <c r="AI333" s="258">
        <f t="shared" si="57"/>
        <v>0</v>
      </c>
    </row>
    <row r="334" spans="1:35" s="8" customFormat="1" ht="14.25" customHeight="1" x14ac:dyDescent="0.2">
      <c r="A334" s="200">
        <v>42712</v>
      </c>
      <c r="B334" s="137"/>
      <c r="C334" s="138">
        <v>1</v>
      </c>
      <c r="D334" s="134">
        <v>8</v>
      </c>
      <c r="E334" s="135" t="s">
        <v>166</v>
      </c>
      <c r="F334" s="134" t="s">
        <v>79</v>
      </c>
      <c r="G334" s="135">
        <v>90477447</v>
      </c>
      <c r="H334" s="135">
        <v>1007673969</v>
      </c>
      <c r="I334" s="118">
        <v>260264</v>
      </c>
      <c r="J334" s="140"/>
      <c r="K334" s="135">
        <v>4402854428</v>
      </c>
      <c r="L334" s="135" t="s">
        <v>313</v>
      </c>
      <c r="M334" s="178" t="s">
        <v>466</v>
      </c>
      <c r="N334" s="143">
        <v>116.22</v>
      </c>
      <c r="O334" s="142" t="s">
        <v>160</v>
      </c>
      <c r="P334" s="143"/>
      <c r="Q334" s="143"/>
      <c r="R334" s="143" t="s">
        <v>472</v>
      </c>
      <c r="S334" s="143">
        <v>116.22</v>
      </c>
      <c r="T334" s="143"/>
      <c r="U334" s="143"/>
      <c r="V334" s="135"/>
      <c r="W334" s="256">
        <f t="shared" si="53"/>
        <v>116.22</v>
      </c>
      <c r="X334" s="144">
        <f t="shared" si="56"/>
        <v>0</v>
      </c>
      <c r="Y334" s="145"/>
      <c r="Z334" s="146"/>
      <c r="AA334" s="146"/>
      <c r="AB334" s="146"/>
      <c r="AC334" s="147"/>
      <c r="AD334" s="148"/>
      <c r="AE334" s="149"/>
      <c r="AF334" s="261" t="s">
        <v>818</v>
      </c>
      <c r="AG334" s="257">
        <f t="shared" si="54"/>
        <v>116.22</v>
      </c>
      <c r="AH334" s="252">
        <f t="shared" si="55"/>
        <v>0</v>
      </c>
      <c r="AI334" s="258">
        <f t="shared" si="57"/>
        <v>0</v>
      </c>
    </row>
    <row r="335" spans="1:35" s="8" customFormat="1" ht="14.25" customHeight="1" x14ac:dyDescent="0.2">
      <c r="A335" s="200">
        <v>42712</v>
      </c>
      <c r="B335" s="137"/>
      <c r="C335" s="138">
        <v>1</v>
      </c>
      <c r="D335" s="134">
        <v>8</v>
      </c>
      <c r="E335" s="135" t="s">
        <v>60</v>
      </c>
      <c r="F335" s="134" t="s">
        <v>79</v>
      </c>
      <c r="G335" s="231">
        <v>99207027</v>
      </c>
      <c r="H335" s="135">
        <v>1007677612</v>
      </c>
      <c r="I335" s="118">
        <v>260265</v>
      </c>
      <c r="J335" s="140"/>
      <c r="K335" s="135">
        <v>4402856418</v>
      </c>
      <c r="L335" s="135" t="s">
        <v>311</v>
      </c>
      <c r="M335" s="178" t="s">
        <v>473</v>
      </c>
      <c r="N335" s="143">
        <v>317.60000000000002</v>
      </c>
      <c r="O335" s="142" t="s">
        <v>160</v>
      </c>
      <c r="P335" s="230"/>
      <c r="Q335" s="143"/>
      <c r="R335" s="143" t="s">
        <v>518</v>
      </c>
      <c r="S335" s="143">
        <v>317.60000000000002</v>
      </c>
      <c r="T335" s="143"/>
      <c r="U335" s="143"/>
      <c r="V335" s="135"/>
      <c r="W335" s="256">
        <f t="shared" si="53"/>
        <v>317.60000000000002</v>
      </c>
      <c r="X335" s="144">
        <f t="shared" si="56"/>
        <v>0</v>
      </c>
      <c r="Y335" s="145"/>
      <c r="Z335" s="146"/>
      <c r="AA335" s="146"/>
      <c r="AB335" s="146"/>
      <c r="AC335" s="147"/>
      <c r="AD335" s="148"/>
      <c r="AE335" s="149"/>
      <c r="AF335" s="261" t="s">
        <v>818</v>
      </c>
      <c r="AG335" s="257">
        <f t="shared" si="54"/>
        <v>317.60000000000002</v>
      </c>
      <c r="AH335" s="252">
        <f t="shared" si="55"/>
        <v>0</v>
      </c>
      <c r="AI335" s="258">
        <f t="shared" si="57"/>
        <v>0</v>
      </c>
    </row>
    <row r="336" spans="1:35" s="8" customFormat="1" ht="14.25" customHeight="1" x14ac:dyDescent="0.2">
      <c r="A336" s="200">
        <v>42712</v>
      </c>
      <c r="B336" s="137"/>
      <c r="C336" s="138">
        <v>1</v>
      </c>
      <c r="D336" s="134">
        <v>3</v>
      </c>
      <c r="E336" s="135"/>
      <c r="F336" s="134" t="s">
        <v>390</v>
      </c>
      <c r="G336" s="231"/>
      <c r="H336" s="135"/>
      <c r="I336" s="118">
        <v>260266</v>
      </c>
      <c r="J336" s="140"/>
      <c r="K336" s="231">
        <v>41950</v>
      </c>
      <c r="L336" s="135" t="s">
        <v>311</v>
      </c>
      <c r="M336" s="178" t="s">
        <v>470</v>
      </c>
      <c r="N336" s="143">
        <v>6200</v>
      </c>
      <c r="O336" s="142" t="s">
        <v>160</v>
      </c>
      <c r="P336" s="230"/>
      <c r="Q336" s="143"/>
      <c r="R336" s="143" t="s">
        <v>472</v>
      </c>
      <c r="S336" s="143">
        <v>6200</v>
      </c>
      <c r="T336" s="143"/>
      <c r="U336" s="143"/>
      <c r="V336" s="135"/>
      <c r="W336" s="256">
        <f t="shared" si="53"/>
        <v>6200</v>
      </c>
      <c r="X336" s="144">
        <f t="shared" si="56"/>
        <v>0</v>
      </c>
      <c r="Y336" s="145"/>
      <c r="Z336" s="146"/>
      <c r="AA336" s="146"/>
      <c r="AB336" s="146"/>
      <c r="AC336" s="147"/>
      <c r="AD336" s="148"/>
      <c r="AE336" s="149"/>
      <c r="AF336" s="261" t="s">
        <v>819</v>
      </c>
      <c r="AG336" s="257">
        <f t="shared" si="54"/>
        <v>6200</v>
      </c>
      <c r="AH336" s="252">
        <f t="shared" si="55"/>
        <v>0</v>
      </c>
      <c r="AI336" s="258">
        <f t="shared" si="57"/>
        <v>0</v>
      </c>
    </row>
    <row r="337" spans="1:37" s="8" customFormat="1" ht="14.25" customHeight="1" x14ac:dyDescent="0.2">
      <c r="A337" s="200">
        <v>42712</v>
      </c>
      <c r="B337" s="137"/>
      <c r="C337" s="138">
        <v>1</v>
      </c>
      <c r="D337" s="134">
        <v>3</v>
      </c>
      <c r="E337" s="135"/>
      <c r="F337" s="134" t="s">
        <v>467</v>
      </c>
      <c r="G337" s="135"/>
      <c r="H337" s="231"/>
      <c r="I337" s="118">
        <v>260268</v>
      </c>
      <c r="J337" s="228"/>
      <c r="K337" s="135" t="s">
        <v>468</v>
      </c>
      <c r="L337" s="135" t="s">
        <v>311</v>
      </c>
      <c r="M337" s="178" t="s">
        <v>469</v>
      </c>
      <c r="N337" s="143">
        <v>21834</v>
      </c>
      <c r="O337" s="142" t="s">
        <v>160</v>
      </c>
      <c r="P337" s="143"/>
      <c r="Q337" s="230" t="s">
        <v>163</v>
      </c>
      <c r="R337" s="230" t="s">
        <v>877</v>
      </c>
      <c r="S337" s="230">
        <v>10917</v>
      </c>
      <c r="T337" s="143">
        <v>6986.88</v>
      </c>
      <c r="U337" s="143"/>
      <c r="V337" s="135"/>
      <c r="W337" s="256">
        <f t="shared" si="53"/>
        <v>17903.88</v>
      </c>
      <c r="X337" s="144">
        <f t="shared" si="56"/>
        <v>3930.12</v>
      </c>
      <c r="Y337" s="145"/>
      <c r="Z337" s="146"/>
      <c r="AA337" s="146"/>
      <c r="AB337" s="146"/>
      <c r="AC337" s="147"/>
      <c r="AD337" s="148"/>
      <c r="AE337" s="149"/>
      <c r="AF337" s="261" t="s">
        <v>819</v>
      </c>
      <c r="AG337" s="257">
        <f t="shared" si="54"/>
        <v>21834</v>
      </c>
      <c r="AH337" s="252">
        <f t="shared" si="55"/>
        <v>0</v>
      </c>
      <c r="AI337" s="258">
        <f t="shared" si="57"/>
        <v>3930.119999999999</v>
      </c>
    </row>
    <row r="338" spans="1:37" s="8" customFormat="1" ht="14.25" customHeight="1" x14ac:dyDescent="0.2">
      <c r="A338" s="200">
        <v>42717</v>
      </c>
      <c r="B338" s="137"/>
      <c r="C338" s="138">
        <v>1</v>
      </c>
      <c r="D338" s="134" t="s">
        <v>52</v>
      </c>
      <c r="E338" s="135" t="s">
        <v>309</v>
      </c>
      <c r="F338" s="178" t="s">
        <v>79</v>
      </c>
      <c r="G338" s="183">
        <v>90494534</v>
      </c>
      <c r="H338" s="135">
        <v>1007693396</v>
      </c>
      <c r="I338" s="118">
        <v>260269</v>
      </c>
      <c r="J338" s="140" t="s">
        <v>504</v>
      </c>
      <c r="K338" s="135">
        <v>4402857093</v>
      </c>
      <c r="L338" s="135" t="s">
        <v>312</v>
      </c>
      <c r="M338" s="178" t="s">
        <v>505</v>
      </c>
      <c r="N338" s="143">
        <v>844.9</v>
      </c>
      <c r="O338" s="142" t="s">
        <v>160</v>
      </c>
      <c r="P338" s="263"/>
      <c r="Q338" s="143"/>
      <c r="R338" s="143" t="s">
        <v>560</v>
      </c>
      <c r="S338" s="143">
        <v>213.2</v>
      </c>
      <c r="T338" s="143">
        <v>631.70000000000005</v>
      </c>
      <c r="U338" s="143"/>
      <c r="V338" s="135"/>
      <c r="W338" s="256">
        <f t="shared" si="53"/>
        <v>844.90000000000009</v>
      </c>
      <c r="X338" s="144">
        <f t="shared" si="56"/>
        <v>0</v>
      </c>
      <c r="Y338" s="145"/>
      <c r="Z338" s="146"/>
      <c r="AA338" s="146"/>
      <c r="AB338" s="146"/>
      <c r="AC338" s="147"/>
      <c r="AD338" s="148"/>
      <c r="AE338" s="149"/>
      <c r="AF338" s="261" t="s">
        <v>819</v>
      </c>
      <c r="AG338" s="257">
        <f t="shared" si="54"/>
        <v>844.9</v>
      </c>
      <c r="AH338" s="252">
        <f t="shared" si="55"/>
        <v>0</v>
      </c>
      <c r="AI338" s="258">
        <f t="shared" si="57"/>
        <v>0</v>
      </c>
    </row>
    <row r="339" spans="1:37" s="8" customFormat="1" ht="14.25" customHeight="1" x14ac:dyDescent="0.2">
      <c r="A339" s="200">
        <v>42717</v>
      </c>
      <c r="B339" s="137"/>
      <c r="C339" s="138">
        <v>1</v>
      </c>
      <c r="D339" s="134" t="s">
        <v>52</v>
      </c>
      <c r="E339" s="135" t="s">
        <v>309</v>
      </c>
      <c r="F339" s="178" t="s">
        <v>79</v>
      </c>
      <c r="G339" s="183">
        <v>960891035</v>
      </c>
      <c r="H339" s="135">
        <v>1007693381</v>
      </c>
      <c r="I339" s="118">
        <v>260270</v>
      </c>
      <c r="J339" s="140">
        <v>38963</v>
      </c>
      <c r="K339" s="135">
        <v>4402857094</v>
      </c>
      <c r="L339" s="135" t="s">
        <v>313</v>
      </c>
      <c r="M339" s="178" t="s">
        <v>506</v>
      </c>
      <c r="N339" s="143">
        <v>218.2</v>
      </c>
      <c r="O339" s="142" t="s">
        <v>160</v>
      </c>
      <c r="P339" s="263"/>
      <c r="Q339" s="143"/>
      <c r="R339" s="143" t="s">
        <v>560</v>
      </c>
      <c r="S339" s="143">
        <v>218.2</v>
      </c>
      <c r="T339" s="143"/>
      <c r="U339" s="143"/>
      <c r="V339" s="135"/>
      <c r="W339" s="256">
        <f t="shared" si="53"/>
        <v>218.2</v>
      </c>
      <c r="X339" s="144">
        <f t="shared" si="56"/>
        <v>0</v>
      </c>
      <c r="Y339" s="145"/>
      <c r="Z339" s="146"/>
      <c r="AA339" s="146"/>
      <c r="AB339" s="146"/>
      <c r="AC339" s="147"/>
      <c r="AD339" s="148"/>
      <c r="AE339" s="149"/>
      <c r="AF339" s="261" t="s">
        <v>819</v>
      </c>
      <c r="AG339" s="257">
        <f t="shared" si="54"/>
        <v>218.2</v>
      </c>
      <c r="AH339" s="252">
        <f t="shared" si="55"/>
        <v>0</v>
      </c>
      <c r="AI339" s="258">
        <f t="shared" si="57"/>
        <v>0</v>
      </c>
    </row>
    <row r="340" spans="1:37" s="8" customFormat="1" ht="14.25" customHeight="1" x14ac:dyDescent="0.2">
      <c r="A340" s="200">
        <v>42717</v>
      </c>
      <c r="B340" s="137"/>
      <c r="C340" s="138">
        <v>1</v>
      </c>
      <c r="D340" s="134">
        <v>8</v>
      </c>
      <c r="E340" s="135" t="s">
        <v>166</v>
      </c>
      <c r="F340" s="134" t="s">
        <v>79</v>
      </c>
      <c r="G340" s="231">
        <v>90475024</v>
      </c>
      <c r="H340" s="135">
        <v>1007685635</v>
      </c>
      <c r="I340" s="118">
        <v>260271</v>
      </c>
      <c r="J340" s="140"/>
      <c r="K340" s="135">
        <v>4402855813</v>
      </c>
      <c r="L340" s="135" t="s">
        <v>311</v>
      </c>
      <c r="M340" s="178" t="s">
        <v>474</v>
      </c>
      <c r="N340" s="143">
        <v>100</v>
      </c>
      <c r="O340" s="142" t="s">
        <v>160</v>
      </c>
      <c r="P340" s="230"/>
      <c r="Q340" s="143"/>
      <c r="R340" s="143" t="s">
        <v>518</v>
      </c>
      <c r="S340" s="143">
        <v>100</v>
      </c>
      <c r="T340" s="143"/>
      <c r="U340" s="143"/>
      <c r="V340" s="135"/>
      <c r="W340" s="256">
        <f t="shared" si="53"/>
        <v>100</v>
      </c>
      <c r="X340" s="144">
        <f t="shared" si="56"/>
        <v>0</v>
      </c>
      <c r="Y340" s="145"/>
      <c r="Z340" s="146"/>
      <c r="AA340" s="146"/>
      <c r="AB340" s="146"/>
      <c r="AC340" s="147"/>
      <c r="AD340" s="148"/>
      <c r="AE340" s="149"/>
      <c r="AF340" s="261" t="s">
        <v>818</v>
      </c>
      <c r="AG340" s="257">
        <f t="shared" si="54"/>
        <v>100</v>
      </c>
      <c r="AH340" s="252">
        <f t="shared" si="55"/>
        <v>0</v>
      </c>
      <c r="AI340" s="258">
        <f t="shared" si="57"/>
        <v>0</v>
      </c>
    </row>
    <row r="341" spans="1:37" s="8" customFormat="1" ht="14.25" customHeight="1" x14ac:dyDescent="0.2">
      <c r="A341" s="200">
        <v>42717</v>
      </c>
      <c r="B341" s="137"/>
      <c r="C341" s="138">
        <v>1</v>
      </c>
      <c r="D341" s="134">
        <v>8</v>
      </c>
      <c r="E341" s="135" t="s">
        <v>166</v>
      </c>
      <c r="F341" s="134" t="s">
        <v>79</v>
      </c>
      <c r="G341" s="135">
        <v>99209309</v>
      </c>
      <c r="H341" s="135">
        <v>1007685644</v>
      </c>
      <c r="I341" s="118">
        <v>260272</v>
      </c>
      <c r="J341" s="140"/>
      <c r="K341" s="135">
        <v>4402854727</v>
      </c>
      <c r="L341" s="135" t="s">
        <v>311</v>
      </c>
      <c r="M341" s="178" t="s">
        <v>464</v>
      </c>
      <c r="N341" s="143">
        <v>163.68</v>
      </c>
      <c r="O341" s="142" t="s">
        <v>160</v>
      </c>
      <c r="P341" s="230"/>
      <c r="Q341" s="143"/>
      <c r="R341" s="143" t="s">
        <v>518</v>
      </c>
      <c r="S341" s="143">
        <v>163.68</v>
      </c>
      <c r="T341" s="143"/>
      <c r="U341" s="143"/>
      <c r="V341" s="135"/>
      <c r="W341" s="256">
        <f t="shared" si="53"/>
        <v>163.68</v>
      </c>
      <c r="X341" s="144">
        <f t="shared" si="56"/>
        <v>0</v>
      </c>
      <c r="Y341" s="145"/>
      <c r="Z341" s="146"/>
      <c r="AA341" s="146"/>
      <c r="AB341" s="146"/>
      <c r="AC341" s="147"/>
      <c r="AD341" s="148"/>
      <c r="AE341" s="149"/>
      <c r="AF341" s="261" t="s">
        <v>818</v>
      </c>
      <c r="AG341" s="257">
        <f t="shared" si="54"/>
        <v>163.68</v>
      </c>
      <c r="AH341" s="252">
        <f t="shared" si="55"/>
        <v>0</v>
      </c>
      <c r="AI341" s="258">
        <f t="shared" si="57"/>
        <v>0</v>
      </c>
    </row>
    <row r="342" spans="1:37" s="8" customFormat="1" ht="14.25" customHeight="1" x14ac:dyDescent="0.2">
      <c r="A342" s="200">
        <v>42717</v>
      </c>
      <c r="B342" s="137"/>
      <c r="C342" s="138">
        <v>1</v>
      </c>
      <c r="D342" s="134">
        <v>8</v>
      </c>
      <c r="E342" s="135" t="s">
        <v>166</v>
      </c>
      <c r="F342" s="178" t="s">
        <v>79</v>
      </c>
      <c r="G342" s="183">
        <v>90494503</v>
      </c>
      <c r="H342" s="135">
        <v>1007693299</v>
      </c>
      <c r="I342" s="118">
        <v>260273</v>
      </c>
      <c r="J342" s="140"/>
      <c r="K342" s="135">
        <v>4402862315</v>
      </c>
      <c r="L342" s="135" t="s">
        <v>311</v>
      </c>
      <c r="M342" s="178" t="s">
        <v>328</v>
      </c>
      <c r="N342" s="143">
        <v>364.2</v>
      </c>
      <c r="O342" s="142" t="s">
        <v>160</v>
      </c>
      <c r="P342" s="263"/>
      <c r="Q342" s="143"/>
      <c r="R342" s="143" t="s">
        <v>518</v>
      </c>
      <c r="S342" s="143">
        <v>364.2</v>
      </c>
      <c r="T342" s="143"/>
      <c r="U342" s="143"/>
      <c r="V342" s="135"/>
      <c r="W342" s="256">
        <f t="shared" si="53"/>
        <v>364.2</v>
      </c>
      <c r="X342" s="144">
        <f t="shared" si="56"/>
        <v>0</v>
      </c>
      <c r="Y342" s="145"/>
      <c r="Z342" s="146"/>
      <c r="AA342" s="146"/>
      <c r="AB342" s="146"/>
      <c r="AC342" s="147"/>
      <c r="AD342" s="148"/>
      <c r="AE342" s="149"/>
      <c r="AF342" s="261" t="s">
        <v>818</v>
      </c>
      <c r="AG342" s="257">
        <f t="shared" si="54"/>
        <v>364.2</v>
      </c>
      <c r="AH342" s="252">
        <f t="shared" si="55"/>
        <v>0</v>
      </c>
      <c r="AI342" s="258">
        <f t="shared" si="57"/>
        <v>0</v>
      </c>
    </row>
    <row r="343" spans="1:37" s="8" customFormat="1" ht="14.25" customHeight="1" x14ac:dyDescent="0.2">
      <c r="A343" s="200">
        <v>42717</v>
      </c>
      <c r="B343" s="137"/>
      <c r="C343" s="138">
        <v>1</v>
      </c>
      <c r="D343" s="134">
        <v>8</v>
      </c>
      <c r="E343" s="231" t="s">
        <v>60</v>
      </c>
      <c r="F343" s="152" t="s">
        <v>79</v>
      </c>
      <c r="G343" s="140">
        <v>99195552</v>
      </c>
      <c r="H343" s="231">
        <v>1007792282</v>
      </c>
      <c r="I343" s="118">
        <v>260274</v>
      </c>
      <c r="J343" s="228"/>
      <c r="K343" s="228">
        <v>4402885694</v>
      </c>
      <c r="L343" s="231" t="s">
        <v>313</v>
      </c>
      <c r="M343" s="178" t="s">
        <v>473</v>
      </c>
      <c r="N343" s="143">
        <v>270.16000000000003</v>
      </c>
      <c r="O343" s="142" t="s">
        <v>160</v>
      </c>
      <c r="P343" s="263"/>
      <c r="Q343" s="143"/>
      <c r="R343" s="230" t="s">
        <v>785</v>
      </c>
      <c r="S343" s="143">
        <v>270.16000000000003</v>
      </c>
      <c r="T343" s="143"/>
      <c r="U343" s="143"/>
      <c r="V343" s="231"/>
      <c r="W343" s="256">
        <f t="shared" si="53"/>
        <v>270.16000000000003</v>
      </c>
      <c r="X343" s="144">
        <f t="shared" si="56"/>
        <v>0</v>
      </c>
      <c r="Y343" s="145"/>
      <c r="Z343" s="146"/>
      <c r="AA343" s="146"/>
      <c r="AB343" s="146"/>
      <c r="AC343" s="147"/>
      <c r="AD343" s="148"/>
      <c r="AE343" s="149"/>
      <c r="AF343" s="261" t="s">
        <v>818</v>
      </c>
      <c r="AG343" s="257">
        <f t="shared" si="54"/>
        <v>270.16000000000003</v>
      </c>
      <c r="AH343" s="252">
        <f t="shared" si="55"/>
        <v>0</v>
      </c>
      <c r="AI343" s="258">
        <f t="shared" si="57"/>
        <v>0</v>
      </c>
    </row>
    <row r="344" spans="1:37" s="8" customFormat="1" ht="14.25" customHeight="1" x14ac:dyDescent="0.2">
      <c r="A344" s="200">
        <v>42717</v>
      </c>
      <c r="B344" s="137"/>
      <c r="C344" s="138">
        <v>1</v>
      </c>
      <c r="D344" s="134">
        <v>11</v>
      </c>
      <c r="E344" s="231" t="s">
        <v>68</v>
      </c>
      <c r="F344" s="134" t="s">
        <v>79</v>
      </c>
      <c r="G344" s="231">
        <v>90494709</v>
      </c>
      <c r="H344" s="231">
        <v>1007685691</v>
      </c>
      <c r="I344" s="118">
        <v>260275</v>
      </c>
      <c r="J344" s="228"/>
      <c r="K344" s="231">
        <v>4402848867</v>
      </c>
      <c r="L344" s="231" t="s">
        <v>312</v>
      </c>
      <c r="M344" s="178" t="s">
        <v>475</v>
      </c>
      <c r="N344" s="230">
        <v>2819.52</v>
      </c>
      <c r="O344" s="142" t="s">
        <v>160</v>
      </c>
      <c r="P344" s="230"/>
      <c r="Q344" s="230"/>
      <c r="R344" s="230" t="s">
        <v>560</v>
      </c>
      <c r="S344" s="230">
        <v>187.44</v>
      </c>
      <c r="T344" s="230">
        <v>2632.08</v>
      </c>
      <c r="U344" s="230"/>
      <c r="V344" s="231"/>
      <c r="W344" s="256">
        <f t="shared" si="53"/>
        <v>2819.52</v>
      </c>
      <c r="X344" s="144">
        <f t="shared" si="56"/>
        <v>0</v>
      </c>
      <c r="Y344" s="145"/>
      <c r="Z344" s="146"/>
      <c r="AA344" s="146"/>
      <c r="AB344" s="146"/>
      <c r="AC344" s="147"/>
      <c r="AD344" s="148"/>
      <c r="AE344" s="149"/>
      <c r="AF344" s="261" t="s">
        <v>819</v>
      </c>
      <c r="AG344" s="257">
        <f t="shared" si="54"/>
        <v>2819.52</v>
      </c>
      <c r="AH344" s="252">
        <f t="shared" si="55"/>
        <v>0</v>
      </c>
      <c r="AI344" s="258">
        <f t="shared" si="57"/>
        <v>0</v>
      </c>
    </row>
    <row r="345" spans="1:37" s="8" customFormat="1" ht="14.25" customHeight="1" x14ac:dyDescent="0.2">
      <c r="A345" s="200">
        <v>42717</v>
      </c>
      <c r="B345" s="137"/>
      <c r="C345" s="138">
        <v>1</v>
      </c>
      <c r="D345" s="134">
        <v>11</v>
      </c>
      <c r="E345" s="231" t="s">
        <v>68</v>
      </c>
      <c r="F345" s="134" t="s">
        <v>79</v>
      </c>
      <c r="G345" s="231">
        <v>90475810</v>
      </c>
      <c r="H345" s="231">
        <v>1007685742</v>
      </c>
      <c r="I345" s="118">
        <v>260276</v>
      </c>
      <c r="J345" s="140"/>
      <c r="K345" s="231">
        <v>4402686381</v>
      </c>
      <c r="L345" s="231" t="s">
        <v>312</v>
      </c>
      <c r="M345" s="178" t="s">
        <v>476</v>
      </c>
      <c r="N345" s="143">
        <v>554.14</v>
      </c>
      <c r="O345" s="142" t="s">
        <v>160</v>
      </c>
      <c r="P345" s="143"/>
      <c r="Q345" s="143"/>
      <c r="R345" s="143" t="s">
        <v>560</v>
      </c>
      <c r="S345" s="143">
        <v>272.64</v>
      </c>
      <c r="T345" s="143">
        <v>281.5</v>
      </c>
      <c r="U345" s="143"/>
      <c r="V345" s="231"/>
      <c r="W345" s="256">
        <f t="shared" si="53"/>
        <v>554.14</v>
      </c>
      <c r="X345" s="144">
        <f t="shared" si="56"/>
        <v>0</v>
      </c>
      <c r="Y345" s="145"/>
      <c r="Z345" s="146"/>
      <c r="AA345" s="146"/>
      <c r="AB345" s="146"/>
      <c r="AC345" s="147"/>
      <c r="AD345" s="148"/>
      <c r="AE345" s="149"/>
      <c r="AF345" s="261" t="s">
        <v>819</v>
      </c>
      <c r="AG345" s="257">
        <f t="shared" si="54"/>
        <v>554.14</v>
      </c>
      <c r="AH345" s="252">
        <f t="shared" si="55"/>
        <v>0</v>
      </c>
      <c r="AI345" s="258">
        <f t="shared" si="57"/>
        <v>0</v>
      </c>
      <c r="AJ345" s="263"/>
      <c r="AK345" s="263"/>
    </row>
    <row r="346" spans="1:37" s="8" customFormat="1" ht="14.25" customHeight="1" x14ac:dyDescent="0.2">
      <c r="A346" s="200">
        <v>42717</v>
      </c>
      <c r="B346" s="137"/>
      <c r="C346" s="138">
        <v>1</v>
      </c>
      <c r="D346" s="134" t="s">
        <v>53</v>
      </c>
      <c r="E346" s="231" t="s">
        <v>165</v>
      </c>
      <c r="F346" s="134" t="s">
        <v>79</v>
      </c>
      <c r="G346" s="231">
        <v>90489516</v>
      </c>
      <c r="H346" s="231">
        <v>1007685751</v>
      </c>
      <c r="I346" s="118">
        <v>260277</v>
      </c>
      <c r="J346" s="140">
        <v>39855</v>
      </c>
      <c r="K346" s="231">
        <v>4402849535</v>
      </c>
      <c r="L346" s="231" t="s">
        <v>311</v>
      </c>
      <c r="M346" s="178" t="s">
        <v>477</v>
      </c>
      <c r="N346" s="143">
        <v>306.72000000000003</v>
      </c>
      <c r="O346" s="142" t="s">
        <v>160</v>
      </c>
      <c r="P346" s="143"/>
      <c r="Q346" s="143"/>
      <c r="R346" s="143" t="s">
        <v>518</v>
      </c>
      <c r="S346" s="143">
        <v>306.72000000000003</v>
      </c>
      <c r="T346" s="143"/>
      <c r="U346" s="143"/>
      <c r="V346" s="231"/>
      <c r="W346" s="256">
        <f t="shared" si="53"/>
        <v>306.72000000000003</v>
      </c>
      <c r="X346" s="144">
        <f t="shared" si="56"/>
        <v>0</v>
      </c>
      <c r="Y346" s="145"/>
      <c r="Z346" s="146"/>
      <c r="AA346" s="146"/>
      <c r="AB346" s="146"/>
      <c r="AC346" s="147"/>
      <c r="AD346" s="148"/>
      <c r="AE346" s="149"/>
      <c r="AF346" s="261" t="s">
        <v>819</v>
      </c>
      <c r="AG346" s="257">
        <f t="shared" si="54"/>
        <v>306.72000000000003</v>
      </c>
      <c r="AH346" s="252">
        <f t="shared" si="55"/>
        <v>0</v>
      </c>
      <c r="AI346" s="258">
        <f t="shared" si="57"/>
        <v>0</v>
      </c>
    </row>
    <row r="347" spans="1:37" s="8" customFormat="1" ht="14.25" customHeight="1" x14ac:dyDescent="0.2">
      <c r="A347" s="200">
        <v>42717</v>
      </c>
      <c r="B347" s="137"/>
      <c r="C347" s="138">
        <v>1</v>
      </c>
      <c r="D347" s="134" t="s">
        <v>53</v>
      </c>
      <c r="E347" s="231" t="s">
        <v>165</v>
      </c>
      <c r="F347" s="134" t="s">
        <v>79</v>
      </c>
      <c r="G347" s="231">
        <v>90491983</v>
      </c>
      <c r="H347" s="231">
        <v>1007685766</v>
      </c>
      <c r="I347" s="118">
        <v>260278</v>
      </c>
      <c r="J347" s="140">
        <v>39386</v>
      </c>
      <c r="K347" s="231">
        <v>4402837576</v>
      </c>
      <c r="L347" s="231" t="s">
        <v>311</v>
      </c>
      <c r="M347" s="178" t="s">
        <v>477</v>
      </c>
      <c r="N347" s="143">
        <v>204.48</v>
      </c>
      <c r="O347" s="142" t="s">
        <v>160</v>
      </c>
      <c r="P347" s="230"/>
      <c r="Q347" s="143"/>
      <c r="R347" s="143" t="s">
        <v>518</v>
      </c>
      <c r="S347" s="143">
        <v>204.48</v>
      </c>
      <c r="T347" s="143"/>
      <c r="U347" s="143"/>
      <c r="V347" s="231"/>
      <c r="W347" s="256">
        <f t="shared" si="53"/>
        <v>204.48</v>
      </c>
      <c r="X347" s="144">
        <f t="shared" si="56"/>
        <v>0</v>
      </c>
      <c r="Y347" s="145"/>
      <c r="Z347" s="146"/>
      <c r="AA347" s="146"/>
      <c r="AB347" s="146"/>
      <c r="AC347" s="147"/>
      <c r="AD347" s="148"/>
      <c r="AE347" s="149"/>
      <c r="AF347" s="261" t="s">
        <v>819</v>
      </c>
      <c r="AG347" s="257">
        <f t="shared" si="54"/>
        <v>204.48</v>
      </c>
      <c r="AH347" s="252">
        <f t="shared" si="55"/>
        <v>0</v>
      </c>
      <c r="AI347" s="258">
        <f t="shared" si="57"/>
        <v>0</v>
      </c>
    </row>
    <row r="348" spans="1:37" s="8" customFormat="1" ht="14.25" customHeight="1" x14ac:dyDescent="0.2">
      <c r="A348" s="200">
        <v>42717</v>
      </c>
      <c r="B348" s="137"/>
      <c r="C348" s="138">
        <v>1</v>
      </c>
      <c r="D348" s="134">
        <v>11</v>
      </c>
      <c r="E348" s="231" t="s">
        <v>68</v>
      </c>
      <c r="F348" s="134" t="s">
        <v>79</v>
      </c>
      <c r="G348" s="231">
        <v>90494907</v>
      </c>
      <c r="H348" s="231">
        <v>1007685804</v>
      </c>
      <c r="I348" s="118">
        <v>260279</v>
      </c>
      <c r="J348" s="228"/>
      <c r="K348" s="231" t="s">
        <v>478</v>
      </c>
      <c r="L348" s="231" t="s">
        <v>312</v>
      </c>
      <c r="M348" s="178" t="s">
        <v>479</v>
      </c>
      <c r="N348" s="230">
        <f>170.4+323.82</f>
        <v>494.22</v>
      </c>
      <c r="O348" s="142" t="s">
        <v>160</v>
      </c>
      <c r="P348" s="230"/>
      <c r="Q348" s="143"/>
      <c r="R348" s="143" t="s">
        <v>560</v>
      </c>
      <c r="S348" s="230">
        <v>170.4</v>
      </c>
      <c r="T348" s="230">
        <v>323.82</v>
      </c>
      <c r="U348" s="230"/>
      <c r="V348" s="231"/>
      <c r="W348" s="256">
        <f t="shared" si="53"/>
        <v>494.22</v>
      </c>
      <c r="X348" s="144">
        <f t="shared" si="56"/>
        <v>5.6843418860808015E-14</v>
      </c>
      <c r="Y348" s="145"/>
      <c r="Z348" s="146"/>
      <c r="AA348" s="146"/>
      <c r="AB348" s="146"/>
      <c r="AC348" s="147"/>
      <c r="AD348" s="148"/>
      <c r="AE348" s="149"/>
      <c r="AF348" s="261" t="s">
        <v>819</v>
      </c>
      <c r="AG348" s="257">
        <f t="shared" si="54"/>
        <v>494.22</v>
      </c>
      <c r="AH348" s="252">
        <f t="shared" si="55"/>
        <v>0</v>
      </c>
      <c r="AI348" s="258">
        <f t="shared" si="57"/>
        <v>0</v>
      </c>
    </row>
    <row r="349" spans="1:37" s="8" customFormat="1" ht="14.25" customHeight="1" x14ac:dyDescent="0.2">
      <c r="A349" s="200">
        <v>42717</v>
      </c>
      <c r="B349" s="137"/>
      <c r="C349" s="138">
        <v>1</v>
      </c>
      <c r="D349" s="134">
        <v>3</v>
      </c>
      <c r="E349" s="231"/>
      <c r="F349" s="134" t="s">
        <v>83</v>
      </c>
      <c r="G349" s="231">
        <v>960891811</v>
      </c>
      <c r="H349" s="231"/>
      <c r="I349" s="118">
        <v>260280</v>
      </c>
      <c r="J349" s="140" t="s">
        <v>582</v>
      </c>
      <c r="K349" s="231">
        <v>2510004037</v>
      </c>
      <c r="L349" s="231" t="s">
        <v>313</v>
      </c>
      <c r="M349" s="178" t="s">
        <v>368</v>
      </c>
      <c r="N349" s="143">
        <v>4458</v>
      </c>
      <c r="O349" s="142" t="s">
        <v>160</v>
      </c>
      <c r="P349" s="143"/>
      <c r="Q349" s="143"/>
      <c r="R349" s="143" t="s">
        <v>734</v>
      </c>
      <c r="S349" s="143">
        <v>1154</v>
      </c>
      <c r="T349" s="143">
        <v>3304</v>
      </c>
      <c r="U349" s="143"/>
      <c r="V349" s="231"/>
      <c r="W349" s="256">
        <f t="shared" si="53"/>
        <v>4458</v>
      </c>
      <c r="X349" s="144">
        <f t="shared" si="56"/>
        <v>0</v>
      </c>
      <c r="Y349" s="145"/>
      <c r="Z349" s="146"/>
      <c r="AA349" s="146"/>
      <c r="AB349" s="146"/>
      <c r="AC349" s="147"/>
      <c r="AD349" s="148"/>
      <c r="AE349" s="149"/>
      <c r="AF349" s="261" t="s">
        <v>819</v>
      </c>
      <c r="AG349" s="257">
        <f t="shared" si="54"/>
        <v>4458</v>
      </c>
      <c r="AH349" s="252">
        <f t="shared" si="55"/>
        <v>0</v>
      </c>
      <c r="AI349" s="258">
        <f t="shared" si="57"/>
        <v>0</v>
      </c>
    </row>
    <row r="350" spans="1:37" s="8" customFormat="1" ht="14.25" customHeight="1" x14ac:dyDescent="0.2">
      <c r="A350" s="200">
        <v>42717</v>
      </c>
      <c r="B350" s="137"/>
      <c r="C350" s="138">
        <v>1</v>
      </c>
      <c r="D350" s="134" t="s">
        <v>53</v>
      </c>
      <c r="E350" s="231" t="s">
        <v>165</v>
      </c>
      <c r="F350" s="134" t="s">
        <v>79</v>
      </c>
      <c r="G350" s="231">
        <v>960900367</v>
      </c>
      <c r="H350" s="231">
        <v>1007685925</v>
      </c>
      <c r="I350" s="118">
        <v>260281</v>
      </c>
      <c r="J350" s="140">
        <v>40047</v>
      </c>
      <c r="K350" s="231">
        <v>4402852279</v>
      </c>
      <c r="L350" s="231" t="s">
        <v>313</v>
      </c>
      <c r="M350" s="178" t="s">
        <v>480</v>
      </c>
      <c r="N350" s="143">
        <v>343.18</v>
      </c>
      <c r="O350" s="142" t="s">
        <v>160</v>
      </c>
      <c r="P350" s="143"/>
      <c r="Q350" s="143"/>
      <c r="R350" s="143" t="s">
        <v>518</v>
      </c>
      <c r="S350" s="143">
        <v>343.18</v>
      </c>
      <c r="T350" s="143"/>
      <c r="U350" s="143"/>
      <c r="V350" s="231"/>
      <c r="W350" s="256">
        <f t="shared" si="53"/>
        <v>343.18</v>
      </c>
      <c r="X350" s="144">
        <f t="shared" si="56"/>
        <v>0</v>
      </c>
      <c r="Y350" s="145"/>
      <c r="Z350" s="146"/>
      <c r="AA350" s="146"/>
      <c r="AB350" s="146"/>
      <c r="AC350" s="147"/>
      <c r="AD350" s="148"/>
      <c r="AE350" s="149"/>
      <c r="AF350" s="261" t="s">
        <v>819</v>
      </c>
      <c r="AG350" s="257">
        <f t="shared" si="54"/>
        <v>343.18</v>
      </c>
      <c r="AH350" s="252">
        <f t="shared" si="55"/>
        <v>0</v>
      </c>
      <c r="AI350" s="258">
        <f t="shared" si="57"/>
        <v>0</v>
      </c>
    </row>
    <row r="351" spans="1:37" s="8" customFormat="1" ht="14.25" customHeight="1" x14ac:dyDescent="0.2">
      <c r="A351" s="200">
        <v>42717</v>
      </c>
      <c r="B351" s="137"/>
      <c r="C351" s="138">
        <v>1</v>
      </c>
      <c r="D351" s="134" t="s">
        <v>53</v>
      </c>
      <c r="E351" s="231" t="s">
        <v>165</v>
      </c>
      <c r="F351" s="134" t="s">
        <v>79</v>
      </c>
      <c r="G351" s="231">
        <v>90495393</v>
      </c>
      <c r="H351" s="231">
        <v>1007686034</v>
      </c>
      <c r="I351" s="118">
        <v>260282</v>
      </c>
      <c r="J351" s="140">
        <v>40045</v>
      </c>
      <c r="K351" s="231">
        <v>4402852278</v>
      </c>
      <c r="L351" s="231" t="s">
        <v>311</v>
      </c>
      <c r="M351" s="178" t="s">
        <v>481</v>
      </c>
      <c r="N351" s="143">
        <v>954.24</v>
      </c>
      <c r="O351" s="142" t="s">
        <v>160</v>
      </c>
      <c r="P351" s="143"/>
      <c r="Q351" s="143"/>
      <c r="R351" s="143" t="s">
        <v>629</v>
      </c>
      <c r="S351" s="143">
        <v>954.24</v>
      </c>
      <c r="T351" s="143"/>
      <c r="U351" s="143"/>
      <c r="V351" s="231"/>
      <c r="W351" s="256">
        <f t="shared" si="53"/>
        <v>954.24</v>
      </c>
      <c r="X351" s="144">
        <f t="shared" si="56"/>
        <v>0</v>
      </c>
      <c r="Y351" s="145"/>
      <c r="Z351" s="146"/>
      <c r="AA351" s="146"/>
      <c r="AB351" s="146"/>
      <c r="AC351" s="147"/>
      <c r="AD351" s="148"/>
      <c r="AE351" s="149"/>
      <c r="AF351" s="261" t="s">
        <v>819</v>
      </c>
      <c r="AG351" s="257">
        <f t="shared" si="54"/>
        <v>954.24</v>
      </c>
      <c r="AH351" s="252">
        <f t="shared" si="55"/>
        <v>0</v>
      </c>
      <c r="AI351" s="258">
        <f t="shared" si="57"/>
        <v>0</v>
      </c>
    </row>
    <row r="352" spans="1:37" s="8" customFormat="1" ht="14.25" customHeight="1" x14ac:dyDescent="0.2">
      <c r="A352" s="200">
        <v>42717</v>
      </c>
      <c r="B352" s="137"/>
      <c r="C352" s="138">
        <v>1</v>
      </c>
      <c r="D352" s="134">
        <v>3</v>
      </c>
      <c r="E352" s="231" t="s">
        <v>282</v>
      </c>
      <c r="F352" s="134" t="s">
        <v>79</v>
      </c>
      <c r="G352" s="231">
        <v>960893583</v>
      </c>
      <c r="H352" s="231">
        <v>1007686559</v>
      </c>
      <c r="I352" s="118">
        <v>260283</v>
      </c>
      <c r="J352" s="140"/>
      <c r="K352" s="231">
        <v>4402830089</v>
      </c>
      <c r="L352" s="231" t="s">
        <v>313</v>
      </c>
      <c r="M352" s="178" t="s">
        <v>482</v>
      </c>
      <c r="N352" s="143">
        <v>1316.31</v>
      </c>
      <c r="O352" s="142" t="s">
        <v>160</v>
      </c>
      <c r="P352" s="230"/>
      <c r="Q352" s="143"/>
      <c r="R352" s="143" t="s">
        <v>518</v>
      </c>
      <c r="S352" s="143">
        <v>1316.31</v>
      </c>
      <c r="T352" s="143"/>
      <c r="U352" s="143"/>
      <c r="V352" s="231"/>
      <c r="W352" s="256">
        <f t="shared" si="53"/>
        <v>1316.31</v>
      </c>
      <c r="X352" s="144">
        <f t="shared" si="56"/>
        <v>0</v>
      </c>
      <c r="Y352" s="145"/>
      <c r="Z352" s="146"/>
      <c r="AA352" s="146"/>
      <c r="AB352" s="146"/>
      <c r="AC352" s="147"/>
      <c r="AD352" s="148"/>
      <c r="AE352" s="149"/>
      <c r="AF352" s="261" t="s">
        <v>819</v>
      </c>
      <c r="AG352" s="257">
        <f t="shared" si="54"/>
        <v>1316.31</v>
      </c>
      <c r="AH352" s="252">
        <f t="shared" si="55"/>
        <v>0</v>
      </c>
      <c r="AI352" s="258">
        <f t="shared" si="57"/>
        <v>0</v>
      </c>
    </row>
    <row r="353" spans="1:35" s="8" customFormat="1" ht="14.25" customHeight="1" x14ac:dyDescent="0.2">
      <c r="A353" s="200">
        <v>42717</v>
      </c>
      <c r="B353" s="137"/>
      <c r="C353" s="138">
        <v>1</v>
      </c>
      <c r="D353" s="134">
        <v>3</v>
      </c>
      <c r="E353" s="231" t="s">
        <v>61</v>
      </c>
      <c r="F353" s="134" t="s">
        <v>79</v>
      </c>
      <c r="G353" s="231">
        <v>960903336</v>
      </c>
      <c r="H353" s="231">
        <v>1007686096</v>
      </c>
      <c r="I353" s="118">
        <v>260284</v>
      </c>
      <c r="J353" s="140"/>
      <c r="K353" s="231">
        <v>4402853649</v>
      </c>
      <c r="L353" s="231" t="s">
        <v>313</v>
      </c>
      <c r="M353" s="178" t="s">
        <v>483</v>
      </c>
      <c r="N353" s="143">
        <v>398.08</v>
      </c>
      <c r="O353" s="142" t="s">
        <v>160</v>
      </c>
      <c r="P353" s="143"/>
      <c r="Q353" s="143"/>
      <c r="R353" s="143" t="s">
        <v>579</v>
      </c>
      <c r="S353" s="143">
        <v>398.08</v>
      </c>
      <c r="T353" s="143"/>
      <c r="U353" s="143"/>
      <c r="V353" s="231"/>
      <c r="W353" s="256">
        <f t="shared" si="53"/>
        <v>398.08</v>
      </c>
      <c r="X353" s="144">
        <f t="shared" si="56"/>
        <v>0</v>
      </c>
      <c r="Y353" s="145"/>
      <c r="Z353" s="146"/>
      <c r="AA353" s="146"/>
      <c r="AB353" s="146"/>
      <c r="AC353" s="147"/>
      <c r="AD353" s="148"/>
      <c r="AE353" s="149"/>
      <c r="AF353" s="261" t="s">
        <v>819</v>
      </c>
      <c r="AG353" s="257">
        <f t="shared" si="54"/>
        <v>398.08</v>
      </c>
      <c r="AH353" s="252">
        <f t="shared" si="55"/>
        <v>0</v>
      </c>
      <c r="AI353" s="258">
        <f t="shared" si="57"/>
        <v>0</v>
      </c>
    </row>
    <row r="354" spans="1:35" s="8" customFormat="1" ht="14.25" customHeight="1" x14ac:dyDescent="0.2">
      <c r="A354" s="200">
        <v>42717</v>
      </c>
      <c r="B354" s="137"/>
      <c r="C354" s="138">
        <v>1</v>
      </c>
      <c r="D354" s="134">
        <v>5</v>
      </c>
      <c r="E354" s="231" t="s">
        <v>169</v>
      </c>
      <c r="F354" s="134" t="s">
        <v>79</v>
      </c>
      <c r="G354" s="231">
        <v>90492940</v>
      </c>
      <c r="H354" s="231">
        <v>1007686127</v>
      </c>
      <c r="I354" s="118">
        <v>260285</v>
      </c>
      <c r="J354" s="140" t="s">
        <v>484</v>
      </c>
      <c r="K354" s="231">
        <v>4402841129</v>
      </c>
      <c r="L354" s="231" t="s">
        <v>311</v>
      </c>
      <c r="M354" s="178" t="s">
        <v>485</v>
      </c>
      <c r="N354" s="143">
        <v>1499.52</v>
      </c>
      <c r="O354" s="142" t="s">
        <v>160</v>
      </c>
      <c r="P354" s="143"/>
      <c r="Q354" s="230"/>
      <c r="R354" s="143" t="s">
        <v>518</v>
      </c>
      <c r="S354" s="143">
        <v>1499.52</v>
      </c>
      <c r="T354" s="143"/>
      <c r="U354" s="143"/>
      <c r="V354" s="231"/>
      <c r="W354" s="256">
        <f t="shared" si="53"/>
        <v>1499.52</v>
      </c>
      <c r="X354" s="144">
        <f t="shared" si="56"/>
        <v>0</v>
      </c>
      <c r="Y354" s="145"/>
      <c r="Z354" s="146"/>
      <c r="AA354" s="146"/>
      <c r="AB354" s="146"/>
      <c r="AC354" s="147"/>
      <c r="AD354" s="148"/>
      <c r="AE354" s="149"/>
      <c r="AF354" s="261" t="s">
        <v>820</v>
      </c>
      <c r="AG354" s="257">
        <f t="shared" si="54"/>
        <v>1499.52</v>
      </c>
      <c r="AH354" s="252">
        <f t="shared" si="55"/>
        <v>0</v>
      </c>
      <c r="AI354" s="258">
        <f t="shared" si="57"/>
        <v>0</v>
      </c>
    </row>
    <row r="355" spans="1:35" s="8" customFormat="1" ht="14.25" customHeight="1" x14ac:dyDescent="0.2">
      <c r="A355" s="200">
        <v>42717</v>
      </c>
      <c r="B355" s="137"/>
      <c r="C355" s="138">
        <v>1</v>
      </c>
      <c r="D355" s="134" t="s">
        <v>55</v>
      </c>
      <c r="E355" s="231" t="s">
        <v>65</v>
      </c>
      <c r="F355" s="134" t="s">
        <v>79</v>
      </c>
      <c r="G355" s="231">
        <v>960900284</v>
      </c>
      <c r="H355" s="231">
        <v>1007686582</v>
      </c>
      <c r="I355" s="118">
        <v>260286</v>
      </c>
      <c r="J355" s="140">
        <v>40106</v>
      </c>
      <c r="K355" s="231">
        <v>4402850874</v>
      </c>
      <c r="L355" s="231" t="s">
        <v>313</v>
      </c>
      <c r="M355" s="178" t="s">
        <v>486</v>
      </c>
      <c r="N355" s="143">
        <v>114.98</v>
      </c>
      <c r="O355" s="142" t="s">
        <v>160</v>
      </c>
      <c r="P355" s="143"/>
      <c r="Q355" s="143"/>
      <c r="R355" s="143" t="s">
        <v>518</v>
      </c>
      <c r="S355" s="143">
        <v>114.98</v>
      </c>
      <c r="T355" s="143"/>
      <c r="U355" s="143"/>
      <c r="V355" s="231"/>
      <c r="W355" s="256">
        <f t="shared" si="53"/>
        <v>114.98</v>
      </c>
      <c r="X355" s="144">
        <f t="shared" si="56"/>
        <v>0</v>
      </c>
      <c r="Y355" s="145"/>
      <c r="Z355" s="146"/>
      <c r="AA355" s="146"/>
      <c r="AB355" s="146"/>
      <c r="AC355" s="147"/>
      <c r="AD355" s="148"/>
      <c r="AE355" s="149"/>
      <c r="AF355" s="261" t="s">
        <v>820</v>
      </c>
      <c r="AG355" s="257">
        <f t="shared" si="54"/>
        <v>114.98</v>
      </c>
      <c r="AH355" s="252">
        <f t="shared" si="55"/>
        <v>0</v>
      </c>
      <c r="AI355" s="258">
        <f t="shared" si="57"/>
        <v>0</v>
      </c>
    </row>
    <row r="356" spans="1:35" s="8" customFormat="1" ht="14.25" customHeight="1" x14ac:dyDescent="0.2">
      <c r="A356" s="200">
        <v>42717</v>
      </c>
      <c r="B356" s="137"/>
      <c r="C356" s="138">
        <v>1</v>
      </c>
      <c r="D356" s="134" t="s">
        <v>55</v>
      </c>
      <c r="E356" s="231" t="s">
        <v>65</v>
      </c>
      <c r="F356" s="134" t="s">
        <v>79</v>
      </c>
      <c r="G356" s="231">
        <v>90488643</v>
      </c>
      <c r="H356" s="231">
        <v>1007686606</v>
      </c>
      <c r="I356" s="118">
        <v>260287</v>
      </c>
      <c r="J356" s="140">
        <v>39375</v>
      </c>
      <c r="K356" s="231">
        <v>4402837508</v>
      </c>
      <c r="L356" s="231" t="s">
        <v>313</v>
      </c>
      <c r="M356" s="178" t="s">
        <v>487</v>
      </c>
      <c r="N356" s="143">
        <v>498.32</v>
      </c>
      <c r="O356" s="142" t="s">
        <v>160</v>
      </c>
      <c r="P356" s="143"/>
      <c r="Q356" s="143"/>
      <c r="R356" s="143" t="s">
        <v>518</v>
      </c>
      <c r="S356" s="143">
        <v>498.32</v>
      </c>
      <c r="T356" s="143"/>
      <c r="U356" s="143"/>
      <c r="V356" s="231"/>
      <c r="W356" s="256">
        <f t="shared" si="53"/>
        <v>498.32</v>
      </c>
      <c r="X356" s="144">
        <f t="shared" si="56"/>
        <v>0</v>
      </c>
      <c r="Y356" s="145"/>
      <c r="Z356" s="146"/>
      <c r="AA356" s="146"/>
      <c r="AB356" s="146"/>
      <c r="AC356" s="147"/>
      <c r="AD356" s="148"/>
      <c r="AE356" s="149"/>
      <c r="AF356" s="261" t="s">
        <v>820</v>
      </c>
      <c r="AG356" s="257">
        <f t="shared" si="54"/>
        <v>498.32</v>
      </c>
      <c r="AH356" s="252">
        <f t="shared" si="55"/>
        <v>0</v>
      </c>
      <c r="AI356" s="258">
        <f t="shared" si="57"/>
        <v>0</v>
      </c>
    </row>
    <row r="357" spans="1:35" s="8" customFormat="1" ht="14.25" customHeight="1" x14ac:dyDescent="0.2">
      <c r="A357" s="200">
        <v>42717</v>
      </c>
      <c r="B357" s="137"/>
      <c r="C357" s="138">
        <v>1</v>
      </c>
      <c r="D357" s="134">
        <v>5</v>
      </c>
      <c r="E357" s="231" t="s">
        <v>169</v>
      </c>
      <c r="F357" s="134" t="s">
        <v>79</v>
      </c>
      <c r="G357" s="231">
        <v>90488666</v>
      </c>
      <c r="H357" s="231">
        <v>1007686630</v>
      </c>
      <c r="I357" s="118">
        <v>260288</v>
      </c>
      <c r="J357" s="140">
        <v>40150</v>
      </c>
      <c r="K357" s="231">
        <v>4402854560</v>
      </c>
      <c r="L357" s="231" t="s">
        <v>311</v>
      </c>
      <c r="M357" s="178" t="s">
        <v>488</v>
      </c>
      <c r="N357" s="143">
        <v>2492.1</v>
      </c>
      <c r="O357" s="142" t="s">
        <v>160</v>
      </c>
      <c r="P357" s="143"/>
      <c r="Q357" s="143"/>
      <c r="R357" s="143" t="s">
        <v>518</v>
      </c>
      <c r="S357" s="143">
        <v>2492.1</v>
      </c>
      <c r="T357" s="143"/>
      <c r="U357" s="143"/>
      <c r="V357" s="231"/>
      <c r="W357" s="256">
        <f t="shared" si="53"/>
        <v>2492.1</v>
      </c>
      <c r="X357" s="144">
        <f t="shared" si="56"/>
        <v>0</v>
      </c>
      <c r="Y357" s="145"/>
      <c r="Z357" s="146"/>
      <c r="AA357" s="146"/>
      <c r="AB357" s="146"/>
      <c r="AC357" s="147"/>
      <c r="AD357" s="148"/>
      <c r="AE357" s="149"/>
      <c r="AF357" s="261" t="s">
        <v>820</v>
      </c>
      <c r="AG357" s="257">
        <f t="shared" si="54"/>
        <v>2492.1</v>
      </c>
      <c r="AH357" s="252">
        <f t="shared" si="55"/>
        <v>0</v>
      </c>
      <c r="AI357" s="258">
        <f t="shared" si="57"/>
        <v>0</v>
      </c>
    </row>
    <row r="358" spans="1:35" s="8" customFormat="1" ht="14.25" customHeight="1" x14ac:dyDescent="0.2">
      <c r="A358" s="200">
        <v>42717</v>
      </c>
      <c r="B358" s="137"/>
      <c r="C358" s="138">
        <v>1</v>
      </c>
      <c r="D358" s="134">
        <v>5</v>
      </c>
      <c r="E358" s="231" t="s">
        <v>169</v>
      </c>
      <c r="F358" s="134" t="s">
        <v>79</v>
      </c>
      <c r="G358" s="231">
        <v>200080523</v>
      </c>
      <c r="H358" s="231">
        <v>1007686694</v>
      </c>
      <c r="I358" s="118">
        <v>260289</v>
      </c>
      <c r="J358" s="140">
        <v>40151</v>
      </c>
      <c r="K358" s="231">
        <v>4402854558</v>
      </c>
      <c r="L358" s="231" t="s">
        <v>311</v>
      </c>
      <c r="M358" s="178" t="s">
        <v>489</v>
      </c>
      <c r="N358" s="143">
        <v>136.32</v>
      </c>
      <c r="O358" s="142" t="s">
        <v>160</v>
      </c>
      <c r="P358" s="230"/>
      <c r="Q358" s="143"/>
      <c r="R358" s="143" t="s">
        <v>518</v>
      </c>
      <c r="S358" s="143">
        <v>136.32</v>
      </c>
      <c r="T358" s="143"/>
      <c r="U358" s="143"/>
      <c r="V358" s="231"/>
      <c r="W358" s="256">
        <f t="shared" si="53"/>
        <v>136.32</v>
      </c>
      <c r="X358" s="144">
        <f t="shared" si="56"/>
        <v>0</v>
      </c>
      <c r="Y358" s="145"/>
      <c r="Z358" s="146"/>
      <c r="AA358" s="146"/>
      <c r="AB358" s="146"/>
      <c r="AC358" s="147"/>
      <c r="AD358" s="148"/>
      <c r="AE358" s="149"/>
      <c r="AF358" s="261" t="s">
        <v>820</v>
      </c>
      <c r="AG358" s="257">
        <f t="shared" si="54"/>
        <v>136.32</v>
      </c>
      <c r="AH358" s="252">
        <f t="shared" si="55"/>
        <v>0</v>
      </c>
      <c r="AI358" s="258">
        <f t="shared" si="57"/>
        <v>0</v>
      </c>
    </row>
    <row r="359" spans="1:35" s="8" customFormat="1" ht="14.25" customHeight="1" x14ac:dyDescent="0.2">
      <c r="A359" s="200">
        <v>42717</v>
      </c>
      <c r="B359" s="137"/>
      <c r="C359" s="138">
        <v>1</v>
      </c>
      <c r="D359" s="134">
        <v>5</v>
      </c>
      <c r="E359" s="231" t="s">
        <v>169</v>
      </c>
      <c r="F359" s="134" t="s">
        <v>79</v>
      </c>
      <c r="G359" s="231">
        <v>960756789</v>
      </c>
      <c r="H359" s="231">
        <v>1007686717</v>
      </c>
      <c r="I359" s="118">
        <v>260290</v>
      </c>
      <c r="J359" s="140" t="s">
        <v>491</v>
      </c>
      <c r="K359" s="231">
        <v>4402844791</v>
      </c>
      <c r="L359" s="231" t="s">
        <v>311</v>
      </c>
      <c r="M359" s="178" t="s">
        <v>490</v>
      </c>
      <c r="N359" s="143">
        <v>284</v>
      </c>
      <c r="O359" s="142" t="s">
        <v>160</v>
      </c>
      <c r="P359" s="230"/>
      <c r="Q359" s="143"/>
      <c r="R359" s="143" t="s">
        <v>518</v>
      </c>
      <c r="S359" s="143">
        <v>284</v>
      </c>
      <c r="T359" s="143"/>
      <c r="U359" s="143"/>
      <c r="V359" s="231"/>
      <c r="W359" s="256">
        <f t="shared" si="53"/>
        <v>284</v>
      </c>
      <c r="X359" s="144">
        <f t="shared" si="56"/>
        <v>0</v>
      </c>
      <c r="Y359" s="145"/>
      <c r="Z359" s="146"/>
      <c r="AA359" s="146"/>
      <c r="AB359" s="146"/>
      <c r="AC359" s="147"/>
      <c r="AD359" s="148"/>
      <c r="AE359" s="149"/>
      <c r="AF359" s="261" t="s">
        <v>820</v>
      </c>
      <c r="AG359" s="257">
        <f t="shared" si="54"/>
        <v>284</v>
      </c>
      <c r="AH359" s="252">
        <f t="shared" si="55"/>
        <v>0</v>
      </c>
      <c r="AI359" s="258">
        <f t="shared" si="57"/>
        <v>0</v>
      </c>
    </row>
    <row r="360" spans="1:35" s="8" customFormat="1" ht="14.25" customHeight="1" x14ac:dyDescent="0.2">
      <c r="A360" s="200">
        <v>42717</v>
      </c>
      <c r="B360" s="137"/>
      <c r="C360" s="138">
        <v>1</v>
      </c>
      <c r="D360" s="134">
        <v>8</v>
      </c>
      <c r="E360" s="231" t="s">
        <v>507</v>
      </c>
      <c r="F360" s="134" t="s">
        <v>56</v>
      </c>
      <c r="G360" s="231"/>
      <c r="H360" s="263"/>
      <c r="I360" s="118">
        <v>260292</v>
      </c>
      <c r="J360" s="183"/>
      <c r="K360" s="231" t="s">
        <v>662</v>
      </c>
      <c r="L360" s="231" t="s">
        <v>311</v>
      </c>
      <c r="M360" s="178" t="s">
        <v>508</v>
      </c>
      <c r="N360" s="143">
        <f>2500+1232+1100</f>
        <v>4832</v>
      </c>
      <c r="O360" s="142" t="s">
        <v>160</v>
      </c>
      <c r="P360" s="143"/>
      <c r="Q360" s="143"/>
      <c r="R360" s="143" t="s">
        <v>560</v>
      </c>
      <c r="S360" s="143">
        <v>4832</v>
      </c>
      <c r="T360" s="143"/>
      <c r="U360" s="143"/>
      <c r="V360" s="231"/>
      <c r="W360" s="256">
        <f t="shared" si="53"/>
        <v>4832</v>
      </c>
      <c r="X360" s="144">
        <f t="shared" si="56"/>
        <v>0</v>
      </c>
      <c r="Y360" s="145"/>
      <c r="Z360" s="146"/>
      <c r="AA360" s="146"/>
      <c r="AB360" s="146"/>
      <c r="AC360" s="147"/>
      <c r="AD360" s="148"/>
      <c r="AE360" s="149"/>
      <c r="AF360" s="261" t="s">
        <v>818</v>
      </c>
      <c r="AG360" s="257">
        <f t="shared" si="54"/>
        <v>4832</v>
      </c>
      <c r="AH360" s="252">
        <f t="shared" si="55"/>
        <v>0</v>
      </c>
      <c r="AI360" s="258">
        <f t="shared" si="57"/>
        <v>0</v>
      </c>
    </row>
    <row r="361" spans="1:35" s="8" customFormat="1" ht="14.25" customHeight="1" x14ac:dyDescent="0.2">
      <c r="A361" s="200">
        <v>42717</v>
      </c>
      <c r="B361" s="137"/>
      <c r="C361" s="138">
        <v>1</v>
      </c>
      <c r="D361" s="134">
        <v>11</v>
      </c>
      <c r="E361" s="231" t="s">
        <v>68</v>
      </c>
      <c r="F361" s="134" t="s">
        <v>79</v>
      </c>
      <c r="G361" s="231">
        <v>960905701</v>
      </c>
      <c r="H361" s="231">
        <v>1007694171</v>
      </c>
      <c r="I361" s="118">
        <v>260293</v>
      </c>
      <c r="J361" s="140"/>
      <c r="K361" s="231">
        <v>4402862513</v>
      </c>
      <c r="L361" s="231" t="s">
        <v>313</v>
      </c>
      <c r="M361" s="178" t="s">
        <v>495</v>
      </c>
      <c r="N361" s="143">
        <f>3386.99+524.03</f>
        <v>3911.0199999999995</v>
      </c>
      <c r="O361" s="142" t="s">
        <v>160</v>
      </c>
      <c r="P361" s="143"/>
      <c r="Q361" s="143"/>
      <c r="R361" s="143" t="s">
        <v>560</v>
      </c>
      <c r="S361" s="143">
        <v>3386.99</v>
      </c>
      <c r="T361" s="143">
        <v>524.03</v>
      </c>
      <c r="U361" s="143"/>
      <c r="V361" s="231"/>
      <c r="W361" s="256">
        <f t="shared" si="53"/>
        <v>3911.0199999999995</v>
      </c>
      <c r="X361" s="144">
        <f t="shared" si="56"/>
        <v>-2.2737367544323206E-13</v>
      </c>
      <c r="Y361" s="145"/>
      <c r="Z361" s="146"/>
      <c r="AA361" s="146"/>
      <c r="AB361" s="146"/>
      <c r="AC361" s="147"/>
      <c r="AD361" s="148"/>
      <c r="AE361" s="149"/>
      <c r="AF361" s="261" t="s">
        <v>819</v>
      </c>
      <c r="AG361" s="257">
        <f t="shared" si="54"/>
        <v>3911.0199999999995</v>
      </c>
      <c r="AH361" s="252">
        <f t="shared" si="55"/>
        <v>0</v>
      </c>
      <c r="AI361" s="258">
        <f t="shared" si="57"/>
        <v>0</v>
      </c>
    </row>
    <row r="362" spans="1:35" s="8" customFormat="1" ht="14.25" customHeight="1" x14ac:dyDescent="0.2">
      <c r="A362" s="200">
        <v>42717</v>
      </c>
      <c r="B362" s="137"/>
      <c r="C362" s="138">
        <v>1</v>
      </c>
      <c r="D362" s="134">
        <v>11</v>
      </c>
      <c r="E362" s="231" t="s">
        <v>68</v>
      </c>
      <c r="F362" s="134" t="s">
        <v>79</v>
      </c>
      <c r="G362" s="231">
        <v>960905701</v>
      </c>
      <c r="H362" s="231">
        <v>1007694178</v>
      </c>
      <c r="I362" s="118">
        <v>260294</v>
      </c>
      <c r="J362" s="140"/>
      <c r="K362" s="231">
        <v>4402862513</v>
      </c>
      <c r="L362" s="231" t="s">
        <v>313</v>
      </c>
      <c r="M362" s="178" t="s">
        <v>496</v>
      </c>
      <c r="N362" s="143">
        <f>9812.27+524.03</f>
        <v>10336.300000000001</v>
      </c>
      <c r="O362" s="142" t="s">
        <v>160</v>
      </c>
      <c r="P362" s="143"/>
      <c r="Q362" s="143"/>
      <c r="R362" s="143" t="s">
        <v>560</v>
      </c>
      <c r="S362" s="143">
        <v>9812.27</v>
      </c>
      <c r="T362" s="143">
        <v>524.03</v>
      </c>
      <c r="U362" s="143"/>
      <c r="V362" s="231"/>
      <c r="W362" s="256">
        <f t="shared" si="53"/>
        <v>10336.300000000001</v>
      </c>
      <c r="X362" s="144">
        <f t="shared" si="56"/>
        <v>6.8212102632969618E-13</v>
      </c>
      <c r="Y362" s="145"/>
      <c r="Z362" s="146"/>
      <c r="AA362" s="146"/>
      <c r="AB362" s="146"/>
      <c r="AC362" s="147"/>
      <c r="AD362" s="148"/>
      <c r="AE362" s="149"/>
      <c r="AF362" s="261" t="s">
        <v>819</v>
      </c>
      <c r="AG362" s="257">
        <f t="shared" si="54"/>
        <v>10336.300000000001</v>
      </c>
      <c r="AH362" s="252">
        <f t="shared" si="55"/>
        <v>0</v>
      </c>
      <c r="AI362" s="258">
        <f t="shared" si="57"/>
        <v>0</v>
      </c>
    </row>
    <row r="363" spans="1:35" s="8" customFormat="1" ht="14.25" customHeight="1" x14ac:dyDescent="0.2">
      <c r="A363" s="200">
        <v>42717</v>
      </c>
      <c r="B363" s="137"/>
      <c r="C363" s="138">
        <v>1</v>
      </c>
      <c r="D363" s="134" t="s">
        <v>53</v>
      </c>
      <c r="E363" s="231" t="s">
        <v>165</v>
      </c>
      <c r="F363" s="178" t="s">
        <v>79</v>
      </c>
      <c r="G363" s="183">
        <v>99208672</v>
      </c>
      <c r="H363" s="117">
        <v>1007799945</v>
      </c>
      <c r="I363" s="118">
        <v>260295</v>
      </c>
      <c r="J363" s="140"/>
      <c r="K363" s="119">
        <v>4402890126</v>
      </c>
      <c r="L363" s="231" t="s">
        <v>311</v>
      </c>
      <c r="M363" s="178" t="s">
        <v>284</v>
      </c>
      <c r="N363" s="143">
        <v>102.3</v>
      </c>
      <c r="O363" s="142" t="s">
        <v>160</v>
      </c>
      <c r="P363" s="143"/>
      <c r="Q363" s="230"/>
      <c r="R363" s="128" t="s">
        <v>805</v>
      </c>
      <c r="S363" s="143">
        <v>102.3</v>
      </c>
      <c r="T363" s="143"/>
      <c r="U363" s="143"/>
      <c r="V363" s="231"/>
      <c r="W363" s="256">
        <f t="shared" si="53"/>
        <v>102.3</v>
      </c>
      <c r="X363" s="144">
        <f t="shared" si="56"/>
        <v>0</v>
      </c>
      <c r="Y363" s="145"/>
      <c r="Z363" s="146"/>
      <c r="AA363" s="146"/>
      <c r="AB363" s="146"/>
      <c r="AC363" s="147"/>
      <c r="AD363" s="148"/>
      <c r="AE363" s="149"/>
      <c r="AF363" s="261" t="s">
        <v>819</v>
      </c>
      <c r="AG363" s="257">
        <f t="shared" si="54"/>
        <v>102.3</v>
      </c>
      <c r="AH363" s="252">
        <f t="shared" si="55"/>
        <v>0</v>
      </c>
      <c r="AI363" s="258">
        <f t="shared" si="57"/>
        <v>0</v>
      </c>
    </row>
    <row r="364" spans="1:35" s="8" customFormat="1" ht="14.25" customHeight="1" x14ac:dyDescent="0.2">
      <c r="A364" s="200">
        <v>42717</v>
      </c>
      <c r="B364" s="137"/>
      <c r="C364" s="138">
        <v>1</v>
      </c>
      <c r="D364" s="134">
        <v>3</v>
      </c>
      <c r="E364" s="231" t="s">
        <v>61</v>
      </c>
      <c r="F364" s="178" t="s">
        <v>79</v>
      </c>
      <c r="G364" s="183">
        <v>99209671</v>
      </c>
      <c r="H364" s="231">
        <v>1007712264</v>
      </c>
      <c r="I364" s="118">
        <v>260296</v>
      </c>
      <c r="J364" s="140"/>
      <c r="K364" s="231">
        <v>4402867241</v>
      </c>
      <c r="L364" s="231" t="s">
        <v>311</v>
      </c>
      <c r="M364" s="178" t="s">
        <v>497</v>
      </c>
      <c r="N364" s="143">
        <v>222.76</v>
      </c>
      <c r="O364" s="142" t="s">
        <v>160</v>
      </c>
      <c r="P364" s="263"/>
      <c r="Q364" s="143"/>
      <c r="R364" s="143" t="s">
        <v>624</v>
      </c>
      <c r="S364" s="143">
        <v>222.76</v>
      </c>
      <c r="T364" s="143"/>
      <c r="U364" s="143"/>
      <c r="V364" s="231"/>
      <c r="W364" s="256">
        <f t="shared" si="53"/>
        <v>222.76</v>
      </c>
      <c r="X364" s="144">
        <f t="shared" si="56"/>
        <v>0</v>
      </c>
      <c r="Y364" s="145"/>
      <c r="Z364" s="146"/>
      <c r="AA364" s="146"/>
      <c r="AB364" s="146"/>
      <c r="AC364" s="147"/>
      <c r="AD364" s="148"/>
      <c r="AE364" s="149"/>
      <c r="AF364" s="261" t="s">
        <v>819</v>
      </c>
      <c r="AG364" s="257">
        <f t="shared" si="54"/>
        <v>222.76</v>
      </c>
      <c r="AH364" s="252">
        <f t="shared" si="55"/>
        <v>0</v>
      </c>
      <c r="AI364" s="258">
        <f t="shared" si="57"/>
        <v>0</v>
      </c>
    </row>
    <row r="365" spans="1:35" s="8" customFormat="1" ht="14.25" customHeight="1" x14ac:dyDescent="0.2">
      <c r="A365" s="200">
        <v>42717</v>
      </c>
      <c r="B365" s="137"/>
      <c r="C365" s="138">
        <v>1</v>
      </c>
      <c r="D365" s="134">
        <v>3</v>
      </c>
      <c r="E365" s="231" t="s">
        <v>61</v>
      </c>
      <c r="F365" s="178" t="s">
        <v>79</v>
      </c>
      <c r="G365" s="183">
        <v>99209672</v>
      </c>
      <c r="H365" s="231">
        <v>1007712274</v>
      </c>
      <c r="I365" s="118">
        <v>260297</v>
      </c>
      <c r="J365" s="140"/>
      <c r="K365" s="231">
        <v>4402867242</v>
      </c>
      <c r="L365" s="231" t="s">
        <v>311</v>
      </c>
      <c r="M365" s="178" t="s">
        <v>226</v>
      </c>
      <c r="N365" s="143">
        <v>222.76</v>
      </c>
      <c r="O365" s="142" t="s">
        <v>160</v>
      </c>
      <c r="P365" s="263"/>
      <c r="Q365" s="143"/>
      <c r="R365" s="143" t="s">
        <v>624</v>
      </c>
      <c r="S365" s="143">
        <v>222.76</v>
      </c>
      <c r="T365" s="143"/>
      <c r="U365" s="143"/>
      <c r="V365" s="231"/>
      <c r="W365" s="256">
        <f t="shared" si="53"/>
        <v>222.76</v>
      </c>
      <c r="X365" s="144">
        <f t="shared" si="56"/>
        <v>0</v>
      </c>
      <c r="Y365" s="145"/>
      <c r="Z365" s="146"/>
      <c r="AA365" s="146"/>
      <c r="AB365" s="146"/>
      <c r="AC365" s="147"/>
      <c r="AD365" s="148"/>
      <c r="AE365" s="149"/>
      <c r="AF365" s="261" t="s">
        <v>819</v>
      </c>
      <c r="AG365" s="257">
        <f t="shared" si="54"/>
        <v>222.76</v>
      </c>
      <c r="AH365" s="252">
        <f t="shared" si="55"/>
        <v>0</v>
      </c>
      <c r="AI365" s="258">
        <f t="shared" si="57"/>
        <v>0</v>
      </c>
    </row>
    <row r="366" spans="1:35" s="8" customFormat="1" ht="14.25" customHeight="1" x14ac:dyDescent="0.2">
      <c r="A366" s="200">
        <v>42717</v>
      </c>
      <c r="B366" s="137"/>
      <c r="C366" s="138">
        <v>1</v>
      </c>
      <c r="D366" s="134">
        <v>3</v>
      </c>
      <c r="E366" s="231" t="s">
        <v>61</v>
      </c>
      <c r="F366" s="178" t="s">
        <v>79</v>
      </c>
      <c r="G366" s="183">
        <v>90495161</v>
      </c>
      <c r="H366" s="231">
        <v>1007712286</v>
      </c>
      <c r="I366" s="118">
        <v>260298</v>
      </c>
      <c r="J366" s="140"/>
      <c r="K366" s="231">
        <v>4402867240</v>
      </c>
      <c r="L366" s="231" t="s">
        <v>311</v>
      </c>
      <c r="M366" s="178" t="s">
        <v>498</v>
      </c>
      <c r="N366" s="143">
        <v>664.78</v>
      </c>
      <c r="O366" s="142" t="s">
        <v>160</v>
      </c>
      <c r="P366" s="263"/>
      <c r="Q366" s="143"/>
      <c r="R366" s="143" t="s">
        <v>624</v>
      </c>
      <c r="S366" s="143">
        <v>664.78</v>
      </c>
      <c r="T366" s="143"/>
      <c r="U366" s="143"/>
      <c r="V366" s="231"/>
      <c r="W366" s="256">
        <f t="shared" si="53"/>
        <v>664.78</v>
      </c>
      <c r="X366" s="144">
        <f t="shared" si="56"/>
        <v>0</v>
      </c>
      <c r="Y366" s="145"/>
      <c r="Z366" s="146"/>
      <c r="AA366" s="146"/>
      <c r="AB366" s="146"/>
      <c r="AC366" s="147"/>
      <c r="AD366" s="148"/>
      <c r="AE366" s="149"/>
      <c r="AF366" s="261" t="s">
        <v>819</v>
      </c>
      <c r="AG366" s="257">
        <f t="shared" si="54"/>
        <v>664.78</v>
      </c>
      <c r="AH366" s="252">
        <f t="shared" si="55"/>
        <v>0</v>
      </c>
      <c r="AI366" s="258">
        <f t="shared" si="57"/>
        <v>0</v>
      </c>
    </row>
    <row r="367" spans="1:35" s="8" customFormat="1" ht="14.25" customHeight="1" x14ac:dyDescent="0.2">
      <c r="A367" s="200">
        <v>42717</v>
      </c>
      <c r="B367" s="137"/>
      <c r="C367" s="138">
        <v>1</v>
      </c>
      <c r="D367" s="134" t="s">
        <v>53</v>
      </c>
      <c r="E367" s="231" t="s">
        <v>165</v>
      </c>
      <c r="F367" s="178" t="s">
        <v>79</v>
      </c>
      <c r="G367" s="183">
        <v>99209570</v>
      </c>
      <c r="H367" s="231">
        <v>1007765195</v>
      </c>
      <c r="I367" s="118">
        <v>260299</v>
      </c>
      <c r="J367" s="140"/>
      <c r="K367" s="231">
        <v>4402877148</v>
      </c>
      <c r="L367" s="231" t="s">
        <v>311</v>
      </c>
      <c r="M367" s="178" t="s">
        <v>284</v>
      </c>
      <c r="N367" s="143">
        <v>170.6</v>
      </c>
      <c r="O367" s="142" t="s">
        <v>160</v>
      </c>
      <c r="P367" s="143"/>
      <c r="Q367" s="143"/>
      <c r="R367" s="230" t="s">
        <v>675</v>
      </c>
      <c r="S367" s="230">
        <v>170.6</v>
      </c>
      <c r="T367" s="143"/>
      <c r="U367" s="143"/>
      <c r="V367" s="231"/>
      <c r="W367" s="256">
        <f t="shared" si="53"/>
        <v>170.6</v>
      </c>
      <c r="X367" s="144">
        <f t="shared" si="56"/>
        <v>0</v>
      </c>
      <c r="Y367" s="145"/>
      <c r="Z367" s="146"/>
      <c r="AA367" s="146"/>
      <c r="AB367" s="146"/>
      <c r="AC367" s="147"/>
      <c r="AD367" s="148"/>
      <c r="AE367" s="149"/>
      <c r="AF367" s="261" t="s">
        <v>819</v>
      </c>
      <c r="AG367" s="257">
        <f t="shared" si="54"/>
        <v>170.6</v>
      </c>
      <c r="AH367" s="252">
        <f t="shared" si="55"/>
        <v>0</v>
      </c>
      <c r="AI367" s="258">
        <f t="shared" si="57"/>
        <v>0</v>
      </c>
    </row>
    <row r="368" spans="1:35" s="8" customFormat="1" ht="14.25" customHeight="1" x14ac:dyDescent="0.2">
      <c r="A368" s="200">
        <v>42717</v>
      </c>
      <c r="B368" s="137"/>
      <c r="C368" s="138">
        <v>1</v>
      </c>
      <c r="D368" s="134" t="s">
        <v>53</v>
      </c>
      <c r="E368" s="231" t="s">
        <v>165</v>
      </c>
      <c r="F368" s="178" t="s">
        <v>79</v>
      </c>
      <c r="G368" s="183">
        <v>99208670</v>
      </c>
      <c r="H368" s="231">
        <v>1007765195</v>
      </c>
      <c r="I368" s="118">
        <v>260300</v>
      </c>
      <c r="J368" s="140"/>
      <c r="K368" s="231">
        <v>4402877148</v>
      </c>
      <c r="L368" s="231" t="s">
        <v>311</v>
      </c>
      <c r="M368" s="178" t="s">
        <v>284</v>
      </c>
      <c r="N368" s="143">
        <v>312.7</v>
      </c>
      <c r="O368" s="142" t="s">
        <v>160</v>
      </c>
      <c r="P368" s="143"/>
      <c r="Q368" s="143"/>
      <c r="R368" s="230" t="s">
        <v>675</v>
      </c>
      <c r="S368" s="230">
        <v>312.7</v>
      </c>
      <c r="T368" s="143"/>
      <c r="U368" s="143"/>
      <c r="V368" s="231"/>
      <c r="W368" s="256">
        <f t="shared" si="53"/>
        <v>312.7</v>
      </c>
      <c r="X368" s="144">
        <f t="shared" si="56"/>
        <v>0</v>
      </c>
      <c r="Y368" s="145"/>
      <c r="Z368" s="146"/>
      <c r="AA368" s="146"/>
      <c r="AB368" s="146"/>
      <c r="AC368" s="147"/>
      <c r="AD368" s="148"/>
      <c r="AE368" s="149"/>
      <c r="AF368" s="261" t="s">
        <v>819</v>
      </c>
      <c r="AG368" s="257">
        <f t="shared" si="54"/>
        <v>312.7</v>
      </c>
      <c r="AH368" s="252">
        <f t="shared" si="55"/>
        <v>0</v>
      </c>
      <c r="AI368" s="258">
        <f t="shared" si="57"/>
        <v>0</v>
      </c>
    </row>
    <row r="369" spans="1:35" s="8" customFormat="1" ht="14.25" customHeight="1" x14ac:dyDescent="0.2">
      <c r="A369" s="200">
        <v>42717</v>
      </c>
      <c r="B369" s="137"/>
      <c r="C369" s="138">
        <v>1</v>
      </c>
      <c r="D369" s="134" t="s">
        <v>53</v>
      </c>
      <c r="E369" s="231" t="s">
        <v>165</v>
      </c>
      <c r="F369" s="178" t="s">
        <v>79</v>
      </c>
      <c r="G369" s="183">
        <v>99208674</v>
      </c>
      <c r="H369" s="231">
        <v>1007765195</v>
      </c>
      <c r="I369" s="118">
        <v>260301</v>
      </c>
      <c r="J369" s="140"/>
      <c r="K369" s="231">
        <v>4402877148</v>
      </c>
      <c r="L369" s="231" t="s">
        <v>311</v>
      </c>
      <c r="M369" s="178" t="s">
        <v>499</v>
      </c>
      <c r="N369" s="143">
        <v>100</v>
      </c>
      <c r="O369" s="142" t="s">
        <v>160</v>
      </c>
      <c r="P369" s="143"/>
      <c r="Q369" s="143"/>
      <c r="R369" s="230" t="s">
        <v>675</v>
      </c>
      <c r="S369" s="230">
        <v>100</v>
      </c>
      <c r="T369" s="143"/>
      <c r="U369" s="143"/>
      <c r="V369" s="231"/>
      <c r="W369" s="256">
        <f t="shared" si="53"/>
        <v>100</v>
      </c>
      <c r="X369" s="144">
        <f t="shared" si="56"/>
        <v>0</v>
      </c>
      <c r="Y369" s="145"/>
      <c r="Z369" s="146"/>
      <c r="AA369" s="146"/>
      <c r="AB369" s="146"/>
      <c r="AC369" s="147"/>
      <c r="AD369" s="148"/>
      <c r="AE369" s="149"/>
      <c r="AF369" s="261" t="s">
        <v>819</v>
      </c>
      <c r="AG369" s="257">
        <f t="shared" si="54"/>
        <v>100</v>
      </c>
      <c r="AH369" s="252">
        <f t="shared" si="55"/>
        <v>0</v>
      </c>
      <c r="AI369" s="258">
        <f t="shared" si="57"/>
        <v>0</v>
      </c>
    </row>
    <row r="370" spans="1:35" s="8" customFormat="1" ht="14.25" customHeight="1" x14ac:dyDescent="0.2">
      <c r="A370" s="200">
        <v>42717</v>
      </c>
      <c r="B370" s="137"/>
      <c r="C370" s="138">
        <v>1</v>
      </c>
      <c r="D370" s="134">
        <v>8</v>
      </c>
      <c r="E370" s="231" t="s">
        <v>501</v>
      </c>
      <c r="F370" s="152" t="s">
        <v>79</v>
      </c>
      <c r="G370" s="140">
        <v>90495707</v>
      </c>
      <c r="H370" s="231">
        <v>1007693402</v>
      </c>
      <c r="I370" s="118">
        <v>260302</v>
      </c>
      <c r="J370" s="140"/>
      <c r="K370" s="231">
        <v>4402860797</v>
      </c>
      <c r="L370" s="231" t="s">
        <v>312</v>
      </c>
      <c r="M370" s="178" t="s">
        <v>500</v>
      </c>
      <c r="N370" s="143">
        <v>364.62</v>
      </c>
      <c r="O370" s="142" t="s">
        <v>160</v>
      </c>
      <c r="Q370" s="143"/>
      <c r="R370" s="143" t="s">
        <v>624</v>
      </c>
      <c r="S370" s="143">
        <v>136.32</v>
      </c>
      <c r="T370" s="143">
        <v>228.3</v>
      </c>
      <c r="U370" s="143"/>
      <c r="V370" s="231"/>
      <c r="W370" s="256">
        <f t="shared" si="53"/>
        <v>364.62</v>
      </c>
      <c r="X370" s="144">
        <f t="shared" si="56"/>
        <v>0</v>
      </c>
      <c r="Y370" s="145"/>
      <c r="Z370" s="146"/>
      <c r="AA370" s="146"/>
      <c r="AB370" s="146"/>
      <c r="AC370" s="147"/>
      <c r="AD370" s="148"/>
      <c r="AE370" s="149"/>
      <c r="AF370" s="261" t="s">
        <v>818</v>
      </c>
      <c r="AG370" s="257">
        <f t="shared" si="54"/>
        <v>364.62</v>
      </c>
      <c r="AH370" s="252">
        <f t="shared" si="55"/>
        <v>0</v>
      </c>
      <c r="AI370" s="258">
        <f t="shared" si="57"/>
        <v>0</v>
      </c>
    </row>
    <row r="371" spans="1:35" s="8" customFormat="1" ht="14.25" customHeight="1" x14ac:dyDescent="0.2">
      <c r="A371" s="200">
        <v>42717</v>
      </c>
      <c r="B371" s="137"/>
      <c r="C371" s="138">
        <v>1</v>
      </c>
      <c r="D371" s="134">
        <v>8</v>
      </c>
      <c r="E371" s="231"/>
      <c r="F371" s="178" t="s">
        <v>83</v>
      </c>
      <c r="G371" s="183">
        <v>90491997</v>
      </c>
      <c r="H371" s="231"/>
      <c r="I371" s="118">
        <v>260303</v>
      </c>
      <c r="J371" s="140"/>
      <c r="K371" s="231">
        <v>2510004134</v>
      </c>
      <c r="L371" s="231" t="s">
        <v>311</v>
      </c>
      <c r="M371" s="178" t="s">
        <v>502</v>
      </c>
      <c r="N371" s="143">
        <v>184.8</v>
      </c>
      <c r="O371" s="142" t="s">
        <v>160</v>
      </c>
      <c r="P371" s="230"/>
      <c r="Q371" s="143"/>
      <c r="R371" s="143" t="s">
        <v>987</v>
      </c>
      <c r="S371" s="143">
        <v>184.8</v>
      </c>
      <c r="T371" s="143"/>
      <c r="U371" s="143"/>
      <c r="V371" s="231"/>
      <c r="W371" s="256">
        <f t="shared" si="53"/>
        <v>184.8</v>
      </c>
      <c r="X371" s="144">
        <f t="shared" si="56"/>
        <v>0</v>
      </c>
      <c r="Y371" s="145"/>
      <c r="Z371" s="146"/>
      <c r="AA371" s="146"/>
      <c r="AB371" s="146"/>
      <c r="AC371" s="147"/>
      <c r="AD371" s="148"/>
      <c r="AE371" s="149"/>
      <c r="AF371" s="261" t="s">
        <v>818</v>
      </c>
      <c r="AG371" s="257">
        <f t="shared" si="54"/>
        <v>184.8</v>
      </c>
      <c r="AH371" s="252">
        <f t="shared" si="55"/>
        <v>0</v>
      </c>
      <c r="AI371" s="258">
        <f t="shared" si="57"/>
        <v>0</v>
      </c>
    </row>
    <row r="372" spans="1:35" s="8" customFormat="1" ht="14.25" customHeight="1" x14ac:dyDescent="0.2">
      <c r="A372" s="200">
        <v>42717</v>
      </c>
      <c r="B372" s="137"/>
      <c r="C372" s="138">
        <v>1</v>
      </c>
      <c r="D372" s="134">
        <v>8</v>
      </c>
      <c r="E372" s="231" t="s">
        <v>69</v>
      </c>
      <c r="F372" s="152" t="s">
        <v>79</v>
      </c>
      <c r="G372" s="140">
        <v>90495044</v>
      </c>
      <c r="H372" s="231">
        <v>1007693412</v>
      </c>
      <c r="I372" s="118">
        <v>260304</v>
      </c>
      <c r="J372" s="140"/>
      <c r="K372" s="231">
        <v>4402860894</v>
      </c>
      <c r="L372" s="231" t="s">
        <v>311</v>
      </c>
      <c r="M372" s="178" t="s">
        <v>474</v>
      </c>
      <c r="N372" s="143">
        <v>196.4</v>
      </c>
      <c r="O372" s="142" t="s">
        <v>160</v>
      </c>
      <c r="P372" s="263"/>
      <c r="Q372" s="143"/>
      <c r="R372" s="143" t="s">
        <v>560</v>
      </c>
      <c r="S372" s="143">
        <v>196.4</v>
      </c>
      <c r="T372" s="143"/>
      <c r="U372" s="143"/>
      <c r="V372" s="231"/>
      <c r="W372" s="256">
        <f t="shared" si="53"/>
        <v>196.4</v>
      </c>
      <c r="X372" s="144">
        <f t="shared" si="56"/>
        <v>0</v>
      </c>
      <c r="Y372" s="145"/>
      <c r="Z372" s="146"/>
      <c r="AA372" s="146"/>
      <c r="AB372" s="146"/>
      <c r="AC372" s="147"/>
      <c r="AD372" s="148"/>
      <c r="AE372" s="149"/>
      <c r="AF372" s="261" t="s">
        <v>818</v>
      </c>
      <c r="AG372" s="257">
        <f t="shared" si="54"/>
        <v>196.4</v>
      </c>
      <c r="AH372" s="252">
        <f t="shared" si="55"/>
        <v>0</v>
      </c>
      <c r="AI372" s="258">
        <f t="shared" si="57"/>
        <v>0</v>
      </c>
    </row>
    <row r="373" spans="1:35" s="8" customFormat="1" ht="14.25" customHeight="1" x14ac:dyDescent="0.2">
      <c r="A373" s="200">
        <v>42717</v>
      </c>
      <c r="B373" s="137"/>
      <c r="C373" s="138">
        <v>1</v>
      </c>
      <c r="D373" s="134" t="s">
        <v>52</v>
      </c>
      <c r="E373" s="231" t="s">
        <v>309</v>
      </c>
      <c r="F373" s="152" t="s">
        <v>79</v>
      </c>
      <c r="G373" s="140">
        <v>99209144</v>
      </c>
      <c r="H373" s="231">
        <v>1007792300</v>
      </c>
      <c r="I373" s="118">
        <v>260305</v>
      </c>
      <c r="J373" s="140"/>
      <c r="K373" s="228">
        <v>4402885862</v>
      </c>
      <c r="L373" s="231" t="s">
        <v>311</v>
      </c>
      <c r="M373" s="178" t="s">
        <v>503</v>
      </c>
      <c r="N373" s="143">
        <v>170.6</v>
      </c>
      <c r="O373" s="142" t="s">
        <v>160</v>
      </c>
      <c r="P373" s="263"/>
      <c r="Q373" s="230"/>
      <c r="R373" s="230" t="s">
        <v>785</v>
      </c>
      <c r="S373" s="143">
        <v>170.6</v>
      </c>
      <c r="T373" s="143"/>
      <c r="U373" s="143"/>
      <c r="V373" s="231"/>
      <c r="W373" s="256">
        <f t="shared" si="53"/>
        <v>170.6</v>
      </c>
      <c r="X373" s="144">
        <f t="shared" si="56"/>
        <v>0</v>
      </c>
      <c r="Y373" s="145"/>
      <c r="Z373" s="146"/>
      <c r="AA373" s="146"/>
      <c r="AB373" s="146"/>
      <c r="AC373" s="147"/>
      <c r="AD373" s="148"/>
      <c r="AE373" s="149"/>
      <c r="AF373" s="261" t="s">
        <v>819</v>
      </c>
      <c r="AG373" s="257">
        <f t="shared" si="54"/>
        <v>170.6</v>
      </c>
      <c r="AH373" s="252">
        <f t="shared" si="55"/>
        <v>0</v>
      </c>
      <c r="AI373" s="258">
        <f t="shared" si="57"/>
        <v>0</v>
      </c>
    </row>
    <row r="374" spans="1:35" s="8" customFormat="1" x14ac:dyDescent="0.2">
      <c r="A374" s="200">
        <v>42717</v>
      </c>
      <c r="B374" s="137"/>
      <c r="C374" s="138">
        <v>1</v>
      </c>
      <c r="D374" s="131" t="s">
        <v>54</v>
      </c>
      <c r="E374" s="231" t="s">
        <v>77</v>
      </c>
      <c r="F374" s="178" t="s">
        <v>79</v>
      </c>
      <c r="G374" s="183">
        <v>99208749</v>
      </c>
      <c r="H374" s="231">
        <v>1007739644</v>
      </c>
      <c r="I374" s="118">
        <v>260306</v>
      </c>
      <c r="J374" s="140"/>
      <c r="K374" s="231">
        <v>4402867493</v>
      </c>
      <c r="L374" s="231" t="s">
        <v>311</v>
      </c>
      <c r="M374" s="178" t="s">
        <v>401</v>
      </c>
      <c r="N374" s="143">
        <v>204.7</v>
      </c>
      <c r="O374" s="142" t="s">
        <v>160</v>
      </c>
      <c r="P374" s="224"/>
      <c r="Q374" s="143"/>
      <c r="R374" s="143" t="s">
        <v>659</v>
      </c>
      <c r="S374" s="143">
        <v>204.7</v>
      </c>
      <c r="T374" s="143"/>
      <c r="U374" s="143"/>
      <c r="V374" s="231"/>
      <c r="W374" s="256">
        <f t="shared" si="53"/>
        <v>204.7</v>
      </c>
      <c r="X374" s="144">
        <f t="shared" si="56"/>
        <v>0</v>
      </c>
      <c r="Y374" s="145"/>
      <c r="Z374" s="146"/>
      <c r="AA374" s="146"/>
      <c r="AB374" s="146"/>
      <c r="AC374" s="147"/>
      <c r="AD374" s="148"/>
      <c r="AE374" s="149"/>
      <c r="AF374" s="261" t="s">
        <v>819</v>
      </c>
      <c r="AG374" s="257">
        <f t="shared" si="54"/>
        <v>204.7</v>
      </c>
      <c r="AH374" s="252">
        <f t="shared" si="55"/>
        <v>0</v>
      </c>
      <c r="AI374" s="258">
        <f t="shared" si="57"/>
        <v>0</v>
      </c>
    </row>
    <row r="375" spans="1:35" s="8" customFormat="1" ht="14.25" customHeight="1" x14ac:dyDescent="0.2">
      <c r="A375" s="200">
        <v>42718</v>
      </c>
      <c r="B375" s="137"/>
      <c r="C375" s="138">
        <v>1</v>
      </c>
      <c r="D375" s="134">
        <v>8</v>
      </c>
      <c r="E375" s="231"/>
      <c r="F375" s="134" t="s">
        <v>56</v>
      </c>
      <c r="G375" s="231">
        <v>90482557</v>
      </c>
      <c r="H375" s="231"/>
      <c r="I375" s="118">
        <v>260307</v>
      </c>
      <c r="J375" s="140"/>
      <c r="K375" s="231" t="s">
        <v>720</v>
      </c>
      <c r="L375" s="231" t="s">
        <v>311</v>
      </c>
      <c r="M375" s="178" t="s">
        <v>509</v>
      </c>
      <c r="N375" s="143">
        <v>716.3</v>
      </c>
      <c r="O375" s="142" t="s">
        <v>160</v>
      </c>
      <c r="P375" s="263"/>
      <c r="Q375" s="143"/>
      <c r="R375" s="143" t="s">
        <v>734</v>
      </c>
      <c r="S375" s="143">
        <v>716.31</v>
      </c>
      <c r="T375" s="143"/>
      <c r="U375" s="143"/>
      <c r="V375" s="231"/>
      <c r="W375" s="256">
        <f t="shared" si="53"/>
        <v>716.31</v>
      </c>
      <c r="X375" s="144">
        <v>0</v>
      </c>
      <c r="Y375" s="145"/>
      <c r="Z375" s="146"/>
      <c r="AA375" s="146"/>
      <c r="AB375" s="146"/>
      <c r="AC375" s="147"/>
      <c r="AD375" s="148"/>
      <c r="AE375" s="149"/>
      <c r="AF375" s="261" t="s">
        <v>818</v>
      </c>
      <c r="AG375" s="257">
        <f t="shared" si="54"/>
        <v>716.3</v>
      </c>
      <c r="AH375" s="252">
        <f t="shared" si="55"/>
        <v>0</v>
      </c>
      <c r="AI375" s="258">
        <v>0</v>
      </c>
    </row>
    <row r="376" spans="1:35" s="8" customFormat="1" ht="14.25" customHeight="1" x14ac:dyDescent="0.2">
      <c r="A376" s="200">
        <v>42718</v>
      </c>
      <c r="B376" s="137"/>
      <c r="C376" s="138">
        <v>1</v>
      </c>
      <c r="D376" s="134">
        <v>3</v>
      </c>
      <c r="E376" s="231" t="s">
        <v>167</v>
      </c>
      <c r="F376" s="134" t="s">
        <v>511</v>
      </c>
      <c r="G376" s="231">
        <v>90492199</v>
      </c>
      <c r="H376" s="231">
        <v>1007694516</v>
      </c>
      <c r="I376" s="118">
        <v>260308</v>
      </c>
      <c r="J376" s="140"/>
      <c r="K376" s="231">
        <v>4402861312</v>
      </c>
      <c r="L376" s="231" t="s">
        <v>311</v>
      </c>
      <c r="M376" s="178" t="s">
        <v>510</v>
      </c>
      <c r="N376" s="143">
        <v>1521.6</v>
      </c>
      <c r="O376" s="142" t="s">
        <v>160</v>
      </c>
      <c r="P376" s="263"/>
      <c r="Q376" s="143"/>
      <c r="R376" s="143" t="s">
        <v>560</v>
      </c>
      <c r="S376" s="143">
        <v>1521.6</v>
      </c>
      <c r="T376" s="143"/>
      <c r="U376" s="143"/>
      <c r="V376" s="231"/>
      <c r="W376" s="256">
        <f t="shared" si="53"/>
        <v>1521.6</v>
      </c>
      <c r="X376" s="144">
        <f>IF(O376="a",0,IF(O376="d","0",IF(O376="","",+N376-S376-T376-U376-V376)))</f>
        <v>0</v>
      </c>
      <c r="Y376" s="145"/>
      <c r="Z376" s="146"/>
      <c r="AA376" s="146"/>
      <c r="AB376" s="146"/>
      <c r="AC376" s="147"/>
      <c r="AD376" s="148"/>
      <c r="AE376" s="149"/>
      <c r="AF376" s="261" t="s">
        <v>819</v>
      </c>
      <c r="AG376" s="257">
        <f t="shared" si="54"/>
        <v>1521.6</v>
      </c>
      <c r="AH376" s="252">
        <f t="shared" si="55"/>
        <v>0</v>
      </c>
      <c r="AI376" s="258">
        <f>AG376-W376</f>
        <v>0</v>
      </c>
    </row>
    <row r="377" spans="1:35" s="8" customFormat="1" ht="14.25" customHeight="1" x14ac:dyDescent="0.2">
      <c r="A377" s="200">
        <v>42718</v>
      </c>
      <c r="B377" s="137"/>
      <c r="C377" s="138">
        <v>1</v>
      </c>
      <c r="D377" s="134" t="s">
        <v>54</v>
      </c>
      <c r="E377" s="231" t="s">
        <v>512</v>
      </c>
      <c r="F377" s="134" t="s">
        <v>513</v>
      </c>
      <c r="G377" s="231"/>
      <c r="H377" s="231"/>
      <c r="I377" s="118">
        <v>260309</v>
      </c>
      <c r="J377" s="140"/>
      <c r="K377" s="231" t="s">
        <v>685</v>
      </c>
      <c r="L377" s="231" t="s">
        <v>311</v>
      </c>
      <c r="M377" s="178" t="s">
        <v>514</v>
      </c>
      <c r="N377" s="143">
        <v>3180</v>
      </c>
      <c r="O377" s="142" t="s">
        <v>160</v>
      </c>
      <c r="P377" s="263"/>
      <c r="Q377" s="143" t="s">
        <v>163</v>
      </c>
      <c r="R377" s="143"/>
      <c r="S377" s="230"/>
      <c r="T377" s="143"/>
      <c r="U377" s="143"/>
      <c r="V377" s="231"/>
      <c r="W377" s="256">
        <f t="shared" si="53"/>
        <v>0</v>
      </c>
      <c r="X377" s="144">
        <f>IF(O377="a",0,IF(O377="d","0",IF(O377="","",+N377-S377-T377-U377-V377)))</f>
        <v>3180</v>
      </c>
      <c r="Y377" s="145"/>
      <c r="Z377" s="146"/>
      <c r="AA377" s="146"/>
      <c r="AB377" s="146"/>
      <c r="AC377" s="147"/>
      <c r="AD377" s="148"/>
      <c r="AE377" s="149"/>
      <c r="AF377" s="247" t="s">
        <v>820</v>
      </c>
      <c r="AG377" s="257">
        <f t="shared" si="54"/>
        <v>3180</v>
      </c>
      <c r="AH377" s="252">
        <f t="shared" si="55"/>
        <v>0</v>
      </c>
      <c r="AI377" s="258">
        <f>AG377-W377</f>
        <v>3180</v>
      </c>
    </row>
    <row r="378" spans="1:35" s="8" customFormat="1" ht="14.25" customHeight="1" x14ac:dyDescent="0.2">
      <c r="A378" s="200">
        <v>42718</v>
      </c>
      <c r="B378" s="137"/>
      <c r="C378" s="138">
        <v>1</v>
      </c>
      <c r="D378" s="134">
        <v>8</v>
      </c>
      <c r="E378" s="231"/>
      <c r="F378" s="134" t="s">
        <v>56</v>
      </c>
      <c r="G378" s="231">
        <v>90474253</v>
      </c>
      <c r="H378" s="231"/>
      <c r="I378" s="118">
        <v>260310</v>
      </c>
      <c r="J378" s="140"/>
      <c r="K378" s="231" t="s">
        <v>744</v>
      </c>
      <c r="L378" s="231" t="s">
        <v>311</v>
      </c>
      <c r="M378" s="178" t="s">
        <v>515</v>
      </c>
      <c r="N378" s="143">
        <v>528.70000000000005</v>
      </c>
      <c r="O378" s="142" t="s">
        <v>160</v>
      </c>
      <c r="P378" s="230"/>
      <c r="Q378" s="143"/>
      <c r="R378" s="143" t="s">
        <v>734</v>
      </c>
      <c r="S378" s="143">
        <v>528.70000000000005</v>
      </c>
      <c r="T378" s="143"/>
      <c r="U378" s="143"/>
      <c r="V378" s="231"/>
      <c r="W378" s="256">
        <f t="shared" si="53"/>
        <v>528.70000000000005</v>
      </c>
      <c r="X378" s="144">
        <f>IF(O378="a",0,IF(O378="d","0",IF(O378="","",+N378-S378-T378-U378-V378)))</f>
        <v>0</v>
      </c>
      <c r="Y378" s="145"/>
      <c r="Z378" s="146"/>
      <c r="AA378" s="146"/>
      <c r="AB378" s="146"/>
      <c r="AC378" s="147"/>
      <c r="AD378" s="148"/>
      <c r="AE378" s="149"/>
      <c r="AF378" s="261" t="s">
        <v>818</v>
      </c>
      <c r="AG378" s="257">
        <f t="shared" si="54"/>
        <v>528.70000000000005</v>
      </c>
      <c r="AH378" s="252">
        <f t="shared" si="55"/>
        <v>0</v>
      </c>
      <c r="AI378" s="258">
        <f>AG378-W378</f>
        <v>0</v>
      </c>
    </row>
    <row r="379" spans="1:35" s="8" customFormat="1" ht="14.25" customHeight="1" x14ac:dyDescent="0.2">
      <c r="A379" s="200">
        <v>42718</v>
      </c>
      <c r="B379" s="137"/>
      <c r="C379" s="138">
        <v>1</v>
      </c>
      <c r="D379" s="134" t="s">
        <v>53</v>
      </c>
      <c r="E379" s="231" t="s">
        <v>67</v>
      </c>
      <c r="F379" s="134" t="s">
        <v>78</v>
      </c>
      <c r="G379" s="231">
        <v>960867740</v>
      </c>
      <c r="H379" s="231" t="s">
        <v>736</v>
      </c>
      <c r="I379" s="118">
        <v>260311</v>
      </c>
      <c r="J379" s="140">
        <v>40113</v>
      </c>
      <c r="K379" s="231" t="s">
        <v>735</v>
      </c>
      <c r="L379" s="231" t="s">
        <v>311</v>
      </c>
      <c r="M379" s="178" t="s">
        <v>516</v>
      </c>
      <c r="N379" s="143">
        <v>229.32</v>
      </c>
      <c r="O379" s="142" t="s">
        <v>160</v>
      </c>
      <c r="P379" s="143"/>
      <c r="Q379" s="143"/>
      <c r="R379" s="143" t="s">
        <v>734</v>
      </c>
      <c r="S379" s="143">
        <v>229.32</v>
      </c>
      <c r="T379" s="143"/>
      <c r="U379" s="143"/>
      <c r="V379" s="231"/>
      <c r="W379" s="256">
        <f t="shared" si="53"/>
        <v>229.32</v>
      </c>
      <c r="X379" s="144">
        <f>IF(O379="a",0,IF(O379="d","0",IF(O379="","",+N379-S379-T379-U379-V379)))</f>
        <v>0</v>
      </c>
      <c r="Y379" s="145"/>
      <c r="Z379" s="146"/>
      <c r="AA379" s="146"/>
      <c r="AB379" s="146"/>
      <c r="AC379" s="147"/>
      <c r="AD379" s="148"/>
      <c r="AE379" s="149"/>
      <c r="AF379" s="261" t="s">
        <v>819</v>
      </c>
      <c r="AG379" s="257">
        <f t="shared" si="54"/>
        <v>229.32</v>
      </c>
      <c r="AH379" s="252">
        <f t="shared" si="55"/>
        <v>0</v>
      </c>
      <c r="AI379" s="258">
        <f>AG379-W379</f>
        <v>0</v>
      </c>
    </row>
    <row r="380" spans="1:35" s="8" customFormat="1" ht="14.25" customHeight="1" x14ac:dyDescent="0.2">
      <c r="A380" s="200">
        <v>42718</v>
      </c>
      <c r="B380" s="137"/>
      <c r="C380" s="138">
        <v>1</v>
      </c>
      <c r="D380" s="134" t="s">
        <v>53</v>
      </c>
      <c r="E380" s="231" t="s">
        <v>67</v>
      </c>
      <c r="F380" s="134" t="s">
        <v>78</v>
      </c>
      <c r="G380" s="231">
        <v>960863090</v>
      </c>
      <c r="H380" s="231" t="s">
        <v>736</v>
      </c>
      <c r="I380" s="118">
        <v>260312</v>
      </c>
      <c r="J380" s="140">
        <v>40114</v>
      </c>
      <c r="K380" s="231" t="s">
        <v>735</v>
      </c>
      <c r="L380" s="231" t="s">
        <v>311</v>
      </c>
      <c r="M380" s="178" t="s">
        <v>517</v>
      </c>
      <c r="N380" s="143">
        <v>229.32</v>
      </c>
      <c r="O380" s="142" t="s">
        <v>160</v>
      </c>
      <c r="P380" s="143"/>
      <c r="Q380" s="143"/>
      <c r="R380" s="143" t="s">
        <v>734</v>
      </c>
      <c r="S380" s="143">
        <v>229.32</v>
      </c>
      <c r="T380" s="143"/>
      <c r="U380" s="143"/>
      <c r="V380" s="231"/>
      <c r="W380" s="256">
        <f t="shared" si="53"/>
        <v>229.32</v>
      </c>
      <c r="X380" s="144">
        <f>IF(O380="a",0,IF(O380="d","0",IF(O380="","",+N380-S380-T380-U380-V380)))</f>
        <v>0</v>
      </c>
      <c r="Y380" s="145"/>
      <c r="Z380" s="146"/>
      <c r="AA380" s="146"/>
      <c r="AB380" s="146"/>
      <c r="AC380" s="147"/>
      <c r="AD380" s="148"/>
      <c r="AE380" s="149"/>
      <c r="AF380" s="261" t="s">
        <v>819</v>
      </c>
      <c r="AG380" s="257">
        <f t="shared" si="54"/>
        <v>229.32</v>
      </c>
      <c r="AH380" s="252">
        <f t="shared" si="55"/>
        <v>0</v>
      </c>
      <c r="AI380" s="258">
        <f>AG380-W380</f>
        <v>0</v>
      </c>
    </row>
    <row r="381" spans="1:35" s="8" customFormat="1" ht="14.25" customHeight="1" x14ac:dyDescent="0.2">
      <c r="A381" s="200">
        <v>42719</v>
      </c>
      <c r="B381" s="137"/>
      <c r="C381" s="138">
        <v>1</v>
      </c>
      <c r="D381" s="134">
        <v>5</v>
      </c>
      <c r="E381" s="231" t="s">
        <v>58</v>
      </c>
      <c r="F381" s="134" t="s">
        <v>78</v>
      </c>
      <c r="G381" s="231">
        <v>960869502</v>
      </c>
      <c r="H381" s="231" t="s">
        <v>587</v>
      </c>
      <c r="I381" s="118">
        <v>260315</v>
      </c>
      <c r="J381" s="150" t="s">
        <v>541</v>
      </c>
      <c r="K381" s="231" t="s">
        <v>588</v>
      </c>
      <c r="L381" s="231" t="s">
        <v>311</v>
      </c>
      <c r="M381" s="178" t="s">
        <v>542</v>
      </c>
      <c r="N381" s="143">
        <v>308.17</v>
      </c>
      <c r="O381" s="142" t="s">
        <v>160</v>
      </c>
      <c r="P381" s="143"/>
      <c r="Q381" s="143"/>
      <c r="R381" s="143" t="s">
        <v>579</v>
      </c>
      <c r="S381" s="143">
        <v>168.17</v>
      </c>
      <c r="T381" s="143">
        <v>139.99</v>
      </c>
      <c r="U381" s="143"/>
      <c r="V381" s="231"/>
      <c r="W381" s="256">
        <f t="shared" si="53"/>
        <v>308.15999999999997</v>
      </c>
      <c r="X381" s="144">
        <v>0</v>
      </c>
      <c r="Y381" s="145"/>
      <c r="Z381" s="146"/>
      <c r="AA381" s="146"/>
      <c r="AB381" s="146"/>
      <c r="AC381" s="147"/>
      <c r="AD381" s="148"/>
      <c r="AE381" s="149"/>
      <c r="AF381" s="261" t="s">
        <v>820</v>
      </c>
      <c r="AG381" s="257">
        <f t="shared" si="54"/>
        <v>308.17</v>
      </c>
      <c r="AH381" s="252">
        <f t="shared" si="55"/>
        <v>0</v>
      </c>
      <c r="AI381" s="258">
        <v>0</v>
      </c>
    </row>
    <row r="382" spans="1:35" s="8" customFormat="1" ht="14.25" customHeight="1" x14ac:dyDescent="0.2">
      <c r="A382" s="200">
        <v>42719</v>
      </c>
      <c r="B382" s="137"/>
      <c r="C382" s="138">
        <v>1</v>
      </c>
      <c r="D382" s="134">
        <v>5</v>
      </c>
      <c r="E382" s="231" t="s">
        <v>58</v>
      </c>
      <c r="F382" s="134" t="s">
        <v>78</v>
      </c>
      <c r="G382" s="231">
        <v>960869503</v>
      </c>
      <c r="H382" s="231" t="s">
        <v>587</v>
      </c>
      <c r="I382" s="118">
        <v>260316</v>
      </c>
      <c r="J382" s="140" t="s">
        <v>544</v>
      </c>
      <c r="K382" s="231" t="s">
        <v>588</v>
      </c>
      <c r="L382" s="231" t="s">
        <v>311</v>
      </c>
      <c r="M382" s="178" t="s">
        <v>543</v>
      </c>
      <c r="N382" s="143">
        <v>308.17</v>
      </c>
      <c r="O382" s="142" t="s">
        <v>160</v>
      </c>
      <c r="P382" s="143"/>
      <c r="Q382" s="143"/>
      <c r="R382" s="143" t="s">
        <v>579</v>
      </c>
      <c r="S382" s="143">
        <v>168.17</v>
      </c>
      <c r="T382" s="143">
        <v>139.99</v>
      </c>
      <c r="U382" s="143"/>
      <c r="V382" s="231"/>
      <c r="W382" s="256">
        <f t="shared" si="53"/>
        <v>308.15999999999997</v>
      </c>
      <c r="X382" s="144">
        <v>0</v>
      </c>
      <c r="Y382" s="145"/>
      <c r="Z382" s="146"/>
      <c r="AA382" s="146"/>
      <c r="AB382" s="146"/>
      <c r="AC382" s="147"/>
      <c r="AD382" s="148"/>
      <c r="AE382" s="149"/>
      <c r="AF382" s="261" t="s">
        <v>820</v>
      </c>
      <c r="AG382" s="257">
        <f t="shared" si="54"/>
        <v>308.17</v>
      </c>
      <c r="AH382" s="252">
        <f t="shared" si="55"/>
        <v>0</v>
      </c>
      <c r="AI382" s="258">
        <v>0</v>
      </c>
    </row>
    <row r="383" spans="1:35" s="8" customFormat="1" ht="14.25" customHeight="1" x14ac:dyDescent="0.2">
      <c r="A383" s="200">
        <v>42719</v>
      </c>
      <c r="B383" s="137"/>
      <c r="C383" s="138">
        <v>1</v>
      </c>
      <c r="D383" s="134">
        <v>5</v>
      </c>
      <c r="E383" s="231" t="s">
        <v>58</v>
      </c>
      <c r="F383" s="134" t="s">
        <v>78</v>
      </c>
      <c r="G383" s="231">
        <v>90494720</v>
      </c>
      <c r="H383" s="231" t="s">
        <v>587</v>
      </c>
      <c r="I383" s="118">
        <v>260317</v>
      </c>
      <c r="J383" s="140">
        <v>40284</v>
      </c>
      <c r="K383" s="231" t="s">
        <v>588</v>
      </c>
      <c r="L383" s="231" t="s">
        <v>311</v>
      </c>
      <c r="M383" s="178" t="s">
        <v>545</v>
      </c>
      <c r="N383" s="143">
        <v>196.56</v>
      </c>
      <c r="O383" s="142" t="s">
        <v>160</v>
      </c>
      <c r="P383" s="230"/>
      <c r="Q383" s="143"/>
      <c r="R383" s="143" t="s">
        <v>579</v>
      </c>
      <c r="S383" s="143">
        <v>196.56</v>
      </c>
      <c r="T383" s="143"/>
      <c r="U383" s="143"/>
      <c r="V383" s="231"/>
      <c r="W383" s="256">
        <f t="shared" si="53"/>
        <v>196.56</v>
      </c>
      <c r="X383" s="144">
        <f t="shared" ref="X383:X414" si="58">IF(O383="a",0,IF(O383="d","0",IF(O383="","",+N383-S383-T383-U383-V383)))</f>
        <v>0</v>
      </c>
      <c r="Y383" s="145"/>
      <c r="Z383" s="146"/>
      <c r="AA383" s="146"/>
      <c r="AB383" s="146"/>
      <c r="AC383" s="147"/>
      <c r="AD383" s="148"/>
      <c r="AE383" s="149"/>
      <c r="AF383" s="261" t="s">
        <v>820</v>
      </c>
      <c r="AG383" s="257">
        <f t="shared" si="54"/>
        <v>196.56</v>
      </c>
      <c r="AH383" s="252">
        <f t="shared" si="55"/>
        <v>0</v>
      </c>
      <c r="AI383" s="258">
        <f t="shared" ref="AI383:AI414" si="59">AG383-W383</f>
        <v>0</v>
      </c>
    </row>
    <row r="384" spans="1:35" s="8" customFormat="1" ht="14.25" customHeight="1" x14ac:dyDescent="0.2">
      <c r="A384" s="200">
        <v>42719</v>
      </c>
      <c r="B384" s="137"/>
      <c r="C384" s="138">
        <v>1</v>
      </c>
      <c r="D384" s="134">
        <v>5</v>
      </c>
      <c r="E384" s="231" t="s">
        <v>169</v>
      </c>
      <c r="F384" s="152" t="s">
        <v>79</v>
      </c>
      <c r="G384" s="140">
        <v>960896028</v>
      </c>
      <c r="H384" s="231">
        <v>1007697276</v>
      </c>
      <c r="I384" s="118">
        <v>260318</v>
      </c>
      <c r="J384" s="140">
        <v>40314</v>
      </c>
      <c r="K384" s="231">
        <v>4402862169</v>
      </c>
      <c r="L384" s="231" t="s">
        <v>311</v>
      </c>
      <c r="M384" s="178" t="s">
        <v>546</v>
      </c>
      <c r="N384" s="143">
        <v>204.48</v>
      </c>
      <c r="O384" s="142" t="s">
        <v>160</v>
      </c>
      <c r="P384" s="263"/>
      <c r="Q384" s="230"/>
      <c r="R384" s="143" t="s">
        <v>560</v>
      </c>
      <c r="S384" s="143">
        <v>204.48</v>
      </c>
      <c r="T384" s="143"/>
      <c r="U384" s="143"/>
      <c r="V384" s="231"/>
      <c r="W384" s="256">
        <f t="shared" ref="W384:W450" si="60">S384+T384+U384+V384</f>
        <v>204.48</v>
      </c>
      <c r="X384" s="144">
        <f t="shared" si="58"/>
        <v>0</v>
      </c>
      <c r="Y384" s="145"/>
      <c r="Z384" s="146"/>
      <c r="AA384" s="146"/>
      <c r="AB384" s="146"/>
      <c r="AC384" s="147"/>
      <c r="AD384" s="148"/>
      <c r="AE384" s="149"/>
      <c r="AF384" s="261" t="s">
        <v>820</v>
      </c>
      <c r="AG384" s="257">
        <f t="shared" ref="AG384:AG450" si="61">N384*C384</f>
        <v>204.48</v>
      </c>
      <c r="AH384" s="252">
        <f t="shared" ref="AH384:AH450" si="62">IF(O384="a",0,IF(O384="d",0,IF(C384="","",+N384-(C384*N384))))</f>
        <v>0</v>
      </c>
      <c r="AI384" s="258">
        <f t="shared" si="59"/>
        <v>0</v>
      </c>
    </row>
    <row r="385" spans="1:35" s="8" customFormat="1" ht="14.25" customHeight="1" x14ac:dyDescent="0.2">
      <c r="A385" s="200">
        <v>42719</v>
      </c>
      <c r="B385" s="137"/>
      <c r="C385" s="138">
        <v>1</v>
      </c>
      <c r="D385" s="134">
        <v>5</v>
      </c>
      <c r="E385" s="231" t="s">
        <v>58</v>
      </c>
      <c r="F385" s="134" t="s">
        <v>78</v>
      </c>
      <c r="G385" s="231">
        <v>960869508</v>
      </c>
      <c r="H385" s="231" t="s">
        <v>587</v>
      </c>
      <c r="I385" s="118">
        <v>260319</v>
      </c>
      <c r="J385" s="140" t="s">
        <v>539</v>
      </c>
      <c r="K385" s="231" t="s">
        <v>588</v>
      </c>
      <c r="L385" s="231" t="s">
        <v>311</v>
      </c>
      <c r="M385" s="178" t="s">
        <v>540</v>
      </c>
      <c r="N385" s="143">
        <v>450.45</v>
      </c>
      <c r="O385" s="142" t="s">
        <v>160</v>
      </c>
      <c r="P385" s="143"/>
      <c r="Q385" s="143"/>
      <c r="R385" s="143" t="s">
        <v>579</v>
      </c>
      <c r="S385" s="143">
        <v>163.80000000000001</v>
      </c>
      <c r="T385" s="143">
        <v>286.64999999999998</v>
      </c>
      <c r="U385" s="143"/>
      <c r="V385" s="231"/>
      <c r="W385" s="256">
        <f t="shared" si="60"/>
        <v>450.45</v>
      </c>
      <c r="X385" s="144">
        <f t="shared" si="58"/>
        <v>0</v>
      </c>
      <c r="Y385" s="145"/>
      <c r="Z385" s="146"/>
      <c r="AA385" s="146"/>
      <c r="AB385" s="146"/>
      <c r="AC385" s="147"/>
      <c r="AD385" s="148"/>
      <c r="AE385" s="149"/>
      <c r="AF385" s="261" t="s">
        <v>820</v>
      </c>
      <c r="AG385" s="257">
        <f t="shared" si="61"/>
        <v>450.45</v>
      </c>
      <c r="AH385" s="252">
        <f t="shared" si="62"/>
        <v>0</v>
      </c>
      <c r="AI385" s="258">
        <f t="shared" si="59"/>
        <v>0</v>
      </c>
    </row>
    <row r="386" spans="1:35" ht="14.25" customHeight="1" x14ac:dyDescent="0.2">
      <c r="A386" s="200">
        <v>42719</v>
      </c>
      <c r="B386" s="137"/>
      <c r="C386" s="138">
        <v>1</v>
      </c>
      <c r="D386" s="152">
        <v>8</v>
      </c>
      <c r="E386" s="140" t="s">
        <v>60</v>
      </c>
      <c r="F386" s="152" t="s">
        <v>79</v>
      </c>
      <c r="G386" s="140">
        <v>99208324</v>
      </c>
      <c r="H386" s="140"/>
      <c r="I386" s="118">
        <v>260320</v>
      </c>
      <c r="J386" s="150"/>
      <c r="K386" s="140">
        <v>4402862690</v>
      </c>
      <c r="L386" s="140" t="s">
        <v>311</v>
      </c>
      <c r="M386" s="152" t="s">
        <v>252</v>
      </c>
      <c r="N386" s="143">
        <v>306.72000000000003</v>
      </c>
      <c r="O386" s="142" t="s">
        <v>160</v>
      </c>
      <c r="P386" s="205"/>
      <c r="Q386" s="143" t="s">
        <v>163</v>
      </c>
      <c r="R386" s="143"/>
      <c r="S386" s="230"/>
      <c r="T386" s="143"/>
      <c r="U386" s="143"/>
      <c r="V386" s="140"/>
      <c r="W386" s="256">
        <f t="shared" si="60"/>
        <v>0</v>
      </c>
      <c r="X386" s="144">
        <f t="shared" si="58"/>
        <v>306.72000000000003</v>
      </c>
      <c r="Y386" s="142"/>
      <c r="Z386" s="153"/>
      <c r="AA386" s="153"/>
      <c r="AB386" s="153"/>
      <c r="AC386" s="154"/>
      <c r="AD386" s="155"/>
      <c r="AE386" s="149"/>
      <c r="AF386" s="261" t="s">
        <v>818</v>
      </c>
      <c r="AG386" s="257">
        <f t="shared" si="61"/>
        <v>306.72000000000003</v>
      </c>
      <c r="AH386" s="252">
        <f t="shared" si="62"/>
        <v>0</v>
      </c>
      <c r="AI386" s="258">
        <f t="shared" si="59"/>
        <v>306.72000000000003</v>
      </c>
    </row>
    <row r="387" spans="1:35" ht="14.25" customHeight="1" x14ac:dyDescent="0.2">
      <c r="A387" s="200">
        <v>42719</v>
      </c>
      <c r="B387" s="137"/>
      <c r="C387" s="138">
        <v>1</v>
      </c>
      <c r="D387" s="152">
        <v>8</v>
      </c>
      <c r="E387" s="140"/>
      <c r="F387" s="152" t="s">
        <v>83</v>
      </c>
      <c r="G387" s="140">
        <v>90496246</v>
      </c>
      <c r="H387" s="140"/>
      <c r="I387" s="118">
        <v>260321</v>
      </c>
      <c r="J387" s="140"/>
      <c r="K387" s="140">
        <v>2510004134</v>
      </c>
      <c r="L387" s="140" t="s">
        <v>313</v>
      </c>
      <c r="M387" s="152" t="s">
        <v>548</v>
      </c>
      <c r="N387" s="143">
        <v>136.44</v>
      </c>
      <c r="O387" s="142" t="s">
        <v>160</v>
      </c>
      <c r="P387" s="143"/>
      <c r="Q387" s="143"/>
      <c r="R387" s="143" t="s">
        <v>987</v>
      </c>
      <c r="S387" s="143">
        <v>136.44</v>
      </c>
      <c r="T387" s="143"/>
      <c r="U387" s="143"/>
      <c r="V387" s="140"/>
      <c r="W387" s="256">
        <f t="shared" si="60"/>
        <v>136.44</v>
      </c>
      <c r="X387" s="144">
        <f t="shared" si="58"/>
        <v>0</v>
      </c>
      <c r="Y387" s="142"/>
      <c r="Z387" s="153"/>
      <c r="AA387" s="153"/>
      <c r="AB387" s="153"/>
      <c r="AC387" s="154"/>
      <c r="AD387" s="155"/>
      <c r="AE387" s="149"/>
      <c r="AF387" s="261" t="s">
        <v>818</v>
      </c>
      <c r="AG387" s="257">
        <f t="shared" si="61"/>
        <v>136.44</v>
      </c>
      <c r="AH387" s="252">
        <f t="shared" si="62"/>
        <v>0</v>
      </c>
      <c r="AI387" s="258">
        <f t="shared" si="59"/>
        <v>0</v>
      </c>
    </row>
    <row r="388" spans="1:35" ht="14.25" customHeight="1" x14ac:dyDescent="0.2">
      <c r="A388" s="200">
        <v>42719</v>
      </c>
      <c r="B388" s="137"/>
      <c r="C388" s="138">
        <v>1</v>
      </c>
      <c r="D388" s="152">
        <v>8</v>
      </c>
      <c r="E388" s="140"/>
      <c r="F388" s="134" t="s">
        <v>56</v>
      </c>
      <c r="G388" s="140">
        <v>90496220</v>
      </c>
      <c r="H388" s="140"/>
      <c r="I388" s="118">
        <v>260322</v>
      </c>
      <c r="J388" s="140"/>
      <c r="K388" s="140" t="s">
        <v>744</v>
      </c>
      <c r="L388" s="140" t="s">
        <v>312</v>
      </c>
      <c r="M388" s="152" t="s">
        <v>536</v>
      </c>
      <c r="N388" s="143">
        <f>238.8+234.59</f>
        <v>473.39</v>
      </c>
      <c r="O388" s="142" t="s">
        <v>160</v>
      </c>
      <c r="P388" s="143"/>
      <c r="Q388" s="143"/>
      <c r="R388" s="143" t="s">
        <v>734</v>
      </c>
      <c r="S388" s="143">
        <v>473.39</v>
      </c>
      <c r="T388" s="143"/>
      <c r="U388" s="143"/>
      <c r="V388" s="140"/>
      <c r="W388" s="256">
        <f t="shared" si="60"/>
        <v>473.39</v>
      </c>
      <c r="X388" s="144">
        <f t="shared" si="58"/>
        <v>0</v>
      </c>
      <c r="Y388" s="142"/>
      <c r="Z388" s="153"/>
      <c r="AA388" s="153"/>
      <c r="AB388" s="153"/>
      <c r="AC388" s="154"/>
      <c r="AD388" s="155"/>
      <c r="AE388" s="149"/>
      <c r="AF388" s="261" t="s">
        <v>818</v>
      </c>
      <c r="AG388" s="257">
        <f t="shared" si="61"/>
        <v>473.39</v>
      </c>
      <c r="AH388" s="252">
        <f t="shared" si="62"/>
        <v>0</v>
      </c>
      <c r="AI388" s="258">
        <f t="shared" si="59"/>
        <v>0</v>
      </c>
    </row>
    <row r="389" spans="1:35" ht="14.25" customHeight="1" x14ac:dyDescent="0.2">
      <c r="A389" s="200">
        <v>42719</v>
      </c>
      <c r="B389" s="137"/>
      <c r="C389" s="138"/>
      <c r="D389" s="152">
        <v>8</v>
      </c>
      <c r="E389" s="140"/>
      <c r="F389" s="152" t="s">
        <v>83</v>
      </c>
      <c r="G389" s="140">
        <v>90496240</v>
      </c>
      <c r="H389" s="140"/>
      <c r="I389" s="118">
        <v>260323</v>
      </c>
      <c r="J389" s="140"/>
      <c r="K389" s="228" t="s">
        <v>783</v>
      </c>
      <c r="L389" s="140" t="s">
        <v>311</v>
      </c>
      <c r="M389" s="152" t="s">
        <v>548</v>
      </c>
      <c r="N389" s="143">
        <v>245.61</v>
      </c>
      <c r="O389" s="142" t="s">
        <v>495</v>
      </c>
      <c r="P389" s="143"/>
      <c r="Q389" s="143"/>
      <c r="R389" s="143"/>
      <c r="S389" s="143"/>
      <c r="T389" s="143"/>
      <c r="U389" s="143"/>
      <c r="V389" s="140"/>
      <c r="W389" s="256">
        <f t="shared" si="60"/>
        <v>0</v>
      </c>
      <c r="X389" s="144">
        <f t="shared" si="58"/>
        <v>0</v>
      </c>
      <c r="Y389" s="142"/>
      <c r="Z389" s="153"/>
      <c r="AA389" s="153"/>
      <c r="AB389" s="153"/>
      <c r="AC389" s="154"/>
      <c r="AD389" s="155"/>
      <c r="AE389" s="149"/>
      <c r="AF389" s="261" t="s">
        <v>818</v>
      </c>
      <c r="AG389" s="257">
        <f t="shared" si="61"/>
        <v>0</v>
      </c>
      <c r="AH389" s="252">
        <f t="shared" si="62"/>
        <v>0</v>
      </c>
      <c r="AI389" s="258">
        <f t="shared" si="59"/>
        <v>0</v>
      </c>
    </row>
    <row r="390" spans="1:35" ht="14.25" customHeight="1" x14ac:dyDescent="0.2">
      <c r="A390" s="200">
        <v>42719</v>
      </c>
      <c r="B390" s="137"/>
      <c r="C390" s="138"/>
      <c r="D390" s="152">
        <v>8</v>
      </c>
      <c r="E390" s="140"/>
      <c r="F390" s="152" t="s">
        <v>83</v>
      </c>
      <c r="G390" s="140">
        <v>99209799</v>
      </c>
      <c r="H390" s="140"/>
      <c r="I390" s="118">
        <v>260324</v>
      </c>
      <c r="J390" s="140"/>
      <c r="K390" s="228" t="s">
        <v>783</v>
      </c>
      <c r="L390" s="140" t="s">
        <v>311</v>
      </c>
      <c r="M390" s="152" t="s">
        <v>549</v>
      </c>
      <c r="N390" s="143">
        <v>245.61</v>
      </c>
      <c r="O390" s="142" t="s">
        <v>495</v>
      </c>
      <c r="P390" s="143"/>
      <c r="Q390" s="143"/>
      <c r="R390" s="143"/>
      <c r="S390" s="143"/>
      <c r="T390" s="143"/>
      <c r="U390" s="143"/>
      <c r="V390" s="140"/>
      <c r="W390" s="256">
        <f t="shared" si="60"/>
        <v>0</v>
      </c>
      <c r="X390" s="144">
        <f t="shared" si="58"/>
        <v>0</v>
      </c>
      <c r="Y390" s="142"/>
      <c r="Z390" s="153"/>
      <c r="AA390" s="153"/>
      <c r="AB390" s="153"/>
      <c r="AC390" s="154"/>
      <c r="AD390" s="155"/>
      <c r="AE390" s="149"/>
      <c r="AF390" s="261" t="s">
        <v>818</v>
      </c>
      <c r="AG390" s="257">
        <f t="shared" si="61"/>
        <v>0</v>
      </c>
      <c r="AH390" s="252">
        <f t="shared" si="62"/>
        <v>0</v>
      </c>
      <c r="AI390" s="258">
        <f t="shared" si="59"/>
        <v>0</v>
      </c>
    </row>
    <row r="391" spans="1:35" ht="14.25" customHeight="1" x14ac:dyDescent="0.2">
      <c r="A391" s="200">
        <v>42719</v>
      </c>
      <c r="B391" s="137"/>
      <c r="C391" s="138"/>
      <c r="D391" s="152">
        <v>8</v>
      </c>
      <c r="E391" s="140"/>
      <c r="F391" s="232" t="s">
        <v>83</v>
      </c>
      <c r="G391" s="228">
        <v>90496244</v>
      </c>
      <c r="H391" s="140"/>
      <c r="I391" s="118">
        <v>260325</v>
      </c>
      <c r="J391" s="140"/>
      <c r="K391" s="228" t="s">
        <v>783</v>
      </c>
      <c r="L391" s="140" t="s">
        <v>311</v>
      </c>
      <c r="M391" s="152" t="s">
        <v>329</v>
      </c>
      <c r="N391" s="143">
        <v>143.26</v>
      </c>
      <c r="O391" s="142" t="s">
        <v>495</v>
      </c>
      <c r="P391" s="143"/>
      <c r="Q391" s="143"/>
      <c r="R391" s="143"/>
      <c r="S391" s="143"/>
      <c r="T391" s="143"/>
      <c r="U391" s="143"/>
      <c r="V391" s="140"/>
      <c r="W391" s="256">
        <f t="shared" si="60"/>
        <v>0</v>
      </c>
      <c r="X391" s="144">
        <f t="shared" si="58"/>
        <v>0</v>
      </c>
      <c r="Y391" s="142"/>
      <c r="Z391" s="153"/>
      <c r="AA391" s="153"/>
      <c r="AB391" s="153"/>
      <c r="AC391" s="154"/>
      <c r="AD391" s="155"/>
      <c r="AE391" s="149"/>
      <c r="AF391" s="261" t="s">
        <v>818</v>
      </c>
      <c r="AG391" s="257">
        <f t="shared" si="61"/>
        <v>0</v>
      </c>
      <c r="AH391" s="252">
        <f t="shared" si="62"/>
        <v>0</v>
      </c>
      <c r="AI391" s="258">
        <f t="shared" si="59"/>
        <v>0</v>
      </c>
    </row>
    <row r="392" spans="1:35" ht="14.25" customHeight="1" x14ac:dyDescent="0.2">
      <c r="A392" s="200">
        <v>42719</v>
      </c>
      <c r="B392" s="137"/>
      <c r="C392" s="138">
        <v>1</v>
      </c>
      <c r="D392" s="152">
        <v>8</v>
      </c>
      <c r="E392" s="140" t="s">
        <v>60</v>
      </c>
      <c r="F392" s="152" t="s">
        <v>79</v>
      </c>
      <c r="G392" s="140">
        <v>99195552</v>
      </c>
      <c r="H392" s="140"/>
      <c r="I392" s="118">
        <v>260326</v>
      </c>
      <c r="J392" s="140"/>
      <c r="K392" s="140">
        <v>4402690740</v>
      </c>
      <c r="L392" s="140" t="s">
        <v>311</v>
      </c>
      <c r="M392" s="152" t="s">
        <v>473</v>
      </c>
      <c r="N392" s="143">
        <v>249.76</v>
      </c>
      <c r="O392" s="142" t="s">
        <v>160</v>
      </c>
      <c r="P392" s="143"/>
      <c r="Q392" s="143" t="s">
        <v>163</v>
      </c>
      <c r="R392" s="143"/>
      <c r="S392" s="230"/>
      <c r="T392" s="143"/>
      <c r="U392" s="143"/>
      <c r="V392" s="140"/>
      <c r="W392" s="256">
        <f t="shared" si="60"/>
        <v>0</v>
      </c>
      <c r="X392" s="144">
        <f t="shared" si="58"/>
        <v>249.76</v>
      </c>
      <c r="Y392" s="142"/>
      <c r="Z392" s="153"/>
      <c r="AA392" s="153"/>
      <c r="AB392" s="153"/>
      <c r="AC392" s="154"/>
      <c r="AD392" s="155"/>
      <c r="AE392" s="149"/>
      <c r="AF392" s="261" t="s">
        <v>818</v>
      </c>
      <c r="AG392" s="257">
        <f t="shared" si="61"/>
        <v>249.76</v>
      </c>
      <c r="AH392" s="252">
        <f t="shared" si="62"/>
        <v>0</v>
      </c>
      <c r="AI392" s="258">
        <f t="shared" si="59"/>
        <v>249.76</v>
      </c>
    </row>
    <row r="393" spans="1:35" ht="14.25" customHeight="1" x14ac:dyDescent="0.2">
      <c r="A393" s="200">
        <v>42719</v>
      </c>
      <c r="B393" s="137"/>
      <c r="C393" s="138"/>
      <c r="D393" s="152">
        <v>8</v>
      </c>
      <c r="E393" s="140"/>
      <c r="F393" s="152" t="s">
        <v>83</v>
      </c>
      <c r="G393" s="140">
        <v>90496026</v>
      </c>
      <c r="H393" s="140"/>
      <c r="I393" s="118">
        <v>260327</v>
      </c>
      <c r="J393" s="140"/>
      <c r="K393" s="228" t="s">
        <v>783</v>
      </c>
      <c r="L393" s="140" t="s">
        <v>311</v>
      </c>
      <c r="M393" s="152" t="s">
        <v>199</v>
      </c>
      <c r="N393" s="143">
        <v>120</v>
      </c>
      <c r="O393" s="142" t="s">
        <v>495</v>
      </c>
      <c r="P393" s="230"/>
      <c r="Q393" s="143"/>
      <c r="R393" s="143"/>
      <c r="S393" s="143"/>
      <c r="T393" s="143"/>
      <c r="U393" s="143"/>
      <c r="V393" s="140"/>
      <c r="W393" s="256">
        <f t="shared" si="60"/>
        <v>0</v>
      </c>
      <c r="X393" s="144">
        <f t="shared" si="58"/>
        <v>0</v>
      </c>
      <c r="Y393" s="142"/>
      <c r="Z393" s="153"/>
      <c r="AA393" s="153"/>
      <c r="AB393" s="153"/>
      <c r="AC393" s="154"/>
      <c r="AD393" s="155"/>
      <c r="AE393" s="149"/>
      <c r="AF393" s="261" t="s">
        <v>818</v>
      </c>
      <c r="AG393" s="257">
        <f t="shared" si="61"/>
        <v>0</v>
      </c>
      <c r="AH393" s="252">
        <f t="shared" si="62"/>
        <v>0</v>
      </c>
      <c r="AI393" s="258">
        <f t="shared" si="59"/>
        <v>0</v>
      </c>
    </row>
    <row r="394" spans="1:35" ht="14.25" customHeight="1" x14ac:dyDescent="0.2">
      <c r="A394" s="200">
        <v>42719</v>
      </c>
      <c r="B394" s="137"/>
      <c r="C394" s="138">
        <v>1</v>
      </c>
      <c r="D394" s="152">
        <v>8</v>
      </c>
      <c r="E394" s="140" t="s">
        <v>166</v>
      </c>
      <c r="F394" s="152" t="s">
        <v>79</v>
      </c>
      <c r="G394" s="140">
        <v>90494178</v>
      </c>
      <c r="H394" s="140">
        <v>1007697290</v>
      </c>
      <c r="I394" s="118">
        <v>260328</v>
      </c>
      <c r="J394" s="140"/>
      <c r="K394" s="140">
        <v>4402862688</v>
      </c>
      <c r="L394" s="140" t="s">
        <v>313</v>
      </c>
      <c r="M394" s="152" t="s">
        <v>535</v>
      </c>
      <c r="N394" s="143">
        <v>100</v>
      </c>
      <c r="O394" s="142" t="s">
        <v>160</v>
      </c>
      <c r="P394" s="143"/>
      <c r="Q394" s="143"/>
      <c r="R394" s="143" t="s">
        <v>560</v>
      </c>
      <c r="S394" s="143">
        <v>100</v>
      </c>
      <c r="T394" s="143"/>
      <c r="U394" s="143"/>
      <c r="V394" s="140"/>
      <c r="W394" s="256">
        <f t="shared" si="60"/>
        <v>100</v>
      </c>
      <c r="X394" s="144">
        <f t="shared" si="58"/>
        <v>0</v>
      </c>
      <c r="Y394" s="142"/>
      <c r="Z394" s="153"/>
      <c r="AA394" s="153"/>
      <c r="AB394" s="153"/>
      <c r="AC394" s="154"/>
      <c r="AD394" s="155"/>
      <c r="AE394" s="149"/>
      <c r="AF394" s="261" t="s">
        <v>818</v>
      </c>
      <c r="AG394" s="257">
        <f t="shared" si="61"/>
        <v>100</v>
      </c>
      <c r="AH394" s="252">
        <f t="shared" si="62"/>
        <v>0</v>
      </c>
      <c r="AI394" s="258">
        <f t="shared" si="59"/>
        <v>0</v>
      </c>
    </row>
    <row r="395" spans="1:35" ht="14.25" customHeight="1" x14ac:dyDescent="0.2">
      <c r="A395" s="200">
        <v>42719</v>
      </c>
      <c r="B395" s="137"/>
      <c r="C395" s="138">
        <v>1</v>
      </c>
      <c r="D395" s="152">
        <v>11</v>
      </c>
      <c r="E395" s="140" t="s">
        <v>68</v>
      </c>
      <c r="F395" s="152" t="s">
        <v>79</v>
      </c>
      <c r="G395" s="140">
        <v>960742758</v>
      </c>
      <c r="H395" s="140">
        <v>1007693342</v>
      </c>
      <c r="I395" s="118">
        <v>260329</v>
      </c>
      <c r="J395" s="140"/>
      <c r="K395" s="140">
        <v>4402857092</v>
      </c>
      <c r="L395" s="140" t="s">
        <v>311</v>
      </c>
      <c r="M395" s="152" t="s">
        <v>525</v>
      </c>
      <c r="N395" s="143">
        <v>100</v>
      </c>
      <c r="O395" s="142" t="s">
        <v>160</v>
      </c>
      <c r="P395" s="143"/>
      <c r="Q395" s="143"/>
      <c r="R395" s="143" t="s">
        <v>560</v>
      </c>
      <c r="S395" s="143">
        <v>100</v>
      </c>
      <c r="T395" s="143"/>
      <c r="U395" s="143"/>
      <c r="V395" s="140"/>
      <c r="W395" s="256">
        <f t="shared" si="60"/>
        <v>100</v>
      </c>
      <c r="X395" s="144">
        <f t="shared" si="58"/>
        <v>0</v>
      </c>
      <c r="Y395" s="142"/>
      <c r="Z395" s="153"/>
      <c r="AA395" s="153"/>
      <c r="AB395" s="153"/>
      <c r="AC395" s="154"/>
      <c r="AD395" s="155"/>
      <c r="AE395" s="149"/>
      <c r="AF395" s="261" t="s">
        <v>819</v>
      </c>
      <c r="AG395" s="257">
        <f t="shared" si="61"/>
        <v>100</v>
      </c>
      <c r="AH395" s="252">
        <f t="shared" si="62"/>
        <v>0</v>
      </c>
      <c r="AI395" s="258">
        <f t="shared" si="59"/>
        <v>0</v>
      </c>
    </row>
    <row r="396" spans="1:35" ht="14.25" customHeight="1" x14ac:dyDescent="0.2">
      <c r="A396" s="200">
        <v>42719</v>
      </c>
      <c r="B396" s="137"/>
      <c r="C396" s="138">
        <v>1</v>
      </c>
      <c r="D396" s="152" t="s">
        <v>53</v>
      </c>
      <c r="E396" s="140" t="s">
        <v>165</v>
      </c>
      <c r="F396" s="178" t="s">
        <v>79</v>
      </c>
      <c r="G396" s="183">
        <v>99209272</v>
      </c>
      <c r="H396" s="231">
        <v>1007765195</v>
      </c>
      <c r="I396" s="118">
        <v>260330</v>
      </c>
      <c r="J396" s="140"/>
      <c r="K396" s="231">
        <v>4402877148</v>
      </c>
      <c r="L396" s="140" t="s">
        <v>312</v>
      </c>
      <c r="M396" s="152" t="s">
        <v>284</v>
      </c>
      <c r="N396" s="143">
        <f>187.15+302.3</f>
        <v>489.45000000000005</v>
      </c>
      <c r="O396" s="142" t="s">
        <v>160</v>
      </c>
      <c r="P396" s="143"/>
      <c r="Q396" s="143"/>
      <c r="R396" s="229" t="s">
        <v>675</v>
      </c>
      <c r="S396" s="230">
        <v>302.3</v>
      </c>
      <c r="T396" s="230">
        <v>187.15</v>
      </c>
      <c r="U396" s="143"/>
      <c r="V396" s="140"/>
      <c r="W396" s="256">
        <f t="shared" si="60"/>
        <v>489.45000000000005</v>
      </c>
      <c r="X396" s="144">
        <f t="shared" si="58"/>
        <v>2.8421709430404007E-14</v>
      </c>
      <c r="Y396" s="142"/>
      <c r="Z396" s="153"/>
      <c r="AA396" s="153"/>
      <c r="AB396" s="153"/>
      <c r="AC396" s="154"/>
      <c r="AD396" s="155"/>
      <c r="AE396" s="149"/>
      <c r="AF396" s="261" t="s">
        <v>819</v>
      </c>
      <c r="AG396" s="257">
        <f t="shared" si="61"/>
        <v>489.45000000000005</v>
      </c>
      <c r="AH396" s="252">
        <f t="shared" si="62"/>
        <v>0</v>
      </c>
      <c r="AI396" s="258">
        <f t="shared" si="59"/>
        <v>0</v>
      </c>
    </row>
    <row r="397" spans="1:35" ht="14.25" customHeight="1" x14ac:dyDescent="0.2">
      <c r="A397" s="200">
        <v>42719</v>
      </c>
      <c r="B397" s="137"/>
      <c r="C397" s="138">
        <v>1</v>
      </c>
      <c r="D397" s="152" t="s">
        <v>53</v>
      </c>
      <c r="E397" s="140" t="s">
        <v>170</v>
      </c>
      <c r="F397" s="152" t="s">
        <v>79</v>
      </c>
      <c r="G397" s="140">
        <v>90491556</v>
      </c>
      <c r="H397" s="140">
        <v>1007693331</v>
      </c>
      <c r="I397" s="118">
        <v>260331</v>
      </c>
      <c r="J397" s="140">
        <v>38899</v>
      </c>
      <c r="K397" s="140">
        <v>4402823240</v>
      </c>
      <c r="L397" s="140" t="s">
        <v>311</v>
      </c>
      <c r="M397" s="152" t="s">
        <v>526</v>
      </c>
      <c r="N397" s="143">
        <v>200</v>
      </c>
      <c r="O397" s="142" t="s">
        <v>160</v>
      </c>
      <c r="P397" s="143"/>
      <c r="Q397" s="143"/>
      <c r="R397" s="143" t="s">
        <v>624</v>
      </c>
      <c r="S397" s="143">
        <v>200</v>
      </c>
      <c r="T397" s="143"/>
      <c r="U397" s="143"/>
      <c r="V397" s="140"/>
      <c r="W397" s="256">
        <f t="shared" si="60"/>
        <v>200</v>
      </c>
      <c r="X397" s="144">
        <f t="shared" si="58"/>
        <v>0</v>
      </c>
      <c r="Y397" s="142"/>
      <c r="Z397" s="153"/>
      <c r="AA397" s="153"/>
      <c r="AB397" s="153"/>
      <c r="AC397" s="154"/>
      <c r="AD397" s="155"/>
      <c r="AE397" s="149"/>
      <c r="AF397" s="261" t="s">
        <v>819</v>
      </c>
      <c r="AG397" s="257">
        <f t="shared" si="61"/>
        <v>200</v>
      </c>
      <c r="AH397" s="252">
        <f t="shared" si="62"/>
        <v>0</v>
      </c>
      <c r="AI397" s="258">
        <f t="shared" si="59"/>
        <v>0</v>
      </c>
    </row>
    <row r="398" spans="1:35" ht="14.25" customHeight="1" x14ac:dyDescent="0.2">
      <c r="A398" s="200">
        <v>42719</v>
      </c>
      <c r="B398" s="137"/>
      <c r="C398" s="138">
        <v>1</v>
      </c>
      <c r="D398" s="152">
        <v>3</v>
      </c>
      <c r="E398" s="140"/>
      <c r="F398" s="152" t="s">
        <v>83</v>
      </c>
      <c r="G398" s="140">
        <v>90495767</v>
      </c>
      <c r="H398" s="140"/>
      <c r="I398" s="118">
        <v>260332</v>
      </c>
      <c r="J398" s="140"/>
      <c r="K398" s="140">
        <v>2510004134</v>
      </c>
      <c r="L398" s="140" t="s">
        <v>311</v>
      </c>
      <c r="M398" s="152" t="s">
        <v>547</v>
      </c>
      <c r="N398" s="143">
        <v>417.85</v>
      </c>
      <c r="O398" s="142" t="s">
        <v>160</v>
      </c>
      <c r="P398" s="143"/>
      <c r="Q398" s="143"/>
      <c r="R398" s="143" t="s">
        <v>987</v>
      </c>
      <c r="S398" s="143">
        <v>417.85</v>
      </c>
      <c r="T398" s="143"/>
      <c r="U398" s="143"/>
      <c r="V398" s="140"/>
      <c r="W398" s="256">
        <f t="shared" si="60"/>
        <v>417.85</v>
      </c>
      <c r="X398" s="144">
        <f t="shared" si="58"/>
        <v>0</v>
      </c>
      <c r="Y398" s="142"/>
      <c r="Z398" s="153"/>
      <c r="AA398" s="153"/>
      <c r="AB398" s="153"/>
      <c r="AC398" s="154"/>
      <c r="AD398" s="155"/>
      <c r="AE398" s="149"/>
      <c r="AF398" s="261" t="s">
        <v>819</v>
      </c>
      <c r="AG398" s="257">
        <f t="shared" si="61"/>
        <v>417.85</v>
      </c>
      <c r="AH398" s="252">
        <f t="shared" si="62"/>
        <v>0</v>
      </c>
      <c r="AI398" s="258">
        <f t="shared" si="59"/>
        <v>0</v>
      </c>
    </row>
    <row r="399" spans="1:35" ht="14.25" customHeight="1" x14ac:dyDescent="0.2">
      <c r="A399" s="200">
        <v>42719</v>
      </c>
      <c r="B399" s="137"/>
      <c r="C399" s="138">
        <v>1</v>
      </c>
      <c r="D399" s="152">
        <v>8</v>
      </c>
      <c r="E399" s="140" t="s">
        <v>76</v>
      </c>
      <c r="F399" s="178" t="s">
        <v>79</v>
      </c>
      <c r="G399" s="183">
        <v>960900236</v>
      </c>
      <c r="H399" s="140">
        <v>1007697301</v>
      </c>
      <c r="I399" s="118">
        <v>260333</v>
      </c>
      <c r="J399" s="140"/>
      <c r="K399" s="140">
        <v>4402862229</v>
      </c>
      <c r="L399" s="140" t="s">
        <v>311</v>
      </c>
      <c r="M399" s="152" t="s">
        <v>155</v>
      </c>
      <c r="N399" s="143">
        <v>100</v>
      </c>
      <c r="O399" s="142" t="s">
        <v>160</v>
      </c>
      <c r="P399" s="106"/>
      <c r="Q399" s="143"/>
      <c r="R399" s="143" t="s">
        <v>560</v>
      </c>
      <c r="S399" s="143">
        <v>100</v>
      </c>
      <c r="T399" s="143"/>
      <c r="U399" s="143"/>
      <c r="V399" s="140"/>
      <c r="W399" s="256">
        <f t="shared" si="60"/>
        <v>100</v>
      </c>
      <c r="X399" s="144">
        <f t="shared" si="58"/>
        <v>0</v>
      </c>
      <c r="Y399" s="142"/>
      <c r="Z399" s="153"/>
      <c r="AA399" s="153"/>
      <c r="AB399" s="153"/>
      <c r="AC399" s="154"/>
      <c r="AD399" s="155"/>
      <c r="AE399" s="149"/>
      <c r="AF399" s="261" t="s">
        <v>818</v>
      </c>
      <c r="AG399" s="257">
        <f t="shared" si="61"/>
        <v>100</v>
      </c>
      <c r="AH399" s="252">
        <f t="shared" si="62"/>
        <v>0</v>
      </c>
      <c r="AI399" s="258">
        <f t="shared" si="59"/>
        <v>0</v>
      </c>
    </row>
    <row r="400" spans="1:35" ht="14.25" customHeight="1" x14ac:dyDescent="0.2">
      <c r="A400" s="200">
        <v>42719</v>
      </c>
      <c r="B400" s="137"/>
      <c r="C400" s="138">
        <v>1</v>
      </c>
      <c r="D400" s="152">
        <v>3</v>
      </c>
      <c r="E400" s="140" t="s">
        <v>61</v>
      </c>
      <c r="F400" s="178" t="s">
        <v>79</v>
      </c>
      <c r="G400" s="183">
        <v>99209498</v>
      </c>
      <c r="H400" s="140">
        <v>1007712331</v>
      </c>
      <c r="I400" s="118">
        <v>260334</v>
      </c>
      <c r="J400" s="140"/>
      <c r="K400" s="140">
        <v>4402867345</v>
      </c>
      <c r="L400" s="140" t="s">
        <v>313</v>
      </c>
      <c r="M400" s="152" t="s">
        <v>368</v>
      </c>
      <c r="N400" s="143">
        <v>2136.91</v>
      </c>
      <c r="O400" s="142" t="s">
        <v>160</v>
      </c>
      <c r="P400" s="106"/>
      <c r="Q400" s="143"/>
      <c r="R400" s="143" t="s">
        <v>624</v>
      </c>
      <c r="S400" s="143">
        <v>2136.91</v>
      </c>
      <c r="T400" s="143"/>
      <c r="U400" s="143"/>
      <c r="V400" s="140"/>
      <c r="W400" s="256">
        <f t="shared" si="60"/>
        <v>2136.91</v>
      </c>
      <c r="X400" s="144">
        <f t="shared" si="58"/>
        <v>0</v>
      </c>
      <c r="Y400" s="142"/>
      <c r="Z400" s="153"/>
      <c r="AA400" s="153"/>
      <c r="AB400" s="153"/>
      <c r="AC400" s="154"/>
      <c r="AD400" s="155"/>
      <c r="AE400" s="149"/>
      <c r="AF400" s="261" t="s">
        <v>819</v>
      </c>
      <c r="AG400" s="257">
        <f t="shared" si="61"/>
        <v>2136.91</v>
      </c>
      <c r="AH400" s="252">
        <f t="shared" si="62"/>
        <v>0</v>
      </c>
      <c r="AI400" s="258">
        <f t="shared" si="59"/>
        <v>0</v>
      </c>
    </row>
    <row r="401" spans="1:35" ht="14.25" customHeight="1" x14ac:dyDescent="0.2">
      <c r="A401" s="200">
        <v>42719</v>
      </c>
      <c r="B401" s="137"/>
      <c r="C401" s="138">
        <v>1</v>
      </c>
      <c r="D401" s="152">
        <v>5</v>
      </c>
      <c r="E401" s="140" t="s">
        <v>169</v>
      </c>
      <c r="F401" s="152" t="s">
        <v>79</v>
      </c>
      <c r="G401" s="140">
        <v>200080523</v>
      </c>
      <c r="H401" s="140">
        <v>1007693932</v>
      </c>
      <c r="I401" s="118">
        <v>260337</v>
      </c>
      <c r="J401" s="140" t="s">
        <v>527</v>
      </c>
      <c r="K401" s="140">
        <v>4402820848</v>
      </c>
      <c r="L401" s="140" t="s">
        <v>312</v>
      </c>
      <c r="M401" s="152" t="s">
        <v>489</v>
      </c>
      <c r="N401" s="143">
        <v>641.76</v>
      </c>
      <c r="O401" s="142" t="s">
        <v>160</v>
      </c>
      <c r="P401" s="143"/>
      <c r="Q401" s="143"/>
      <c r="R401" s="143" t="s">
        <v>560</v>
      </c>
      <c r="S401" s="143">
        <v>181.76</v>
      </c>
      <c r="T401" s="143">
        <v>460</v>
      </c>
      <c r="U401" s="143"/>
      <c r="V401" s="140"/>
      <c r="W401" s="256">
        <f t="shared" si="60"/>
        <v>641.76</v>
      </c>
      <c r="X401" s="144">
        <f t="shared" si="58"/>
        <v>0</v>
      </c>
      <c r="Y401" s="142"/>
      <c r="Z401" s="153"/>
      <c r="AA401" s="153"/>
      <c r="AB401" s="153"/>
      <c r="AC401" s="154"/>
      <c r="AD401" s="155"/>
      <c r="AE401" s="149"/>
      <c r="AF401" s="261" t="s">
        <v>820</v>
      </c>
      <c r="AG401" s="257">
        <f t="shared" si="61"/>
        <v>641.76</v>
      </c>
      <c r="AH401" s="252">
        <f t="shared" si="62"/>
        <v>0</v>
      </c>
      <c r="AI401" s="258">
        <f t="shared" si="59"/>
        <v>0</v>
      </c>
    </row>
    <row r="402" spans="1:35" ht="14.25" customHeight="1" x14ac:dyDescent="0.2">
      <c r="A402" s="200">
        <v>42719</v>
      </c>
      <c r="B402" s="137"/>
      <c r="C402" s="138">
        <v>1</v>
      </c>
      <c r="D402" s="152">
        <v>5</v>
      </c>
      <c r="E402" s="140" t="s">
        <v>169</v>
      </c>
      <c r="F402" s="152" t="s">
        <v>79</v>
      </c>
      <c r="G402" s="140">
        <v>90494398</v>
      </c>
      <c r="H402" s="140">
        <v>1007693949</v>
      </c>
      <c r="I402" s="118">
        <v>260338</v>
      </c>
      <c r="J402" s="140">
        <v>39665</v>
      </c>
      <c r="K402" s="140">
        <v>4402843614</v>
      </c>
      <c r="L402" s="140" t="s">
        <v>311</v>
      </c>
      <c r="M402" s="152" t="s">
        <v>528</v>
      </c>
      <c r="N402" s="143">
        <v>100</v>
      </c>
      <c r="O402" s="142" t="s">
        <v>160</v>
      </c>
      <c r="P402" s="230"/>
      <c r="Q402" s="143"/>
      <c r="R402" s="143" t="s">
        <v>560</v>
      </c>
      <c r="S402" s="143">
        <v>100</v>
      </c>
      <c r="T402" s="143"/>
      <c r="U402" s="143"/>
      <c r="V402" s="140"/>
      <c r="W402" s="256">
        <f t="shared" si="60"/>
        <v>100</v>
      </c>
      <c r="X402" s="144">
        <f t="shared" si="58"/>
        <v>0</v>
      </c>
      <c r="Y402" s="142"/>
      <c r="Z402" s="153"/>
      <c r="AA402" s="153"/>
      <c r="AB402" s="153"/>
      <c r="AC402" s="154"/>
      <c r="AD402" s="155"/>
      <c r="AE402" s="149"/>
      <c r="AF402" s="261" t="s">
        <v>820</v>
      </c>
      <c r="AG402" s="257">
        <f t="shared" si="61"/>
        <v>100</v>
      </c>
      <c r="AH402" s="252">
        <f t="shared" si="62"/>
        <v>0</v>
      </c>
      <c r="AI402" s="258">
        <f t="shared" si="59"/>
        <v>0</v>
      </c>
    </row>
    <row r="403" spans="1:35" ht="14.25" customHeight="1" x14ac:dyDescent="0.2">
      <c r="A403" s="200">
        <v>42719</v>
      </c>
      <c r="B403" s="137"/>
      <c r="C403" s="138">
        <v>1</v>
      </c>
      <c r="D403" s="152">
        <v>5</v>
      </c>
      <c r="E403" s="140" t="s">
        <v>169</v>
      </c>
      <c r="F403" s="152" t="s">
        <v>79</v>
      </c>
      <c r="G403" s="140">
        <v>960896028</v>
      </c>
      <c r="H403" s="140">
        <v>1007693984</v>
      </c>
      <c r="I403" s="118">
        <v>260339</v>
      </c>
      <c r="J403" s="140" t="s">
        <v>530</v>
      </c>
      <c r="K403" s="140">
        <v>4402836504</v>
      </c>
      <c r="L403" s="140" t="s">
        <v>311</v>
      </c>
      <c r="M403" s="152" t="s">
        <v>529</v>
      </c>
      <c r="N403" s="143">
        <v>656.64</v>
      </c>
      <c r="O403" s="142" t="s">
        <v>160</v>
      </c>
      <c r="P403" s="143"/>
      <c r="Q403" s="143"/>
      <c r="R403" s="143" t="s">
        <v>560</v>
      </c>
      <c r="S403" s="143">
        <v>656.64</v>
      </c>
      <c r="T403" s="143"/>
      <c r="U403" s="143"/>
      <c r="V403" s="140"/>
      <c r="W403" s="256">
        <f t="shared" si="60"/>
        <v>656.64</v>
      </c>
      <c r="X403" s="144">
        <f t="shared" si="58"/>
        <v>0</v>
      </c>
      <c r="Y403" s="142"/>
      <c r="Z403" s="153"/>
      <c r="AA403" s="153"/>
      <c r="AB403" s="153"/>
      <c r="AC403" s="154"/>
      <c r="AD403" s="155"/>
      <c r="AE403" s="149"/>
      <c r="AF403" s="261" t="s">
        <v>820</v>
      </c>
      <c r="AG403" s="257">
        <f t="shared" si="61"/>
        <v>656.64</v>
      </c>
      <c r="AH403" s="252">
        <f t="shared" si="62"/>
        <v>0</v>
      </c>
      <c r="AI403" s="258">
        <f t="shared" si="59"/>
        <v>0</v>
      </c>
    </row>
    <row r="404" spans="1:35" ht="14.25" customHeight="1" x14ac:dyDescent="0.2">
      <c r="A404" s="200">
        <v>42719</v>
      </c>
      <c r="B404" s="137"/>
      <c r="C404" s="138">
        <v>1</v>
      </c>
      <c r="D404" s="152">
        <v>5</v>
      </c>
      <c r="E404" s="140" t="s">
        <v>537</v>
      </c>
      <c r="F404" s="152" t="s">
        <v>78</v>
      </c>
      <c r="G404" s="140">
        <v>98069518</v>
      </c>
      <c r="H404" s="140"/>
      <c r="I404" s="118">
        <v>260340</v>
      </c>
      <c r="J404" s="140">
        <v>40299</v>
      </c>
      <c r="K404" s="140"/>
      <c r="L404" s="140" t="s">
        <v>311</v>
      </c>
      <c r="M404" s="152" t="s">
        <v>538</v>
      </c>
      <c r="N404" s="143">
        <v>515.97</v>
      </c>
      <c r="O404" s="142" t="s">
        <v>160</v>
      </c>
      <c r="P404" s="143" t="s">
        <v>163</v>
      </c>
      <c r="Q404" s="143"/>
      <c r="R404" s="143"/>
      <c r="S404" s="143"/>
      <c r="T404" s="143"/>
      <c r="U404" s="143"/>
      <c r="V404" s="140"/>
      <c r="W404" s="256">
        <f t="shared" si="60"/>
        <v>0</v>
      </c>
      <c r="X404" s="144">
        <f t="shared" si="58"/>
        <v>515.97</v>
      </c>
      <c r="Y404" s="142"/>
      <c r="Z404" s="153"/>
      <c r="AA404" s="153"/>
      <c r="AB404" s="153"/>
      <c r="AC404" s="154"/>
      <c r="AD404" s="155"/>
      <c r="AE404" s="149"/>
      <c r="AF404" s="261" t="s">
        <v>820</v>
      </c>
      <c r="AG404" s="257">
        <f t="shared" si="61"/>
        <v>515.97</v>
      </c>
      <c r="AH404" s="252">
        <f t="shared" si="62"/>
        <v>0</v>
      </c>
      <c r="AI404" s="258">
        <f t="shared" si="59"/>
        <v>515.97</v>
      </c>
    </row>
    <row r="405" spans="1:35" ht="14.25" customHeight="1" x14ac:dyDescent="0.2">
      <c r="A405" s="200">
        <v>42719</v>
      </c>
      <c r="B405" s="137"/>
      <c r="C405" s="138">
        <v>1</v>
      </c>
      <c r="D405" s="152">
        <v>5</v>
      </c>
      <c r="E405" s="140" t="s">
        <v>531</v>
      </c>
      <c r="F405" s="152" t="s">
        <v>79</v>
      </c>
      <c r="G405" s="140">
        <v>90487752</v>
      </c>
      <c r="H405" s="140">
        <v>1007694003</v>
      </c>
      <c r="I405" s="118">
        <v>260341</v>
      </c>
      <c r="J405" s="140">
        <v>39517</v>
      </c>
      <c r="K405" s="140">
        <v>4402840383</v>
      </c>
      <c r="L405" s="140" t="s">
        <v>311</v>
      </c>
      <c r="M405" s="152" t="s">
        <v>532</v>
      </c>
      <c r="N405" s="230">
        <v>204.48</v>
      </c>
      <c r="O405" s="142" t="s">
        <v>160</v>
      </c>
      <c r="P405" s="230"/>
      <c r="Q405" s="143"/>
      <c r="R405" s="143" t="s">
        <v>560</v>
      </c>
      <c r="S405" s="230">
        <v>204.48</v>
      </c>
      <c r="T405" s="230"/>
      <c r="U405" s="230"/>
      <c r="V405" s="140"/>
      <c r="W405" s="256">
        <f t="shared" si="60"/>
        <v>204.48</v>
      </c>
      <c r="X405" s="144">
        <f t="shared" si="58"/>
        <v>0</v>
      </c>
      <c r="Y405" s="142"/>
      <c r="Z405" s="153"/>
      <c r="AA405" s="153"/>
      <c r="AB405" s="153"/>
      <c r="AC405" s="154"/>
      <c r="AD405" s="155"/>
      <c r="AE405" s="149"/>
      <c r="AF405" s="261" t="s">
        <v>820</v>
      </c>
      <c r="AG405" s="257">
        <f t="shared" si="61"/>
        <v>204.48</v>
      </c>
      <c r="AH405" s="252">
        <f t="shared" si="62"/>
        <v>0</v>
      </c>
      <c r="AI405" s="258">
        <f t="shared" si="59"/>
        <v>0</v>
      </c>
    </row>
    <row r="406" spans="1:35" ht="14.25" customHeight="1" x14ac:dyDescent="0.2">
      <c r="A406" s="200">
        <v>42719</v>
      </c>
      <c r="B406" s="137"/>
      <c r="C406" s="138">
        <v>1</v>
      </c>
      <c r="D406" s="152" t="s">
        <v>55</v>
      </c>
      <c r="E406" s="140" t="s">
        <v>65</v>
      </c>
      <c r="F406" s="152" t="s">
        <v>79</v>
      </c>
      <c r="G406" s="140">
        <v>90490358</v>
      </c>
      <c r="H406" s="140">
        <v>1007694089</v>
      </c>
      <c r="I406" s="118">
        <v>260342</v>
      </c>
      <c r="J406" s="228" t="s">
        <v>534</v>
      </c>
      <c r="K406" s="140">
        <v>4402853648</v>
      </c>
      <c r="L406" s="140" t="s">
        <v>312</v>
      </c>
      <c r="M406" s="152" t="s">
        <v>533</v>
      </c>
      <c r="N406" s="230">
        <v>2623.8</v>
      </c>
      <c r="O406" s="142" t="s">
        <v>160</v>
      </c>
      <c r="P406" s="230"/>
      <c r="Q406" s="230"/>
      <c r="R406" s="230" t="s">
        <v>560</v>
      </c>
      <c r="S406" s="230">
        <v>600.96</v>
      </c>
      <c r="T406" s="230">
        <v>2022.84</v>
      </c>
      <c r="U406" s="230"/>
      <c r="V406" s="140"/>
      <c r="W406" s="256">
        <f t="shared" si="60"/>
        <v>2623.8</v>
      </c>
      <c r="X406" s="144">
        <f t="shared" si="58"/>
        <v>2.2737367544323206E-13</v>
      </c>
      <c r="Y406" s="142"/>
      <c r="Z406" s="153"/>
      <c r="AA406" s="153"/>
      <c r="AB406" s="153"/>
      <c r="AC406" s="154"/>
      <c r="AD406" s="155"/>
      <c r="AE406" s="149"/>
      <c r="AF406" s="261" t="s">
        <v>820</v>
      </c>
      <c r="AG406" s="257">
        <f t="shared" si="61"/>
        <v>2623.8</v>
      </c>
      <c r="AH406" s="252">
        <f t="shared" si="62"/>
        <v>0</v>
      </c>
      <c r="AI406" s="258">
        <f t="shared" si="59"/>
        <v>0</v>
      </c>
    </row>
    <row r="407" spans="1:35" ht="14.25" customHeight="1" x14ac:dyDescent="0.2">
      <c r="A407" s="200">
        <v>42723</v>
      </c>
      <c r="B407" s="137"/>
      <c r="C407" s="138">
        <v>1</v>
      </c>
      <c r="D407" s="152">
        <v>8</v>
      </c>
      <c r="E407" s="140"/>
      <c r="F407" s="152" t="s">
        <v>83</v>
      </c>
      <c r="G407" s="140">
        <v>99208604</v>
      </c>
      <c r="H407" s="140"/>
      <c r="I407" s="118">
        <v>260343</v>
      </c>
      <c r="J407" s="140"/>
      <c r="K407" s="140">
        <v>2510004134</v>
      </c>
      <c r="L407" s="140" t="s">
        <v>313</v>
      </c>
      <c r="M407" s="152" t="s">
        <v>322</v>
      </c>
      <c r="N407" s="230">
        <v>185.62</v>
      </c>
      <c r="O407" s="142" t="s">
        <v>160</v>
      </c>
      <c r="P407" s="230"/>
      <c r="Q407" s="230"/>
      <c r="R407" s="230" t="s">
        <v>987</v>
      </c>
      <c r="S407" s="230">
        <v>185.62</v>
      </c>
      <c r="T407" s="230"/>
      <c r="U407" s="230"/>
      <c r="V407" s="140"/>
      <c r="W407" s="256">
        <f t="shared" si="60"/>
        <v>185.62</v>
      </c>
      <c r="X407" s="144">
        <f t="shared" si="58"/>
        <v>0</v>
      </c>
      <c r="Y407" s="142"/>
      <c r="Z407" s="153"/>
      <c r="AA407" s="153"/>
      <c r="AB407" s="153"/>
      <c r="AC407" s="154"/>
      <c r="AD407" s="155"/>
      <c r="AE407" s="149"/>
      <c r="AF407" s="261" t="s">
        <v>818</v>
      </c>
      <c r="AG407" s="257">
        <f t="shared" si="61"/>
        <v>185.62</v>
      </c>
      <c r="AH407" s="252">
        <f t="shared" si="62"/>
        <v>0</v>
      </c>
      <c r="AI407" s="258">
        <f t="shared" si="59"/>
        <v>0</v>
      </c>
    </row>
    <row r="408" spans="1:35" ht="14.25" customHeight="1" x14ac:dyDescent="0.2">
      <c r="A408" s="200">
        <v>42723</v>
      </c>
      <c r="B408" s="137"/>
      <c r="C408" s="138"/>
      <c r="D408" s="152">
        <v>8</v>
      </c>
      <c r="E408" s="140"/>
      <c r="F408" s="152" t="s">
        <v>83</v>
      </c>
      <c r="G408" s="140">
        <v>90492442</v>
      </c>
      <c r="H408" s="140"/>
      <c r="I408" s="118">
        <v>260344</v>
      </c>
      <c r="J408" s="140"/>
      <c r="K408" s="228" t="s">
        <v>783</v>
      </c>
      <c r="L408" s="140" t="s">
        <v>311</v>
      </c>
      <c r="M408" s="152" t="s">
        <v>550</v>
      </c>
      <c r="N408" s="230">
        <v>460.6</v>
      </c>
      <c r="O408" s="142" t="s">
        <v>495</v>
      </c>
      <c r="P408" s="230"/>
      <c r="Q408" s="230"/>
      <c r="R408" s="230"/>
      <c r="S408" s="230"/>
      <c r="T408" s="230"/>
      <c r="U408" s="230"/>
      <c r="V408" s="140"/>
      <c r="W408" s="256">
        <f t="shared" si="60"/>
        <v>0</v>
      </c>
      <c r="X408" s="144">
        <f t="shared" si="58"/>
        <v>0</v>
      </c>
      <c r="Y408" s="142"/>
      <c r="Z408" s="153"/>
      <c r="AA408" s="153"/>
      <c r="AB408" s="153"/>
      <c r="AC408" s="154"/>
      <c r="AD408" s="155"/>
      <c r="AE408" s="149"/>
      <c r="AF408" s="261" t="s">
        <v>818</v>
      </c>
      <c r="AG408" s="257">
        <f t="shared" si="61"/>
        <v>0</v>
      </c>
      <c r="AH408" s="252">
        <f t="shared" si="62"/>
        <v>0</v>
      </c>
      <c r="AI408" s="258">
        <f t="shared" si="59"/>
        <v>0</v>
      </c>
    </row>
    <row r="409" spans="1:35" ht="14.25" customHeight="1" x14ac:dyDescent="0.2">
      <c r="A409" s="200">
        <v>42723</v>
      </c>
      <c r="B409" s="137"/>
      <c r="C409" s="138"/>
      <c r="D409" s="152">
        <v>8</v>
      </c>
      <c r="E409" s="140"/>
      <c r="F409" s="152" t="s">
        <v>83</v>
      </c>
      <c r="G409" s="140">
        <v>90495617</v>
      </c>
      <c r="H409" s="140"/>
      <c r="I409" s="118">
        <v>260345</v>
      </c>
      <c r="J409" s="140"/>
      <c r="K409" s="228" t="s">
        <v>783</v>
      </c>
      <c r="L409" s="140" t="s">
        <v>311</v>
      </c>
      <c r="M409" s="152" t="s">
        <v>323</v>
      </c>
      <c r="N409" s="230">
        <v>150</v>
      </c>
      <c r="O409" s="142" t="s">
        <v>495</v>
      </c>
      <c r="P409" s="230"/>
      <c r="Q409" s="230"/>
      <c r="R409" s="230"/>
      <c r="S409" s="230"/>
      <c r="T409" s="230"/>
      <c r="U409" s="230"/>
      <c r="V409" s="140"/>
      <c r="W409" s="256">
        <f t="shared" si="60"/>
        <v>0</v>
      </c>
      <c r="X409" s="144">
        <f t="shared" si="58"/>
        <v>0</v>
      </c>
      <c r="Y409" s="142"/>
      <c r="Z409" s="153"/>
      <c r="AA409" s="153"/>
      <c r="AB409" s="153"/>
      <c r="AC409" s="154"/>
      <c r="AD409" s="155"/>
      <c r="AE409" s="149"/>
      <c r="AF409" s="261" t="s">
        <v>818</v>
      </c>
      <c r="AG409" s="257">
        <f t="shared" si="61"/>
        <v>0</v>
      </c>
      <c r="AH409" s="252">
        <f t="shared" si="62"/>
        <v>0</v>
      </c>
      <c r="AI409" s="258">
        <f t="shared" si="59"/>
        <v>0</v>
      </c>
    </row>
    <row r="410" spans="1:35" ht="14.25" customHeight="1" x14ac:dyDescent="0.2">
      <c r="A410" s="200">
        <v>42723</v>
      </c>
      <c r="B410" s="137"/>
      <c r="C410" s="138"/>
      <c r="D410" s="152">
        <v>8</v>
      </c>
      <c r="E410" s="140"/>
      <c r="F410" s="152" t="s">
        <v>83</v>
      </c>
      <c r="G410" s="140">
        <v>960764824</v>
      </c>
      <c r="H410" s="140"/>
      <c r="I410" s="118">
        <v>260346</v>
      </c>
      <c r="J410" s="140"/>
      <c r="K410" s="228" t="s">
        <v>783</v>
      </c>
      <c r="L410" s="140" t="s">
        <v>311</v>
      </c>
      <c r="M410" s="152" t="s">
        <v>370</v>
      </c>
      <c r="N410" s="230">
        <v>143.30000000000001</v>
      </c>
      <c r="O410" s="142" t="s">
        <v>495</v>
      </c>
      <c r="P410" s="230"/>
      <c r="Q410" s="230"/>
      <c r="R410" s="230"/>
      <c r="S410" s="230"/>
      <c r="T410" s="230"/>
      <c r="U410" s="230"/>
      <c r="V410" s="140"/>
      <c r="W410" s="256">
        <f t="shared" si="60"/>
        <v>0</v>
      </c>
      <c r="X410" s="144">
        <f t="shared" si="58"/>
        <v>0</v>
      </c>
      <c r="Y410" s="142"/>
      <c r="Z410" s="153"/>
      <c r="AA410" s="153"/>
      <c r="AB410" s="153"/>
      <c r="AC410" s="154"/>
      <c r="AD410" s="155"/>
      <c r="AE410" s="149"/>
      <c r="AF410" s="261" t="s">
        <v>818</v>
      </c>
      <c r="AG410" s="257">
        <f t="shared" si="61"/>
        <v>0</v>
      </c>
      <c r="AH410" s="252">
        <f t="shared" si="62"/>
        <v>0</v>
      </c>
      <c r="AI410" s="258">
        <f t="shared" si="59"/>
        <v>0</v>
      </c>
    </row>
    <row r="411" spans="1:35" ht="14.25" customHeight="1" x14ac:dyDescent="0.2">
      <c r="A411" s="200">
        <v>42723</v>
      </c>
      <c r="B411" s="137"/>
      <c r="C411" s="138">
        <v>1</v>
      </c>
      <c r="D411" s="152">
        <v>3</v>
      </c>
      <c r="E411" s="140"/>
      <c r="F411" s="152" t="s">
        <v>83</v>
      </c>
      <c r="G411" s="140">
        <v>90495768</v>
      </c>
      <c r="H411" s="140"/>
      <c r="I411" s="118">
        <v>260347</v>
      </c>
      <c r="J411" s="140"/>
      <c r="K411" s="140">
        <v>2510004037</v>
      </c>
      <c r="L411" s="140" t="s">
        <v>312</v>
      </c>
      <c r="M411" s="152" t="s">
        <v>551</v>
      </c>
      <c r="N411" s="230">
        <f>102.3+115.17</f>
        <v>217.47</v>
      </c>
      <c r="O411" s="142" t="s">
        <v>160</v>
      </c>
      <c r="P411" s="230"/>
      <c r="Q411" s="230"/>
      <c r="R411" s="230" t="s">
        <v>734</v>
      </c>
      <c r="S411" s="230">
        <v>217.47</v>
      </c>
      <c r="T411" s="230"/>
      <c r="U411" s="230"/>
      <c r="V411" s="140"/>
      <c r="W411" s="256">
        <f t="shared" si="60"/>
        <v>217.47</v>
      </c>
      <c r="X411" s="144">
        <f t="shared" si="58"/>
        <v>0</v>
      </c>
      <c r="Y411" s="142"/>
      <c r="Z411" s="153"/>
      <c r="AA411" s="153"/>
      <c r="AB411" s="153"/>
      <c r="AC411" s="154"/>
      <c r="AD411" s="155"/>
      <c r="AE411" s="149"/>
      <c r="AF411" s="261" t="s">
        <v>819</v>
      </c>
      <c r="AG411" s="257">
        <f t="shared" si="61"/>
        <v>217.47</v>
      </c>
      <c r="AH411" s="252">
        <f t="shared" si="62"/>
        <v>0</v>
      </c>
      <c r="AI411" s="258">
        <f t="shared" si="59"/>
        <v>0</v>
      </c>
    </row>
    <row r="412" spans="1:35" ht="14.25" customHeight="1" x14ac:dyDescent="0.2">
      <c r="A412" s="200">
        <v>42723</v>
      </c>
      <c r="B412" s="137"/>
      <c r="C412" s="138">
        <v>1</v>
      </c>
      <c r="D412" s="152">
        <v>11</v>
      </c>
      <c r="E412" s="140" t="s">
        <v>68</v>
      </c>
      <c r="F412" s="178" t="s">
        <v>79</v>
      </c>
      <c r="G412" s="183">
        <v>90494040</v>
      </c>
      <c r="H412" s="140">
        <v>1007713648</v>
      </c>
      <c r="I412" s="118">
        <v>260348</v>
      </c>
      <c r="J412" s="140"/>
      <c r="K412" s="140">
        <v>4402843272</v>
      </c>
      <c r="L412" s="140" t="s">
        <v>313</v>
      </c>
      <c r="M412" s="152" t="s">
        <v>552</v>
      </c>
      <c r="N412" s="230">
        <v>2000</v>
      </c>
      <c r="O412" s="142" t="s">
        <v>160</v>
      </c>
      <c r="P412" s="106"/>
      <c r="Q412" s="230"/>
      <c r="R412" s="230" t="s">
        <v>624</v>
      </c>
      <c r="S412" s="230">
        <v>2000</v>
      </c>
      <c r="T412" s="230"/>
      <c r="U412" s="230"/>
      <c r="V412" s="140"/>
      <c r="W412" s="256">
        <f t="shared" si="60"/>
        <v>2000</v>
      </c>
      <c r="X412" s="144">
        <f t="shared" si="58"/>
        <v>0</v>
      </c>
      <c r="Y412" s="142"/>
      <c r="Z412" s="153"/>
      <c r="AA412" s="153"/>
      <c r="AB412" s="153"/>
      <c r="AC412" s="154"/>
      <c r="AD412" s="155"/>
      <c r="AE412" s="149"/>
      <c r="AF412" s="261" t="s">
        <v>819</v>
      </c>
      <c r="AG412" s="257">
        <f t="shared" si="61"/>
        <v>2000</v>
      </c>
      <c r="AH412" s="252">
        <f t="shared" si="62"/>
        <v>0</v>
      </c>
      <c r="AI412" s="258">
        <f t="shared" si="59"/>
        <v>0</v>
      </c>
    </row>
    <row r="413" spans="1:35" ht="14.25" customHeight="1" x14ac:dyDescent="0.2">
      <c r="A413" s="200">
        <v>42723</v>
      </c>
      <c r="B413" s="137"/>
      <c r="C413" s="138">
        <v>1</v>
      </c>
      <c r="D413" s="232">
        <v>11</v>
      </c>
      <c r="E413" s="228" t="s">
        <v>68</v>
      </c>
      <c r="F413" s="232" t="s">
        <v>79</v>
      </c>
      <c r="G413" s="228">
        <v>90487116</v>
      </c>
      <c r="H413" s="228">
        <v>1007701747</v>
      </c>
      <c r="I413" s="118">
        <v>260349</v>
      </c>
      <c r="J413" s="228"/>
      <c r="K413" s="228">
        <v>4402804302</v>
      </c>
      <c r="L413" s="228" t="s">
        <v>311</v>
      </c>
      <c r="M413" s="232" t="s">
        <v>553</v>
      </c>
      <c r="N413" s="230">
        <v>664.56</v>
      </c>
      <c r="O413" s="142" t="s">
        <v>160</v>
      </c>
      <c r="P413" s="230"/>
      <c r="Q413" s="230"/>
      <c r="R413" s="230" t="s">
        <v>560</v>
      </c>
      <c r="S413" s="230">
        <v>664.56</v>
      </c>
      <c r="T413" s="230"/>
      <c r="U413" s="230"/>
      <c r="V413" s="228"/>
      <c r="W413" s="256">
        <f t="shared" si="60"/>
        <v>664.56</v>
      </c>
      <c r="X413" s="144">
        <f t="shared" si="58"/>
        <v>0</v>
      </c>
      <c r="Y413" s="142"/>
      <c r="Z413" s="153"/>
      <c r="AA413" s="153"/>
      <c r="AB413" s="153"/>
      <c r="AC413" s="154"/>
      <c r="AD413" s="155"/>
      <c r="AE413" s="149"/>
      <c r="AF413" s="261" t="s">
        <v>819</v>
      </c>
      <c r="AG413" s="257">
        <f t="shared" si="61"/>
        <v>664.56</v>
      </c>
      <c r="AH413" s="252">
        <f t="shared" si="62"/>
        <v>0</v>
      </c>
      <c r="AI413" s="258">
        <f t="shared" si="59"/>
        <v>0</v>
      </c>
    </row>
    <row r="414" spans="1:35" ht="14.25" customHeight="1" x14ac:dyDescent="0.2">
      <c r="A414" s="200">
        <v>42723</v>
      </c>
      <c r="B414" s="137"/>
      <c r="C414" s="138">
        <v>1</v>
      </c>
      <c r="D414" s="232">
        <v>11</v>
      </c>
      <c r="E414" s="228" t="s">
        <v>68</v>
      </c>
      <c r="F414" s="232" t="s">
        <v>79</v>
      </c>
      <c r="G414" s="228">
        <v>90495578</v>
      </c>
      <c r="H414" s="228">
        <v>1007701785</v>
      </c>
      <c r="I414" s="118">
        <v>260350</v>
      </c>
      <c r="J414" s="228"/>
      <c r="K414" s="228">
        <v>4402852191</v>
      </c>
      <c r="L414" s="228" t="s">
        <v>311</v>
      </c>
      <c r="M414" s="232" t="s">
        <v>554</v>
      </c>
      <c r="N414" s="230">
        <v>1182.57</v>
      </c>
      <c r="O414" s="142" t="s">
        <v>160</v>
      </c>
      <c r="P414" s="230"/>
      <c r="Q414" s="230"/>
      <c r="R414" s="230" t="s">
        <v>560</v>
      </c>
      <c r="S414" s="230">
        <v>1182.57</v>
      </c>
      <c r="T414" s="230"/>
      <c r="U414" s="230"/>
      <c r="V414" s="228"/>
      <c r="W414" s="256">
        <f t="shared" si="60"/>
        <v>1182.57</v>
      </c>
      <c r="X414" s="144">
        <f t="shared" si="58"/>
        <v>0</v>
      </c>
      <c r="Y414" s="142"/>
      <c r="Z414" s="153"/>
      <c r="AA414" s="153"/>
      <c r="AB414" s="153"/>
      <c r="AC414" s="154"/>
      <c r="AD414" s="155"/>
      <c r="AE414" s="149"/>
      <c r="AF414" s="261" t="s">
        <v>819</v>
      </c>
      <c r="AG414" s="257">
        <f t="shared" si="61"/>
        <v>1182.57</v>
      </c>
      <c r="AH414" s="252">
        <f t="shared" si="62"/>
        <v>0</v>
      </c>
      <c r="AI414" s="258">
        <f t="shared" si="59"/>
        <v>0</v>
      </c>
    </row>
    <row r="415" spans="1:35" ht="14.25" customHeight="1" x14ac:dyDescent="0.2">
      <c r="A415" s="200">
        <v>42723</v>
      </c>
      <c r="B415" s="137"/>
      <c r="C415" s="138">
        <v>1</v>
      </c>
      <c r="D415" s="232">
        <v>3</v>
      </c>
      <c r="E415" s="228" t="s">
        <v>282</v>
      </c>
      <c r="F415" s="232" t="s">
        <v>79</v>
      </c>
      <c r="G415" s="228">
        <v>90492192</v>
      </c>
      <c r="H415" s="228">
        <v>1007701801</v>
      </c>
      <c r="I415" s="118">
        <v>260351</v>
      </c>
      <c r="J415" s="228"/>
      <c r="K415" s="228">
        <v>4402846562</v>
      </c>
      <c r="L415" s="228" t="s">
        <v>312</v>
      </c>
      <c r="M415" s="232" t="s">
        <v>555</v>
      </c>
      <c r="N415" s="230">
        <v>2010.4</v>
      </c>
      <c r="O415" s="142" t="s">
        <v>160</v>
      </c>
      <c r="P415" s="230"/>
      <c r="Q415" s="230"/>
      <c r="R415" s="230" t="s">
        <v>624</v>
      </c>
      <c r="S415" s="230">
        <v>533.6</v>
      </c>
      <c r="T415" s="230">
        <v>1476.8</v>
      </c>
      <c r="U415" s="230"/>
      <c r="V415" s="228"/>
      <c r="W415" s="256">
        <f t="shared" si="60"/>
        <v>2010.4</v>
      </c>
      <c r="X415" s="144">
        <f t="shared" ref="X415:X449" si="63">IF(O415="a",0,IF(O415="d","0",IF(O415="","",+N415-S415-T415-U415-V415)))</f>
        <v>2.2737367544323206E-13</v>
      </c>
      <c r="Y415" s="142"/>
      <c r="Z415" s="153"/>
      <c r="AA415" s="153"/>
      <c r="AB415" s="153"/>
      <c r="AC415" s="154"/>
      <c r="AD415" s="155"/>
      <c r="AE415" s="149"/>
      <c r="AF415" s="261" t="s">
        <v>819</v>
      </c>
      <c r="AG415" s="257">
        <f t="shared" si="61"/>
        <v>2010.4</v>
      </c>
      <c r="AH415" s="252">
        <f t="shared" si="62"/>
        <v>0</v>
      </c>
      <c r="AI415" s="258">
        <f t="shared" ref="AI415:AI449" si="64">AG415-W415</f>
        <v>0</v>
      </c>
    </row>
    <row r="416" spans="1:35" ht="14.25" customHeight="1" x14ac:dyDescent="0.2">
      <c r="A416" s="200">
        <v>42723</v>
      </c>
      <c r="B416" s="137"/>
      <c r="C416" s="138">
        <v>1</v>
      </c>
      <c r="D416" s="232" t="s">
        <v>55</v>
      </c>
      <c r="E416" s="228" t="s">
        <v>296</v>
      </c>
      <c r="F416" s="232" t="s">
        <v>79</v>
      </c>
      <c r="G416" s="228">
        <v>90459133</v>
      </c>
      <c r="H416" s="228">
        <v>1007701825</v>
      </c>
      <c r="I416" s="118">
        <v>260352</v>
      </c>
      <c r="J416" s="228"/>
      <c r="K416" s="228">
        <v>4402852484</v>
      </c>
      <c r="L416" s="228" t="s">
        <v>311</v>
      </c>
      <c r="M416" s="232" t="s">
        <v>556</v>
      </c>
      <c r="N416" s="230">
        <v>768</v>
      </c>
      <c r="O416" s="142" t="s">
        <v>160</v>
      </c>
      <c r="P416" s="230"/>
      <c r="Q416" s="230"/>
      <c r="R416" s="230" t="s">
        <v>560</v>
      </c>
      <c r="S416" s="230">
        <v>768</v>
      </c>
      <c r="T416" s="230"/>
      <c r="U416" s="230"/>
      <c r="V416" s="228"/>
      <c r="W416" s="256">
        <f t="shared" si="60"/>
        <v>768</v>
      </c>
      <c r="X416" s="144">
        <f t="shared" si="63"/>
        <v>0</v>
      </c>
      <c r="Y416" s="142"/>
      <c r="Z416" s="153"/>
      <c r="AA416" s="153"/>
      <c r="AB416" s="153"/>
      <c r="AC416" s="154"/>
      <c r="AD416" s="155"/>
      <c r="AE416" s="149"/>
      <c r="AF416" s="261" t="s">
        <v>820</v>
      </c>
      <c r="AG416" s="257">
        <f t="shared" si="61"/>
        <v>768</v>
      </c>
      <c r="AH416" s="252">
        <f t="shared" si="62"/>
        <v>0</v>
      </c>
      <c r="AI416" s="258">
        <f t="shared" si="64"/>
        <v>0</v>
      </c>
    </row>
    <row r="417" spans="1:35" ht="14.25" customHeight="1" x14ac:dyDescent="0.2">
      <c r="A417" s="200">
        <v>42723</v>
      </c>
      <c r="B417" s="137"/>
      <c r="C417" s="138">
        <v>1</v>
      </c>
      <c r="D417" s="232">
        <v>5</v>
      </c>
      <c r="E417" s="228" t="s">
        <v>169</v>
      </c>
      <c r="F417" s="232" t="s">
        <v>79</v>
      </c>
      <c r="G417" s="228">
        <v>90468995</v>
      </c>
      <c r="H417" s="228">
        <v>1007701835</v>
      </c>
      <c r="I417" s="118">
        <v>260353</v>
      </c>
      <c r="J417" s="228">
        <v>40472</v>
      </c>
      <c r="K417" s="228">
        <v>4402863494</v>
      </c>
      <c r="L417" s="228" t="s">
        <v>311</v>
      </c>
      <c r="M417" s="232" t="s">
        <v>557</v>
      </c>
      <c r="N417" s="230">
        <v>215.84</v>
      </c>
      <c r="O417" s="142" t="s">
        <v>160</v>
      </c>
      <c r="P417" s="230"/>
      <c r="Q417" s="230"/>
      <c r="R417" s="230" t="s">
        <v>579</v>
      </c>
      <c r="S417" s="230">
        <v>215.84</v>
      </c>
      <c r="T417" s="230"/>
      <c r="U417" s="230"/>
      <c r="V417" s="228"/>
      <c r="W417" s="256">
        <f t="shared" si="60"/>
        <v>215.84</v>
      </c>
      <c r="X417" s="144">
        <f t="shared" si="63"/>
        <v>0</v>
      </c>
      <c r="Y417" s="142"/>
      <c r="Z417" s="153"/>
      <c r="AA417" s="153"/>
      <c r="AB417" s="153"/>
      <c r="AC417" s="154"/>
      <c r="AD417" s="155"/>
      <c r="AE417" s="149"/>
      <c r="AF417" s="261" t="s">
        <v>820</v>
      </c>
      <c r="AG417" s="257">
        <f t="shared" si="61"/>
        <v>215.84</v>
      </c>
      <c r="AH417" s="252">
        <f t="shared" si="62"/>
        <v>0</v>
      </c>
      <c r="AI417" s="258">
        <f t="shared" si="64"/>
        <v>0</v>
      </c>
    </row>
    <row r="418" spans="1:35" ht="14.25" customHeight="1" x14ac:dyDescent="0.2">
      <c r="A418" s="200">
        <v>42723</v>
      </c>
      <c r="B418" s="137"/>
      <c r="C418" s="138">
        <v>1</v>
      </c>
      <c r="D418" s="232">
        <v>11</v>
      </c>
      <c r="E418" s="228" t="s">
        <v>68</v>
      </c>
      <c r="F418" s="232" t="s">
        <v>79</v>
      </c>
      <c r="G418" s="228">
        <v>90491939</v>
      </c>
      <c r="H418" s="228">
        <v>1007701842</v>
      </c>
      <c r="I418" s="118">
        <v>260354</v>
      </c>
      <c r="J418" s="228"/>
      <c r="K418" s="228">
        <v>4402859567</v>
      </c>
      <c r="L418" s="228" t="s">
        <v>311</v>
      </c>
      <c r="M418" s="232" t="s">
        <v>558</v>
      </c>
      <c r="N418" s="230">
        <v>340.8</v>
      </c>
      <c r="O418" s="142" t="s">
        <v>160</v>
      </c>
      <c r="P418" s="230"/>
      <c r="Q418" s="230"/>
      <c r="R418" s="230" t="s">
        <v>560</v>
      </c>
      <c r="S418" s="230">
        <v>340.8</v>
      </c>
      <c r="T418" s="230"/>
      <c r="U418" s="230"/>
      <c r="V418" s="228"/>
      <c r="W418" s="256">
        <f t="shared" si="60"/>
        <v>340.8</v>
      </c>
      <c r="X418" s="144">
        <f t="shared" si="63"/>
        <v>0</v>
      </c>
      <c r="Y418" s="142"/>
      <c r="Z418" s="153"/>
      <c r="AA418" s="153"/>
      <c r="AB418" s="153"/>
      <c r="AC418" s="154"/>
      <c r="AD418" s="155"/>
      <c r="AE418" s="149"/>
      <c r="AF418" s="261" t="s">
        <v>819</v>
      </c>
      <c r="AG418" s="257">
        <f t="shared" si="61"/>
        <v>340.8</v>
      </c>
      <c r="AH418" s="252">
        <f t="shared" si="62"/>
        <v>0</v>
      </c>
      <c r="AI418" s="258">
        <f t="shared" si="64"/>
        <v>0</v>
      </c>
    </row>
    <row r="419" spans="1:35" ht="14.25" customHeight="1" x14ac:dyDescent="0.2">
      <c r="A419" s="200">
        <v>42723</v>
      </c>
      <c r="B419" s="137"/>
      <c r="C419" s="138">
        <v>1</v>
      </c>
      <c r="D419" s="232">
        <v>8</v>
      </c>
      <c r="E419" s="228" t="s">
        <v>166</v>
      </c>
      <c r="F419" s="232" t="s">
        <v>79</v>
      </c>
      <c r="G419" s="228">
        <v>90489442</v>
      </c>
      <c r="H419" s="228">
        <v>1007701869</v>
      </c>
      <c r="I419" s="118">
        <v>260355</v>
      </c>
      <c r="J419" s="228"/>
      <c r="K419" s="228">
        <v>4402855814</v>
      </c>
      <c r="L419" s="228" t="s">
        <v>313</v>
      </c>
      <c r="M419" s="232" t="s">
        <v>559</v>
      </c>
      <c r="N419" s="230">
        <v>221.56</v>
      </c>
      <c r="O419" s="142" t="s">
        <v>160</v>
      </c>
      <c r="P419" s="230"/>
      <c r="Q419" s="230"/>
      <c r="R419" s="230" t="s">
        <v>659</v>
      </c>
      <c r="S419" s="230">
        <v>221.56</v>
      </c>
      <c r="T419" s="230"/>
      <c r="U419" s="230"/>
      <c r="V419" s="228"/>
      <c r="W419" s="256">
        <f t="shared" si="60"/>
        <v>221.56</v>
      </c>
      <c r="X419" s="144">
        <f t="shared" si="63"/>
        <v>0</v>
      </c>
      <c r="Y419" s="142"/>
      <c r="Z419" s="153"/>
      <c r="AA419" s="153"/>
      <c r="AB419" s="153"/>
      <c r="AC419" s="154"/>
      <c r="AD419" s="155"/>
      <c r="AE419" s="149"/>
      <c r="AF419" s="261" t="s">
        <v>818</v>
      </c>
      <c r="AG419" s="257">
        <f t="shared" si="61"/>
        <v>221.56</v>
      </c>
      <c r="AH419" s="252">
        <f t="shared" si="62"/>
        <v>0</v>
      </c>
      <c r="AI419" s="258">
        <f t="shared" si="64"/>
        <v>0</v>
      </c>
    </row>
    <row r="420" spans="1:35" ht="14.25" customHeight="1" x14ac:dyDescent="0.2">
      <c r="A420" s="200">
        <v>42723</v>
      </c>
      <c r="B420" s="137"/>
      <c r="C420" s="138">
        <v>1</v>
      </c>
      <c r="D420" s="232">
        <v>3</v>
      </c>
      <c r="E420" s="228" t="s">
        <v>282</v>
      </c>
      <c r="F420" s="232" t="s">
        <v>79</v>
      </c>
      <c r="G420" s="228">
        <v>960876470</v>
      </c>
      <c r="H420" s="228">
        <v>1007708534</v>
      </c>
      <c r="I420" s="118">
        <v>260356</v>
      </c>
      <c r="J420" s="228"/>
      <c r="K420" s="228">
        <v>4402866155</v>
      </c>
      <c r="L420" s="228" t="s">
        <v>311</v>
      </c>
      <c r="M420" s="232" t="s">
        <v>562</v>
      </c>
      <c r="N420" s="230">
        <v>163.68</v>
      </c>
      <c r="O420" s="142" t="s">
        <v>160</v>
      </c>
      <c r="P420" s="205"/>
      <c r="Q420" s="230"/>
      <c r="R420" s="230" t="s">
        <v>624</v>
      </c>
      <c r="S420" s="230">
        <v>163.68</v>
      </c>
      <c r="T420" s="230"/>
      <c r="U420" s="230"/>
      <c r="V420" s="228"/>
      <c r="W420" s="256">
        <f t="shared" si="60"/>
        <v>163.68</v>
      </c>
      <c r="X420" s="144">
        <f t="shared" si="63"/>
        <v>0</v>
      </c>
      <c r="Y420" s="142"/>
      <c r="Z420" s="153"/>
      <c r="AA420" s="153"/>
      <c r="AB420" s="153"/>
      <c r="AC420" s="154"/>
      <c r="AD420" s="155"/>
      <c r="AE420" s="149"/>
      <c r="AF420" s="261" t="s">
        <v>819</v>
      </c>
      <c r="AG420" s="257">
        <f t="shared" si="61"/>
        <v>163.68</v>
      </c>
      <c r="AH420" s="252">
        <f t="shared" si="62"/>
        <v>0</v>
      </c>
      <c r="AI420" s="258">
        <f t="shared" si="64"/>
        <v>0</v>
      </c>
    </row>
    <row r="421" spans="1:35" ht="14.25" customHeight="1" x14ac:dyDescent="0.2">
      <c r="A421" s="200">
        <v>42723</v>
      </c>
      <c r="B421" s="137"/>
      <c r="C421" s="138">
        <v>1</v>
      </c>
      <c r="D421" s="232">
        <v>8</v>
      </c>
      <c r="E421" s="228" t="s">
        <v>166</v>
      </c>
      <c r="F421" s="232" t="s">
        <v>79</v>
      </c>
      <c r="G421" s="228">
        <v>99209008</v>
      </c>
      <c r="H421" s="228">
        <v>1007708545</v>
      </c>
      <c r="I421" s="118">
        <v>260357</v>
      </c>
      <c r="J421" s="228"/>
      <c r="K421" s="228">
        <v>4402864867</v>
      </c>
      <c r="L421" s="228" t="s">
        <v>311</v>
      </c>
      <c r="M421" s="232" t="s">
        <v>198</v>
      </c>
      <c r="N421" s="230">
        <v>174.68</v>
      </c>
      <c r="O421" s="142" t="s">
        <v>160</v>
      </c>
      <c r="P421" s="205"/>
      <c r="Q421" s="230"/>
      <c r="R421" s="230" t="s">
        <v>579</v>
      </c>
      <c r="S421" s="230">
        <v>174.68</v>
      </c>
      <c r="T421" s="230"/>
      <c r="U421" s="230"/>
      <c r="V421" s="228"/>
      <c r="W421" s="256">
        <f t="shared" si="60"/>
        <v>174.68</v>
      </c>
      <c r="X421" s="144">
        <f t="shared" si="63"/>
        <v>0</v>
      </c>
      <c r="Y421" s="142"/>
      <c r="Z421" s="153"/>
      <c r="AA421" s="153"/>
      <c r="AB421" s="153"/>
      <c r="AC421" s="154"/>
      <c r="AD421" s="155"/>
      <c r="AE421" s="149"/>
      <c r="AF421" s="261" t="s">
        <v>818</v>
      </c>
      <c r="AG421" s="257">
        <f t="shared" si="61"/>
        <v>174.68</v>
      </c>
      <c r="AH421" s="252">
        <f t="shared" si="62"/>
        <v>0</v>
      </c>
      <c r="AI421" s="258">
        <f t="shared" si="64"/>
        <v>0</v>
      </c>
    </row>
    <row r="422" spans="1:35" ht="14.25" customHeight="1" x14ac:dyDescent="0.2">
      <c r="A422" s="200">
        <v>42723</v>
      </c>
      <c r="B422" s="137"/>
      <c r="C422" s="138">
        <v>1</v>
      </c>
      <c r="D422" s="232">
        <v>8</v>
      </c>
      <c r="E422" s="228" t="s">
        <v>166</v>
      </c>
      <c r="F422" s="232" t="s">
        <v>79</v>
      </c>
      <c r="G422" s="228">
        <v>99209005</v>
      </c>
      <c r="H422" s="228">
        <v>1007708558</v>
      </c>
      <c r="I422" s="118">
        <v>260358</v>
      </c>
      <c r="J422" s="228"/>
      <c r="K422" s="228">
        <v>4402864868</v>
      </c>
      <c r="L422" s="228" t="s">
        <v>311</v>
      </c>
      <c r="M422" s="232" t="s">
        <v>199</v>
      </c>
      <c r="N422" s="230">
        <v>174.68</v>
      </c>
      <c r="O422" s="142" t="s">
        <v>160</v>
      </c>
      <c r="P422" s="205"/>
      <c r="Q422" s="230"/>
      <c r="R422" s="230" t="s">
        <v>579</v>
      </c>
      <c r="S422" s="230">
        <v>174.68</v>
      </c>
      <c r="T422" s="230"/>
      <c r="U422" s="230"/>
      <c r="V422" s="228"/>
      <c r="W422" s="256">
        <f t="shared" si="60"/>
        <v>174.68</v>
      </c>
      <c r="X422" s="144">
        <f t="shared" si="63"/>
        <v>0</v>
      </c>
      <c r="Y422" s="142"/>
      <c r="Z422" s="153"/>
      <c r="AA422" s="153"/>
      <c r="AB422" s="153"/>
      <c r="AC422" s="154"/>
      <c r="AD422" s="155"/>
      <c r="AE422" s="149"/>
      <c r="AF422" s="261" t="s">
        <v>818</v>
      </c>
      <c r="AG422" s="257">
        <f t="shared" si="61"/>
        <v>174.68</v>
      </c>
      <c r="AH422" s="252">
        <f t="shared" si="62"/>
        <v>0</v>
      </c>
      <c r="AI422" s="258">
        <f t="shared" si="64"/>
        <v>0</v>
      </c>
    </row>
    <row r="423" spans="1:35" ht="14.25" customHeight="1" x14ac:dyDescent="0.2">
      <c r="A423" s="200">
        <v>42724</v>
      </c>
      <c r="B423" s="137"/>
      <c r="C423" s="138">
        <v>1</v>
      </c>
      <c r="D423" s="232" t="s">
        <v>55</v>
      </c>
      <c r="E423" s="228" t="s">
        <v>65</v>
      </c>
      <c r="F423" s="232" t="s">
        <v>79</v>
      </c>
      <c r="G423" s="228">
        <v>90481959</v>
      </c>
      <c r="H423" s="228">
        <v>1007704607</v>
      </c>
      <c r="I423" s="118">
        <v>260359</v>
      </c>
      <c r="J423" s="228"/>
      <c r="K423" s="228">
        <v>4402859467</v>
      </c>
      <c r="L423" s="228" t="s">
        <v>312</v>
      </c>
      <c r="M423" s="232" t="s">
        <v>570</v>
      </c>
      <c r="N423" s="230">
        <v>1448.64</v>
      </c>
      <c r="O423" s="142" t="s">
        <v>160</v>
      </c>
      <c r="P423" s="230"/>
      <c r="Q423" s="230"/>
      <c r="R423" s="230" t="s">
        <v>579</v>
      </c>
      <c r="S423" s="230">
        <v>556.64</v>
      </c>
      <c r="T423" s="230">
        <v>892</v>
      </c>
      <c r="U423" s="230"/>
      <c r="V423" s="228"/>
      <c r="W423" s="256">
        <f t="shared" si="60"/>
        <v>1448.6399999999999</v>
      </c>
      <c r="X423" s="144">
        <f t="shared" si="63"/>
        <v>1.1368683772161603E-13</v>
      </c>
      <c r="Y423" s="142"/>
      <c r="Z423" s="153"/>
      <c r="AA423" s="153"/>
      <c r="AB423" s="153"/>
      <c r="AC423" s="154"/>
      <c r="AD423" s="155"/>
      <c r="AE423" s="149"/>
      <c r="AF423" s="261" t="s">
        <v>820</v>
      </c>
      <c r="AG423" s="257">
        <f t="shared" si="61"/>
        <v>1448.64</v>
      </c>
      <c r="AH423" s="252">
        <f t="shared" si="62"/>
        <v>0</v>
      </c>
      <c r="AI423" s="258">
        <f t="shared" si="64"/>
        <v>0</v>
      </c>
    </row>
    <row r="424" spans="1:35" ht="14.25" customHeight="1" x14ac:dyDescent="0.2">
      <c r="A424" s="200">
        <v>42724</v>
      </c>
      <c r="B424" s="137"/>
      <c r="C424" s="138">
        <v>1</v>
      </c>
      <c r="D424" s="232">
        <v>5</v>
      </c>
      <c r="E424" s="228" t="s">
        <v>173</v>
      </c>
      <c r="F424" s="232" t="s">
        <v>79</v>
      </c>
      <c r="G424" s="228">
        <v>90496298</v>
      </c>
      <c r="H424" s="228">
        <v>1007771313</v>
      </c>
      <c r="I424" s="118">
        <v>260360</v>
      </c>
      <c r="J424" s="228">
        <v>40368</v>
      </c>
      <c r="K424" s="228">
        <v>4402878301</v>
      </c>
      <c r="L424" s="228" t="s">
        <v>311</v>
      </c>
      <c r="M424" s="232" t="s">
        <v>571</v>
      </c>
      <c r="N424" s="230">
        <v>3890.8</v>
      </c>
      <c r="O424" s="142" t="s">
        <v>160</v>
      </c>
      <c r="P424" s="230"/>
      <c r="Q424" s="230"/>
      <c r="R424" s="230" t="s">
        <v>693</v>
      </c>
      <c r="S424" s="230">
        <v>3890.8</v>
      </c>
      <c r="T424" s="230"/>
      <c r="U424" s="230"/>
      <c r="V424" s="228"/>
      <c r="W424" s="256">
        <f t="shared" si="60"/>
        <v>3890.8</v>
      </c>
      <c r="X424" s="144">
        <f t="shared" si="63"/>
        <v>0</v>
      </c>
      <c r="Y424" s="142"/>
      <c r="Z424" s="153"/>
      <c r="AA424" s="153"/>
      <c r="AB424" s="153"/>
      <c r="AC424" s="154"/>
      <c r="AD424" s="155"/>
      <c r="AE424" s="149"/>
      <c r="AF424" s="261" t="s">
        <v>820</v>
      </c>
      <c r="AG424" s="257">
        <f t="shared" si="61"/>
        <v>3890.8</v>
      </c>
      <c r="AH424" s="252">
        <f t="shared" si="62"/>
        <v>0</v>
      </c>
      <c r="AI424" s="258">
        <f t="shared" si="64"/>
        <v>0</v>
      </c>
    </row>
    <row r="425" spans="1:35" ht="14.25" customHeight="1" x14ac:dyDescent="0.2">
      <c r="A425" s="200">
        <v>42724</v>
      </c>
      <c r="B425" s="137"/>
      <c r="C425" s="138">
        <v>1</v>
      </c>
      <c r="D425" s="232">
        <v>3</v>
      </c>
      <c r="E425" s="228"/>
      <c r="F425" s="232" t="s">
        <v>81</v>
      </c>
      <c r="G425" s="228"/>
      <c r="H425" s="228">
        <v>1007792629</v>
      </c>
      <c r="I425" s="118">
        <v>260361</v>
      </c>
      <c r="J425" s="228"/>
      <c r="K425" s="228">
        <v>4402886317</v>
      </c>
      <c r="L425" s="228" t="s">
        <v>313</v>
      </c>
      <c r="M425" s="232" t="s">
        <v>563</v>
      </c>
      <c r="N425" s="230">
        <f>232.45+1039.1</f>
        <v>1271.55</v>
      </c>
      <c r="O425" s="142" t="s">
        <v>160</v>
      </c>
      <c r="P425" s="230" t="s">
        <v>163</v>
      </c>
      <c r="Q425" s="230"/>
      <c r="R425" s="230" t="s">
        <v>785</v>
      </c>
      <c r="S425" s="230">
        <v>1039.0999999999999</v>
      </c>
      <c r="T425" s="230"/>
      <c r="U425" s="230"/>
      <c r="V425" s="228"/>
      <c r="W425" s="256">
        <f t="shared" si="60"/>
        <v>1039.0999999999999</v>
      </c>
      <c r="X425" s="144">
        <f t="shared" si="63"/>
        <v>232.45000000000005</v>
      </c>
      <c r="Y425" s="142"/>
      <c r="Z425" s="153"/>
      <c r="AA425" s="153"/>
      <c r="AB425" s="153"/>
      <c r="AC425" s="154"/>
      <c r="AD425" s="155"/>
      <c r="AE425" s="149"/>
      <c r="AF425" s="261" t="s">
        <v>819</v>
      </c>
      <c r="AG425" s="257">
        <f t="shared" si="61"/>
        <v>1271.55</v>
      </c>
      <c r="AH425" s="252">
        <f t="shared" si="62"/>
        <v>0</v>
      </c>
      <c r="AI425" s="258">
        <f t="shared" si="64"/>
        <v>232.45000000000005</v>
      </c>
    </row>
    <row r="426" spans="1:35" ht="14.25" customHeight="1" x14ac:dyDescent="0.2">
      <c r="A426" s="200">
        <v>42724</v>
      </c>
      <c r="B426" s="137"/>
      <c r="C426" s="138">
        <v>1</v>
      </c>
      <c r="D426" s="232">
        <v>3</v>
      </c>
      <c r="E426" s="228"/>
      <c r="F426" s="232" t="s">
        <v>81</v>
      </c>
      <c r="G426" s="228"/>
      <c r="H426" s="228">
        <v>1007792630</v>
      </c>
      <c r="I426" s="118">
        <v>260362</v>
      </c>
      <c r="J426" s="228"/>
      <c r="K426" s="228">
        <v>4402886317</v>
      </c>
      <c r="L426" s="228" t="s">
        <v>313</v>
      </c>
      <c r="M426" s="232" t="s">
        <v>564</v>
      </c>
      <c r="N426" s="230">
        <f>778.26+232.45</f>
        <v>1010.71</v>
      </c>
      <c r="O426" s="142" t="s">
        <v>160</v>
      </c>
      <c r="P426" s="230" t="s">
        <v>163</v>
      </c>
      <c r="Q426" s="230"/>
      <c r="R426" s="230" t="s">
        <v>785</v>
      </c>
      <c r="S426" s="230">
        <v>778.26</v>
      </c>
      <c r="T426" s="230"/>
      <c r="U426" s="230"/>
      <c r="V426" s="228"/>
      <c r="W426" s="256">
        <f t="shared" si="60"/>
        <v>778.26</v>
      </c>
      <c r="X426" s="144">
        <f t="shared" si="63"/>
        <v>232.45000000000005</v>
      </c>
      <c r="Y426" s="142"/>
      <c r="Z426" s="153"/>
      <c r="AA426" s="153"/>
      <c r="AB426" s="153"/>
      <c r="AC426" s="154"/>
      <c r="AD426" s="155"/>
      <c r="AE426" s="149"/>
      <c r="AF426" s="261" t="s">
        <v>819</v>
      </c>
      <c r="AG426" s="257">
        <f t="shared" si="61"/>
        <v>1010.71</v>
      </c>
      <c r="AH426" s="252">
        <f t="shared" si="62"/>
        <v>0</v>
      </c>
      <c r="AI426" s="258">
        <f t="shared" si="64"/>
        <v>232.45000000000005</v>
      </c>
    </row>
    <row r="427" spans="1:35" customFormat="1" x14ac:dyDescent="0.2">
      <c r="A427" s="200">
        <v>42724</v>
      </c>
      <c r="B427" s="137"/>
      <c r="C427" s="138">
        <v>1</v>
      </c>
      <c r="D427" s="232">
        <v>3</v>
      </c>
      <c r="E427" s="228"/>
      <c r="F427" s="232" t="s">
        <v>81</v>
      </c>
      <c r="G427" s="228"/>
      <c r="H427" s="228"/>
      <c r="I427" s="118">
        <v>260363</v>
      </c>
      <c r="J427" s="228"/>
      <c r="K427" s="228"/>
      <c r="L427" s="228" t="s">
        <v>313</v>
      </c>
      <c r="M427" s="232" t="s">
        <v>566</v>
      </c>
      <c r="N427" s="230">
        <v>1047.52</v>
      </c>
      <c r="O427" s="142" t="s">
        <v>160</v>
      </c>
      <c r="P427" s="316" t="s">
        <v>163</v>
      </c>
      <c r="Q427" s="310"/>
      <c r="R427" s="310"/>
      <c r="S427" s="310"/>
      <c r="T427" s="310"/>
      <c r="U427" s="310"/>
      <c r="V427" s="310"/>
      <c r="W427" s="317">
        <v>0</v>
      </c>
      <c r="X427" s="230">
        <v>1047.52</v>
      </c>
      <c r="Y427" s="310"/>
      <c r="Z427" s="310"/>
      <c r="AA427" s="310"/>
      <c r="AB427" s="310"/>
      <c r="AC427" s="310"/>
      <c r="AD427" s="310"/>
      <c r="AE427" s="310"/>
      <c r="AF427" s="261" t="s">
        <v>819</v>
      </c>
      <c r="AG427" s="318">
        <v>1047.52</v>
      </c>
      <c r="AH427" s="252">
        <f t="shared" si="62"/>
        <v>0</v>
      </c>
      <c r="AI427" s="319">
        <v>1047.52</v>
      </c>
    </row>
    <row r="428" spans="1:35" customFormat="1" x14ac:dyDescent="0.2">
      <c r="A428" s="200">
        <v>42724</v>
      </c>
      <c r="B428" s="137"/>
      <c r="C428" s="138">
        <v>1</v>
      </c>
      <c r="D428" s="232">
        <v>3</v>
      </c>
      <c r="E428" s="228"/>
      <c r="F428" s="232" t="s">
        <v>81</v>
      </c>
      <c r="G428" s="228"/>
      <c r="H428" s="228"/>
      <c r="I428" s="118">
        <v>260364</v>
      </c>
      <c r="J428" s="228"/>
      <c r="K428" s="228"/>
      <c r="L428" s="228" t="s">
        <v>313</v>
      </c>
      <c r="M428" s="232" t="s">
        <v>565</v>
      </c>
      <c r="N428" s="230">
        <v>1410.53</v>
      </c>
      <c r="O428" s="142" t="s">
        <v>160</v>
      </c>
      <c r="P428" s="316" t="s">
        <v>163</v>
      </c>
      <c r="Q428" s="310"/>
      <c r="R428" s="310"/>
      <c r="S428" s="310"/>
      <c r="T428" s="310"/>
      <c r="U428" s="310"/>
      <c r="V428" s="310"/>
      <c r="W428" s="317">
        <v>0</v>
      </c>
      <c r="X428" s="230">
        <v>1410.53</v>
      </c>
      <c r="Y428" s="310"/>
      <c r="Z428" s="310"/>
      <c r="AA428" s="310"/>
      <c r="AB428" s="310"/>
      <c r="AC428" s="310"/>
      <c r="AD428" s="310"/>
      <c r="AE428" s="310"/>
      <c r="AF428" s="261" t="s">
        <v>819</v>
      </c>
      <c r="AG428" s="318">
        <v>1410.53</v>
      </c>
      <c r="AH428" s="252">
        <f t="shared" si="62"/>
        <v>0</v>
      </c>
      <c r="AI428" s="319">
        <v>1410.53</v>
      </c>
    </row>
    <row r="429" spans="1:35" customFormat="1" x14ac:dyDescent="0.2">
      <c r="A429" s="200">
        <v>42724</v>
      </c>
      <c r="B429" s="137"/>
      <c r="C429" s="138">
        <v>1</v>
      </c>
      <c r="D429" s="232">
        <v>3</v>
      </c>
      <c r="E429" s="228"/>
      <c r="F429" s="232" t="s">
        <v>81</v>
      </c>
      <c r="G429" s="228"/>
      <c r="H429" s="228"/>
      <c r="I429" s="118">
        <v>260365</v>
      </c>
      <c r="J429" s="228"/>
      <c r="K429" s="228"/>
      <c r="L429" s="228" t="s">
        <v>313</v>
      </c>
      <c r="M429" s="232" t="s">
        <v>567</v>
      </c>
      <c r="N429" s="230">
        <v>718.65</v>
      </c>
      <c r="O429" s="142" t="s">
        <v>160</v>
      </c>
      <c r="P429" s="316" t="s">
        <v>163</v>
      </c>
      <c r="Q429" s="310"/>
      <c r="R429" s="310"/>
      <c r="S429" s="310"/>
      <c r="T429" s="310"/>
      <c r="U429" s="310"/>
      <c r="V429" s="310"/>
      <c r="W429" s="317">
        <v>0</v>
      </c>
      <c r="X429" s="230">
        <v>718.65</v>
      </c>
      <c r="Y429" s="310"/>
      <c r="Z429" s="310"/>
      <c r="AA429" s="310"/>
      <c r="AB429" s="310"/>
      <c r="AC429" s="310"/>
      <c r="AD429" s="310"/>
      <c r="AE429" s="310"/>
      <c r="AF429" s="261" t="s">
        <v>819</v>
      </c>
      <c r="AG429" s="318">
        <v>718.65</v>
      </c>
      <c r="AH429" s="252">
        <f t="shared" si="62"/>
        <v>0</v>
      </c>
      <c r="AI429" s="319">
        <v>718.65</v>
      </c>
    </row>
    <row r="430" spans="1:35" ht="14.25" customHeight="1" x14ac:dyDescent="0.2">
      <c r="A430" s="200">
        <v>42724</v>
      </c>
      <c r="B430" s="137"/>
      <c r="C430" s="138">
        <v>1</v>
      </c>
      <c r="D430" s="232" t="s">
        <v>52</v>
      </c>
      <c r="E430" s="228" t="s">
        <v>309</v>
      </c>
      <c r="F430" s="178" t="s">
        <v>79</v>
      </c>
      <c r="G430" s="183">
        <v>90496146</v>
      </c>
      <c r="H430" s="228">
        <v>1007712239</v>
      </c>
      <c r="I430" s="118">
        <v>260366</v>
      </c>
      <c r="J430" s="228"/>
      <c r="K430" s="228">
        <v>4402867587</v>
      </c>
      <c r="L430" s="228" t="s">
        <v>311</v>
      </c>
      <c r="M430" s="232" t="s">
        <v>568</v>
      </c>
      <c r="N430" s="230">
        <v>835.7</v>
      </c>
      <c r="O430" s="142" t="s">
        <v>160</v>
      </c>
      <c r="P430" s="205"/>
      <c r="Q430" s="230"/>
      <c r="R430" s="230" t="s">
        <v>624</v>
      </c>
      <c r="S430" s="230">
        <v>835.7</v>
      </c>
      <c r="T430" s="230"/>
      <c r="U430" s="230"/>
      <c r="V430" s="228"/>
      <c r="W430" s="256">
        <f t="shared" si="60"/>
        <v>835.7</v>
      </c>
      <c r="X430" s="144">
        <f t="shared" si="63"/>
        <v>0</v>
      </c>
      <c r="Y430" s="142"/>
      <c r="Z430" s="153"/>
      <c r="AA430" s="153"/>
      <c r="AB430" s="153"/>
      <c r="AC430" s="153"/>
      <c r="AD430" s="142"/>
      <c r="AE430" s="314"/>
      <c r="AF430" s="303" t="s">
        <v>819</v>
      </c>
      <c r="AG430" s="257">
        <f t="shared" si="61"/>
        <v>835.7</v>
      </c>
      <c r="AH430" s="304">
        <f t="shared" si="62"/>
        <v>0</v>
      </c>
      <c r="AI430" s="258">
        <f t="shared" si="64"/>
        <v>0</v>
      </c>
    </row>
    <row r="431" spans="1:35" ht="14.25" customHeight="1" x14ac:dyDescent="0.2">
      <c r="A431" s="200">
        <v>42724</v>
      </c>
      <c r="B431" s="137"/>
      <c r="C431" s="138">
        <v>1</v>
      </c>
      <c r="D431" s="232" t="s">
        <v>52</v>
      </c>
      <c r="E431" s="228" t="s">
        <v>309</v>
      </c>
      <c r="F431" s="178" t="s">
        <v>79</v>
      </c>
      <c r="G431" s="183">
        <v>960767701</v>
      </c>
      <c r="H431" s="228">
        <v>1007712252</v>
      </c>
      <c r="I431" s="118">
        <v>260367</v>
      </c>
      <c r="J431" s="228"/>
      <c r="K431" s="228">
        <v>4402867585</v>
      </c>
      <c r="L431" s="228" t="s">
        <v>313</v>
      </c>
      <c r="M431" s="232" t="s">
        <v>569</v>
      </c>
      <c r="N431" s="230">
        <v>59.7</v>
      </c>
      <c r="O431" s="142" t="s">
        <v>160</v>
      </c>
      <c r="P431" s="205"/>
      <c r="Q431" s="230"/>
      <c r="R431" s="230" t="s">
        <v>624</v>
      </c>
      <c r="S431" s="230">
        <v>59.7</v>
      </c>
      <c r="T431" s="230"/>
      <c r="U431" s="230"/>
      <c r="V431" s="228"/>
      <c r="W431" s="256">
        <f t="shared" si="60"/>
        <v>59.7</v>
      </c>
      <c r="X431" s="144">
        <f t="shared" si="63"/>
        <v>0</v>
      </c>
      <c r="Y431" s="142"/>
      <c r="Z431" s="153"/>
      <c r="AA431" s="153"/>
      <c r="AB431" s="153"/>
      <c r="AC431" s="153"/>
      <c r="AD431" s="142"/>
      <c r="AE431" s="314"/>
      <c r="AF431" s="303" t="s">
        <v>819</v>
      </c>
      <c r="AG431" s="257">
        <f t="shared" si="61"/>
        <v>59.7</v>
      </c>
      <c r="AH431" s="304">
        <f t="shared" si="62"/>
        <v>0</v>
      </c>
      <c r="AI431" s="258">
        <f t="shared" si="64"/>
        <v>0</v>
      </c>
    </row>
    <row r="432" spans="1:35" ht="14.25" customHeight="1" x14ac:dyDescent="0.2">
      <c r="A432" s="200">
        <v>42724</v>
      </c>
      <c r="B432" s="137"/>
      <c r="C432" s="138">
        <v>1</v>
      </c>
      <c r="D432" s="232" t="s">
        <v>55</v>
      </c>
      <c r="E432" s="228" t="s">
        <v>65</v>
      </c>
      <c r="F432" s="134" t="s">
        <v>79</v>
      </c>
      <c r="G432" s="228">
        <v>960896048</v>
      </c>
      <c r="H432" s="228">
        <v>1007704990</v>
      </c>
      <c r="I432" s="118">
        <v>260368</v>
      </c>
      <c r="J432" s="140" t="s">
        <v>572</v>
      </c>
      <c r="K432" s="228">
        <v>4402864735</v>
      </c>
      <c r="L432" s="228" t="s">
        <v>311</v>
      </c>
      <c r="M432" s="232" t="s">
        <v>573</v>
      </c>
      <c r="N432" s="230">
        <v>2010.47</v>
      </c>
      <c r="O432" s="142" t="s">
        <v>160</v>
      </c>
      <c r="P432" s="230"/>
      <c r="Q432" s="230"/>
      <c r="R432" s="230" t="s">
        <v>624</v>
      </c>
      <c r="S432" s="230">
        <v>2010.47</v>
      </c>
      <c r="T432" s="230"/>
      <c r="U432" s="230"/>
      <c r="V432" s="228"/>
      <c r="W432" s="256">
        <f t="shared" si="60"/>
        <v>2010.47</v>
      </c>
      <c r="X432" s="144">
        <f t="shared" si="63"/>
        <v>0</v>
      </c>
      <c r="Y432" s="142"/>
      <c r="Z432" s="153"/>
      <c r="AA432" s="153"/>
      <c r="AB432" s="153"/>
      <c r="AC432" s="153"/>
      <c r="AD432" s="142"/>
      <c r="AE432" s="314"/>
      <c r="AF432" s="303" t="s">
        <v>820</v>
      </c>
      <c r="AG432" s="257">
        <f t="shared" si="61"/>
        <v>2010.47</v>
      </c>
      <c r="AH432" s="304">
        <f t="shared" si="62"/>
        <v>0</v>
      </c>
      <c r="AI432" s="258">
        <f t="shared" si="64"/>
        <v>0</v>
      </c>
    </row>
    <row r="433" spans="1:195" ht="14.25" customHeight="1" x14ac:dyDescent="0.2">
      <c r="A433" s="200">
        <v>42724</v>
      </c>
      <c r="B433" s="137"/>
      <c r="C433" s="138">
        <v>1</v>
      </c>
      <c r="D433" s="232" t="s">
        <v>55</v>
      </c>
      <c r="E433" s="228" t="s">
        <v>65</v>
      </c>
      <c r="F433" s="134" t="s">
        <v>79</v>
      </c>
      <c r="G433" s="140">
        <v>90487065</v>
      </c>
      <c r="H433" s="228"/>
      <c r="I433" s="118">
        <v>260369</v>
      </c>
      <c r="J433" s="140" t="s">
        <v>575</v>
      </c>
      <c r="K433" s="228">
        <v>4402802180</v>
      </c>
      <c r="L433" s="228" t="s">
        <v>312</v>
      </c>
      <c r="M433" s="232" t="s">
        <v>574</v>
      </c>
      <c r="N433" s="230">
        <v>831.28</v>
      </c>
      <c r="O433" s="142" t="s">
        <v>160</v>
      </c>
      <c r="P433" s="230"/>
      <c r="Q433" s="143" t="s">
        <v>163</v>
      </c>
      <c r="R433" s="143"/>
      <c r="S433" s="230"/>
      <c r="T433" s="143"/>
      <c r="U433" s="143"/>
      <c r="V433" s="228"/>
      <c r="W433" s="256">
        <f t="shared" si="60"/>
        <v>0</v>
      </c>
      <c r="X433" s="144">
        <f t="shared" si="63"/>
        <v>831.28</v>
      </c>
      <c r="Y433" s="142"/>
      <c r="Z433" s="153"/>
      <c r="AA433" s="153"/>
      <c r="AB433" s="153"/>
      <c r="AC433" s="154"/>
      <c r="AD433" s="155"/>
      <c r="AE433" s="149"/>
      <c r="AF433" s="261" t="s">
        <v>820</v>
      </c>
      <c r="AG433" s="257">
        <f t="shared" si="61"/>
        <v>831.28</v>
      </c>
      <c r="AH433" s="252">
        <f t="shared" si="62"/>
        <v>0</v>
      </c>
      <c r="AI433" s="258">
        <f t="shared" si="64"/>
        <v>831.28</v>
      </c>
    </row>
    <row r="434" spans="1:195" ht="14.25" customHeight="1" x14ac:dyDescent="0.2">
      <c r="A434" s="200">
        <v>42724</v>
      </c>
      <c r="B434" s="137"/>
      <c r="C434" s="138">
        <v>1</v>
      </c>
      <c r="D434" s="232" t="s">
        <v>55</v>
      </c>
      <c r="E434" s="228" t="s">
        <v>65</v>
      </c>
      <c r="F434" s="134" t="s">
        <v>79</v>
      </c>
      <c r="G434" s="140">
        <v>90480869</v>
      </c>
      <c r="H434" s="228">
        <v>1007705038</v>
      </c>
      <c r="I434" s="118">
        <v>260370</v>
      </c>
      <c r="J434" s="140">
        <v>40513</v>
      </c>
      <c r="K434" s="228">
        <v>4402864676</v>
      </c>
      <c r="L434" s="228" t="s">
        <v>311</v>
      </c>
      <c r="M434" s="232" t="s">
        <v>576</v>
      </c>
      <c r="N434" s="230">
        <v>100</v>
      </c>
      <c r="O434" s="142" t="s">
        <v>160</v>
      </c>
      <c r="P434" s="230"/>
      <c r="Q434" s="143"/>
      <c r="R434" s="143" t="s">
        <v>579</v>
      </c>
      <c r="S434" s="143">
        <v>100</v>
      </c>
      <c r="T434" s="143"/>
      <c r="U434" s="143"/>
      <c r="V434" s="228"/>
      <c r="W434" s="256">
        <f t="shared" si="60"/>
        <v>100</v>
      </c>
      <c r="X434" s="144">
        <f t="shared" si="63"/>
        <v>0</v>
      </c>
      <c r="Y434" s="142"/>
      <c r="Z434" s="153"/>
      <c r="AA434" s="153"/>
      <c r="AB434" s="153"/>
      <c r="AC434" s="154"/>
      <c r="AD434" s="155"/>
      <c r="AE434" s="149"/>
      <c r="AF434" s="261" t="s">
        <v>820</v>
      </c>
      <c r="AG434" s="257">
        <f t="shared" si="61"/>
        <v>100</v>
      </c>
      <c r="AH434" s="252">
        <f t="shared" si="62"/>
        <v>0</v>
      </c>
      <c r="AI434" s="258">
        <f t="shared" si="64"/>
        <v>0</v>
      </c>
    </row>
    <row r="435" spans="1:195" ht="14.25" customHeight="1" x14ac:dyDescent="0.2">
      <c r="A435" s="200">
        <v>42725</v>
      </c>
      <c r="B435" s="137"/>
      <c r="C435" s="138">
        <v>1</v>
      </c>
      <c r="D435" s="232">
        <v>8</v>
      </c>
      <c r="E435" s="228" t="s">
        <v>166</v>
      </c>
      <c r="F435" s="232" t="s">
        <v>79</v>
      </c>
      <c r="G435" s="140">
        <v>99209004</v>
      </c>
      <c r="H435" s="228">
        <v>1007708292</v>
      </c>
      <c r="I435" s="118">
        <v>260371</v>
      </c>
      <c r="J435" s="140"/>
      <c r="K435" s="228">
        <v>4402854728</v>
      </c>
      <c r="L435" s="228" t="s">
        <v>313</v>
      </c>
      <c r="M435" s="232" t="s">
        <v>577</v>
      </c>
      <c r="N435" s="230">
        <v>431.53</v>
      </c>
      <c r="O435" s="142" t="s">
        <v>160</v>
      </c>
      <c r="P435" s="230"/>
      <c r="Q435" s="143"/>
      <c r="R435" s="143" t="s">
        <v>579</v>
      </c>
      <c r="S435" s="143">
        <v>431.53</v>
      </c>
      <c r="T435" s="143"/>
      <c r="U435" s="143"/>
      <c r="V435" s="228"/>
      <c r="W435" s="256">
        <f t="shared" si="60"/>
        <v>431.53</v>
      </c>
      <c r="X435" s="144">
        <f t="shared" si="63"/>
        <v>0</v>
      </c>
      <c r="Y435" s="142"/>
      <c r="Z435" s="153"/>
      <c r="AA435" s="153"/>
      <c r="AB435" s="153"/>
      <c r="AC435" s="154"/>
      <c r="AD435" s="155"/>
      <c r="AE435" s="149"/>
      <c r="AF435" s="261" t="s">
        <v>818</v>
      </c>
      <c r="AG435" s="257">
        <f t="shared" si="61"/>
        <v>431.53</v>
      </c>
      <c r="AH435" s="252">
        <f t="shared" si="62"/>
        <v>0</v>
      </c>
      <c r="AI435" s="258">
        <f t="shared" si="64"/>
        <v>0</v>
      </c>
    </row>
    <row r="436" spans="1:195" s="197" customFormat="1" ht="14.25" customHeight="1" x14ac:dyDescent="0.2">
      <c r="A436" s="200">
        <v>42725</v>
      </c>
      <c r="B436" s="173"/>
      <c r="C436" s="195"/>
      <c r="D436" s="232">
        <v>3</v>
      </c>
      <c r="E436" s="228" t="s">
        <v>282</v>
      </c>
      <c r="F436" s="232" t="s">
        <v>79</v>
      </c>
      <c r="G436" s="228"/>
      <c r="H436" s="228"/>
      <c r="I436" s="118">
        <v>260372</v>
      </c>
      <c r="J436" s="228"/>
      <c r="K436" s="228"/>
      <c r="L436" s="228" t="s">
        <v>313</v>
      </c>
      <c r="M436" s="232" t="s">
        <v>653</v>
      </c>
      <c r="N436" s="230"/>
      <c r="O436" s="142" t="s">
        <v>495</v>
      </c>
      <c r="P436" s="230"/>
      <c r="Q436" s="230"/>
      <c r="R436" s="230"/>
      <c r="S436" s="230"/>
      <c r="T436" s="230"/>
      <c r="U436" s="230"/>
      <c r="V436" s="228"/>
      <c r="W436" s="256">
        <f t="shared" si="60"/>
        <v>0</v>
      </c>
      <c r="X436" s="144">
        <f t="shared" si="63"/>
        <v>0</v>
      </c>
      <c r="Y436" s="142"/>
      <c r="Z436" s="153"/>
      <c r="AA436" s="153"/>
      <c r="AB436" s="153"/>
      <c r="AC436" s="154"/>
      <c r="AD436" s="155"/>
      <c r="AE436" s="156"/>
      <c r="AF436" s="261" t="s">
        <v>819</v>
      </c>
      <c r="AG436" s="257">
        <f t="shared" si="61"/>
        <v>0</v>
      </c>
      <c r="AH436" s="252">
        <f t="shared" si="62"/>
        <v>0</v>
      </c>
      <c r="AI436" s="258">
        <f t="shared" si="64"/>
        <v>0</v>
      </c>
    </row>
    <row r="437" spans="1:195" ht="14.25" customHeight="1" x14ac:dyDescent="0.2">
      <c r="A437" s="200">
        <v>42725</v>
      </c>
      <c r="B437" s="137"/>
      <c r="C437" s="138">
        <v>1</v>
      </c>
      <c r="D437" s="232">
        <v>3</v>
      </c>
      <c r="E437" s="228" t="s">
        <v>61</v>
      </c>
      <c r="F437" s="232" t="s">
        <v>79</v>
      </c>
      <c r="G437" s="228">
        <v>960891811</v>
      </c>
      <c r="H437" s="228">
        <v>1007685866</v>
      </c>
      <c r="I437" s="118">
        <v>260373</v>
      </c>
      <c r="J437" s="140"/>
      <c r="K437" s="228">
        <v>4402845145</v>
      </c>
      <c r="L437" s="228" t="s">
        <v>311</v>
      </c>
      <c r="M437" s="232" t="s">
        <v>589</v>
      </c>
      <c r="N437" s="143">
        <v>1238.6400000000001</v>
      </c>
      <c r="O437" s="142" t="s">
        <v>160</v>
      </c>
      <c r="P437" s="230"/>
      <c r="Q437" s="143"/>
      <c r="R437" s="143" t="s">
        <v>659</v>
      </c>
      <c r="S437" s="143">
        <v>1238.6400000000001</v>
      </c>
      <c r="T437" s="143"/>
      <c r="U437" s="143"/>
      <c r="V437" s="228"/>
      <c r="W437" s="256">
        <f t="shared" si="60"/>
        <v>1238.6400000000001</v>
      </c>
      <c r="X437" s="144">
        <f t="shared" si="63"/>
        <v>0</v>
      </c>
      <c r="Y437" s="142"/>
      <c r="Z437" s="153"/>
      <c r="AA437" s="153"/>
      <c r="AB437" s="153"/>
      <c r="AC437" s="154"/>
      <c r="AD437" s="155"/>
      <c r="AE437" s="149"/>
      <c r="AF437" s="261" t="s">
        <v>819</v>
      </c>
      <c r="AG437" s="257">
        <f t="shared" si="61"/>
        <v>1238.6400000000001</v>
      </c>
      <c r="AH437" s="252">
        <f t="shared" si="62"/>
        <v>0</v>
      </c>
      <c r="AI437" s="258">
        <f t="shared" si="64"/>
        <v>0</v>
      </c>
    </row>
    <row r="438" spans="1:195" s="197" customFormat="1" ht="13.5" customHeight="1" x14ac:dyDescent="0.2">
      <c r="A438" s="271">
        <v>42726</v>
      </c>
      <c r="B438" s="241"/>
      <c r="C438" s="195"/>
      <c r="D438" s="161">
        <v>3</v>
      </c>
      <c r="E438" s="158" t="s">
        <v>507</v>
      </c>
      <c r="F438" s="161" t="s">
        <v>56</v>
      </c>
      <c r="G438" s="158">
        <v>200081103</v>
      </c>
      <c r="H438" s="158"/>
      <c r="I438" s="222">
        <v>260374</v>
      </c>
      <c r="J438" s="158"/>
      <c r="K438" s="158"/>
      <c r="L438" s="158"/>
      <c r="M438" s="161" t="s">
        <v>590</v>
      </c>
      <c r="N438" s="162"/>
      <c r="O438" s="163" t="s">
        <v>495</v>
      </c>
      <c r="P438" s="162"/>
      <c r="Q438" s="162"/>
      <c r="R438" s="162"/>
      <c r="S438" s="162"/>
      <c r="T438" s="162"/>
      <c r="U438" s="162"/>
      <c r="V438" s="158"/>
      <c r="W438" s="256">
        <f t="shared" si="60"/>
        <v>0</v>
      </c>
      <c r="X438" s="144">
        <f t="shared" si="63"/>
        <v>0</v>
      </c>
      <c r="Y438" s="163"/>
      <c r="Z438" s="164"/>
      <c r="AA438" s="164"/>
      <c r="AB438" s="164"/>
      <c r="AC438" s="165"/>
      <c r="AD438" s="159"/>
      <c r="AE438" s="167"/>
      <c r="AF438" s="261" t="s">
        <v>819</v>
      </c>
      <c r="AG438" s="257">
        <f t="shared" si="61"/>
        <v>0</v>
      </c>
      <c r="AH438" s="252">
        <f t="shared" si="62"/>
        <v>0</v>
      </c>
      <c r="AI438" s="258">
        <f t="shared" si="64"/>
        <v>0</v>
      </c>
    </row>
    <row r="439" spans="1:195" s="211" customFormat="1" x14ac:dyDescent="0.2">
      <c r="A439" s="213">
        <v>42727</v>
      </c>
      <c r="C439" s="207">
        <v>1</v>
      </c>
      <c r="D439" s="214">
        <v>5</v>
      </c>
      <c r="E439" s="215" t="s">
        <v>168</v>
      </c>
      <c r="F439" s="214" t="s">
        <v>79</v>
      </c>
      <c r="G439" s="211">
        <v>960896028</v>
      </c>
      <c r="H439" s="211">
        <v>1007715464</v>
      </c>
      <c r="I439" s="118">
        <v>260375</v>
      </c>
      <c r="J439" s="232">
        <v>40602</v>
      </c>
      <c r="K439" s="214">
        <v>4402862169</v>
      </c>
      <c r="L439" s="214" t="s">
        <v>311</v>
      </c>
      <c r="M439" s="214" t="s">
        <v>592</v>
      </c>
      <c r="N439" s="219">
        <v>460.08</v>
      </c>
      <c r="O439" s="218" t="s">
        <v>160</v>
      </c>
      <c r="P439" s="216"/>
      <c r="Q439" s="232"/>
      <c r="R439" s="216" t="s">
        <v>624</v>
      </c>
      <c r="S439" s="220">
        <v>460.08</v>
      </c>
      <c r="W439" s="256">
        <f t="shared" si="60"/>
        <v>460.08</v>
      </c>
      <c r="X439" s="144">
        <f t="shared" si="63"/>
        <v>0</v>
      </c>
      <c r="AA439" s="212"/>
      <c r="AB439" s="212"/>
      <c r="AC439" s="212"/>
      <c r="AD439" s="217"/>
      <c r="AE439" s="217"/>
      <c r="AF439" s="261" t="s">
        <v>820</v>
      </c>
      <c r="AG439" s="257">
        <f t="shared" si="61"/>
        <v>460.08</v>
      </c>
      <c r="AH439" s="252">
        <f t="shared" si="62"/>
        <v>0</v>
      </c>
      <c r="AI439" s="274">
        <f t="shared" si="64"/>
        <v>0</v>
      </c>
      <c r="AJ439" s="272"/>
      <c r="AK439" s="272"/>
      <c r="AL439" s="272"/>
      <c r="AM439" s="272"/>
      <c r="AN439" s="272"/>
      <c r="AO439" s="272"/>
      <c r="AP439" s="272"/>
      <c r="AQ439" s="272"/>
      <c r="AR439" s="272"/>
      <c r="AS439" s="272"/>
      <c r="AT439" s="272"/>
      <c r="AU439" s="272"/>
      <c r="AV439" s="272"/>
      <c r="AW439" s="272"/>
      <c r="AX439" s="272"/>
      <c r="AY439" s="272"/>
      <c r="AZ439" s="272"/>
      <c r="BA439" s="272"/>
      <c r="BB439" s="272"/>
      <c r="BC439" s="272"/>
      <c r="BD439" s="272"/>
      <c r="BE439" s="272"/>
      <c r="BF439" s="272"/>
      <c r="BG439" s="272"/>
      <c r="BH439" s="272"/>
      <c r="BI439" s="272"/>
      <c r="BJ439" s="272"/>
      <c r="BK439" s="272"/>
      <c r="BL439" s="272"/>
      <c r="BM439" s="272"/>
      <c r="BN439" s="272"/>
      <c r="BO439" s="272"/>
      <c r="BP439" s="272"/>
      <c r="BQ439" s="272"/>
      <c r="BR439" s="272"/>
      <c r="BS439" s="272"/>
      <c r="BT439" s="272"/>
      <c r="BU439" s="272"/>
      <c r="BV439" s="272"/>
      <c r="BW439" s="272"/>
      <c r="BX439" s="272"/>
      <c r="BY439" s="272"/>
      <c r="BZ439" s="272"/>
      <c r="CA439" s="272"/>
      <c r="CB439" s="272"/>
      <c r="CC439" s="272"/>
      <c r="CD439" s="272"/>
      <c r="CE439" s="272"/>
      <c r="CF439" s="272"/>
      <c r="CG439" s="272"/>
      <c r="CH439" s="272"/>
      <c r="CI439" s="272"/>
      <c r="CJ439" s="272"/>
      <c r="CK439" s="272"/>
      <c r="CL439" s="272"/>
      <c r="CM439" s="272"/>
      <c r="CN439" s="272"/>
      <c r="CO439" s="272"/>
      <c r="CP439" s="272"/>
      <c r="CQ439" s="272"/>
      <c r="CR439" s="272"/>
      <c r="CS439" s="272"/>
      <c r="CT439" s="272"/>
      <c r="CU439" s="272"/>
      <c r="CV439" s="272"/>
      <c r="CW439" s="272"/>
      <c r="CX439" s="272"/>
      <c r="CY439" s="272"/>
      <c r="CZ439" s="272"/>
      <c r="DA439" s="272"/>
      <c r="DB439" s="272"/>
      <c r="DC439" s="272"/>
      <c r="DD439" s="272"/>
      <c r="DE439" s="272"/>
      <c r="DF439" s="272"/>
      <c r="DG439" s="272"/>
      <c r="DH439" s="272"/>
      <c r="DI439" s="272"/>
      <c r="DJ439" s="272"/>
      <c r="DK439" s="272"/>
      <c r="DL439" s="272"/>
      <c r="DM439" s="272"/>
      <c r="DN439" s="272"/>
      <c r="DO439" s="272"/>
      <c r="DP439" s="272"/>
      <c r="DQ439" s="272"/>
      <c r="DR439" s="272"/>
      <c r="DS439" s="272"/>
      <c r="DT439" s="272"/>
      <c r="DU439" s="272"/>
      <c r="DV439" s="272"/>
      <c r="DW439" s="272"/>
      <c r="DX439" s="272"/>
      <c r="DY439" s="272"/>
      <c r="DZ439" s="272"/>
      <c r="EA439" s="272"/>
      <c r="EB439" s="272"/>
      <c r="EC439" s="272"/>
      <c r="ED439" s="272"/>
      <c r="EE439" s="272"/>
      <c r="EF439" s="272"/>
      <c r="EG439" s="272"/>
      <c r="EH439" s="272"/>
      <c r="EI439" s="272"/>
      <c r="EJ439" s="272"/>
      <c r="EK439" s="272"/>
      <c r="EL439" s="272"/>
      <c r="EM439" s="272"/>
      <c r="EN439" s="272"/>
      <c r="EO439" s="272"/>
      <c r="EP439" s="272"/>
      <c r="EQ439" s="272"/>
      <c r="ER439" s="272"/>
      <c r="ES439" s="272"/>
      <c r="ET439" s="272"/>
      <c r="EU439" s="272"/>
      <c r="EV439" s="272"/>
      <c r="EW439" s="272"/>
      <c r="EX439" s="272"/>
      <c r="EY439" s="272"/>
      <c r="EZ439" s="272"/>
      <c r="FA439" s="272"/>
      <c r="FB439" s="272"/>
      <c r="FC439" s="272"/>
      <c r="FD439" s="272"/>
      <c r="FE439" s="272"/>
      <c r="FF439" s="272"/>
      <c r="FG439" s="272"/>
      <c r="FH439" s="272"/>
      <c r="FI439" s="272"/>
      <c r="FJ439" s="272"/>
      <c r="FK439" s="272"/>
      <c r="FL439" s="272"/>
      <c r="FM439" s="272"/>
      <c r="FN439" s="272"/>
      <c r="FO439" s="272"/>
      <c r="FP439" s="272"/>
      <c r="FQ439" s="272"/>
      <c r="FR439" s="272"/>
      <c r="FS439" s="272"/>
      <c r="FT439" s="272"/>
      <c r="FU439" s="272"/>
      <c r="FV439" s="272"/>
      <c r="FW439" s="272"/>
      <c r="FX439" s="272"/>
      <c r="FY439" s="272"/>
      <c r="FZ439" s="272"/>
      <c r="GA439" s="272"/>
      <c r="GB439" s="272"/>
      <c r="GC439" s="272"/>
      <c r="GD439" s="272"/>
      <c r="GE439" s="272"/>
      <c r="GF439" s="272"/>
      <c r="GG439" s="272"/>
      <c r="GH439" s="272"/>
      <c r="GI439" s="272"/>
      <c r="GJ439" s="272"/>
      <c r="GK439" s="272"/>
      <c r="GL439" s="272"/>
      <c r="GM439" s="272"/>
    </row>
    <row r="440" spans="1:195" ht="14.25" customHeight="1" x14ac:dyDescent="0.2">
      <c r="A440" s="213">
        <v>42727</v>
      </c>
      <c r="B440" s="206"/>
      <c r="C440" s="207">
        <v>1</v>
      </c>
      <c r="D440" s="168">
        <v>5</v>
      </c>
      <c r="E440" s="215" t="s">
        <v>168</v>
      </c>
      <c r="F440" s="214" t="s">
        <v>79</v>
      </c>
      <c r="G440" s="169">
        <v>90497035</v>
      </c>
      <c r="H440" s="169">
        <v>1007715517</v>
      </c>
      <c r="I440" s="208">
        <v>260376</v>
      </c>
      <c r="J440" s="169" t="s">
        <v>594</v>
      </c>
      <c r="K440" s="169">
        <v>4402867470</v>
      </c>
      <c r="L440" s="169" t="s">
        <v>311</v>
      </c>
      <c r="M440" s="168" t="s">
        <v>593</v>
      </c>
      <c r="N440" s="170">
        <v>967.02</v>
      </c>
      <c r="O440" s="218" t="s">
        <v>160</v>
      </c>
      <c r="P440" s="170"/>
      <c r="Q440" s="232"/>
      <c r="R440" s="216" t="s">
        <v>624</v>
      </c>
      <c r="S440" s="170">
        <v>967.02</v>
      </c>
      <c r="T440" s="170"/>
      <c r="U440" s="170"/>
      <c r="V440" s="169"/>
      <c r="W440" s="256">
        <f t="shared" si="60"/>
        <v>967.02</v>
      </c>
      <c r="X440" s="144">
        <f t="shared" si="63"/>
        <v>0</v>
      </c>
      <c r="Y440" s="171"/>
      <c r="Z440" s="172"/>
      <c r="AA440" s="172"/>
      <c r="AB440" s="172"/>
      <c r="AC440" s="209"/>
      <c r="AD440" s="166"/>
      <c r="AE440" s="210"/>
      <c r="AF440" s="261" t="s">
        <v>820</v>
      </c>
      <c r="AG440" s="257">
        <f t="shared" si="61"/>
        <v>967.02</v>
      </c>
      <c r="AH440" s="252">
        <f t="shared" si="62"/>
        <v>0</v>
      </c>
      <c r="AI440" s="258">
        <f t="shared" si="64"/>
        <v>0</v>
      </c>
    </row>
    <row r="441" spans="1:195" ht="14.25" customHeight="1" x14ac:dyDescent="0.2">
      <c r="A441" s="213">
        <v>42727</v>
      </c>
      <c r="B441" s="137"/>
      <c r="C441" s="207">
        <v>1</v>
      </c>
      <c r="D441" s="232" t="s">
        <v>55</v>
      </c>
      <c r="E441" s="228" t="s">
        <v>65</v>
      </c>
      <c r="F441" s="214" t="s">
        <v>79</v>
      </c>
      <c r="G441" s="228">
        <v>90452222</v>
      </c>
      <c r="H441" s="228">
        <v>1007715527</v>
      </c>
      <c r="I441" s="118">
        <v>260377</v>
      </c>
      <c r="J441" s="140">
        <v>40614</v>
      </c>
      <c r="K441" s="228">
        <v>4402739717</v>
      </c>
      <c r="L441" s="228" t="s">
        <v>311</v>
      </c>
      <c r="M441" s="232" t="s">
        <v>595</v>
      </c>
      <c r="N441" s="143">
        <v>244.24</v>
      </c>
      <c r="O441" s="218" t="s">
        <v>160</v>
      </c>
      <c r="P441" s="143"/>
      <c r="Q441" s="232"/>
      <c r="R441" s="143" t="s">
        <v>624</v>
      </c>
      <c r="S441" s="143">
        <v>244.24</v>
      </c>
      <c r="T441" s="143"/>
      <c r="U441" s="143"/>
      <c r="V441" s="228"/>
      <c r="W441" s="256">
        <f t="shared" si="60"/>
        <v>244.24</v>
      </c>
      <c r="X441" s="144">
        <f t="shared" si="63"/>
        <v>0</v>
      </c>
      <c r="Y441" s="142"/>
      <c r="Z441" s="153"/>
      <c r="AA441" s="153"/>
      <c r="AB441" s="153"/>
      <c r="AC441" s="154"/>
      <c r="AD441" s="155"/>
      <c r="AE441" s="149"/>
      <c r="AF441" s="261" t="s">
        <v>820</v>
      </c>
      <c r="AG441" s="257">
        <f t="shared" si="61"/>
        <v>244.24</v>
      </c>
      <c r="AH441" s="252">
        <f t="shared" si="62"/>
        <v>0</v>
      </c>
      <c r="AI441" s="258">
        <f t="shared" si="64"/>
        <v>0</v>
      </c>
    </row>
    <row r="442" spans="1:195" ht="14.25" customHeight="1" x14ac:dyDescent="0.2">
      <c r="A442" s="213">
        <v>42727</v>
      </c>
      <c r="B442" s="137"/>
      <c r="C442" s="207">
        <v>1</v>
      </c>
      <c r="D442" s="232" t="s">
        <v>55</v>
      </c>
      <c r="E442" s="228" t="s">
        <v>65</v>
      </c>
      <c r="F442" s="214" t="s">
        <v>79</v>
      </c>
      <c r="G442" s="228">
        <v>90492019</v>
      </c>
      <c r="H442" s="228">
        <v>1007715532</v>
      </c>
      <c r="I442" s="118">
        <v>260378</v>
      </c>
      <c r="J442" s="140" t="s">
        <v>597</v>
      </c>
      <c r="K442" s="228">
        <v>4402837509</v>
      </c>
      <c r="L442" s="228" t="s">
        <v>312</v>
      </c>
      <c r="M442" s="232" t="s">
        <v>596</v>
      </c>
      <c r="N442" s="143">
        <f>136.32+963.56</f>
        <v>1099.8799999999999</v>
      </c>
      <c r="O442" s="218" t="s">
        <v>160</v>
      </c>
      <c r="P442" s="143"/>
      <c r="Q442" s="232"/>
      <c r="R442" s="143" t="s">
        <v>624</v>
      </c>
      <c r="S442" s="143">
        <v>136.32</v>
      </c>
      <c r="T442" s="143">
        <v>963.56</v>
      </c>
      <c r="U442" s="143"/>
      <c r="V442" s="228"/>
      <c r="W442" s="256">
        <f t="shared" si="60"/>
        <v>1099.8799999999999</v>
      </c>
      <c r="X442" s="144">
        <f t="shared" si="63"/>
        <v>0</v>
      </c>
      <c r="Y442" s="142"/>
      <c r="Z442" s="153"/>
      <c r="AA442" s="153"/>
      <c r="AB442" s="153"/>
      <c r="AC442" s="154"/>
      <c r="AD442" s="155"/>
      <c r="AE442" s="149"/>
      <c r="AF442" s="261" t="s">
        <v>820</v>
      </c>
      <c r="AG442" s="257">
        <f t="shared" si="61"/>
        <v>1099.8799999999999</v>
      </c>
      <c r="AH442" s="252">
        <f t="shared" si="62"/>
        <v>0</v>
      </c>
      <c r="AI442" s="258">
        <f t="shared" si="64"/>
        <v>0</v>
      </c>
    </row>
    <row r="443" spans="1:195" ht="14.25" customHeight="1" x14ac:dyDescent="0.2">
      <c r="A443" s="213">
        <v>42727</v>
      </c>
      <c r="B443" s="137"/>
      <c r="C443" s="207">
        <v>1</v>
      </c>
      <c r="D443" s="232" t="s">
        <v>55</v>
      </c>
      <c r="E443" s="228" t="s">
        <v>65</v>
      </c>
      <c r="F443" s="214" t="s">
        <v>79</v>
      </c>
      <c r="G443" s="228">
        <v>960893846</v>
      </c>
      <c r="H443" s="228">
        <v>1007715536</v>
      </c>
      <c r="I443" s="118">
        <v>260379</v>
      </c>
      <c r="J443" s="140">
        <v>39347</v>
      </c>
      <c r="K443" s="228">
        <v>4402836845</v>
      </c>
      <c r="L443" s="228" t="s">
        <v>313</v>
      </c>
      <c r="M443" s="232" t="s">
        <v>598</v>
      </c>
      <c r="N443" s="143">
        <v>469.78</v>
      </c>
      <c r="O443" s="218" t="s">
        <v>160</v>
      </c>
      <c r="P443" s="143"/>
      <c r="Q443" s="232"/>
      <c r="R443" s="143" t="s">
        <v>624</v>
      </c>
      <c r="S443" s="143">
        <v>469.78</v>
      </c>
      <c r="T443" s="143"/>
      <c r="U443" s="143"/>
      <c r="V443" s="228"/>
      <c r="W443" s="256">
        <f t="shared" si="60"/>
        <v>469.78</v>
      </c>
      <c r="X443" s="144">
        <f t="shared" si="63"/>
        <v>0</v>
      </c>
      <c r="Y443" s="142"/>
      <c r="Z443" s="153"/>
      <c r="AA443" s="153"/>
      <c r="AB443" s="153"/>
      <c r="AC443" s="154"/>
      <c r="AD443" s="155"/>
      <c r="AE443" s="149"/>
      <c r="AF443" s="261" t="s">
        <v>820</v>
      </c>
      <c r="AG443" s="257">
        <f t="shared" si="61"/>
        <v>469.78</v>
      </c>
      <c r="AH443" s="252">
        <f t="shared" si="62"/>
        <v>0</v>
      </c>
      <c r="AI443" s="258">
        <f t="shared" si="64"/>
        <v>0</v>
      </c>
    </row>
    <row r="444" spans="1:195" ht="14.25" customHeight="1" x14ac:dyDescent="0.2">
      <c r="A444" s="213">
        <v>42727</v>
      </c>
      <c r="B444" s="137"/>
      <c r="C444" s="207">
        <v>1</v>
      </c>
      <c r="D444" s="232" t="s">
        <v>55</v>
      </c>
      <c r="E444" s="228" t="s">
        <v>65</v>
      </c>
      <c r="F444" s="214" t="s">
        <v>79</v>
      </c>
      <c r="G444" s="228">
        <v>90492146</v>
      </c>
      <c r="H444" s="228">
        <v>1007715541</v>
      </c>
      <c r="I444" s="118">
        <v>260380</v>
      </c>
      <c r="J444" s="140">
        <v>39170</v>
      </c>
      <c r="K444" s="228">
        <v>4402827095</v>
      </c>
      <c r="L444" s="228" t="s">
        <v>313</v>
      </c>
      <c r="M444" s="232" t="s">
        <v>599</v>
      </c>
      <c r="N444" s="143">
        <v>589.64</v>
      </c>
      <c r="O444" s="218" t="s">
        <v>160</v>
      </c>
      <c r="P444" s="143"/>
      <c r="Q444" s="232"/>
      <c r="R444" s="143" t="s">
        <v>624</v>
      </c>
      <c r="S444" s="143">
        <v>589.64</v>
      </c>
      <c r="T444" s="143"/>
      <c r="U444" s="143"/>
      <c r="V444" s="228"/>
      <c r="W444" s="256">
        <f t="shared" si="60"/>
        <v>589.64</v>
      </c>
      <c r="X444" s="144">
        <f t="shared" si="63"/>
        <v>0</v>
      </c>
      <c r="Y444" s="142"/>
      <c r="Z444" s="153"/>
      <c r="AA444" s="153"/>
      <c r="AB444" s="153"/>
      <c r="AC444" s="154"/>
      <c r="AD444" s="155"/>
      <c r="AE444" s="149"/>
      <c r="AF444" s="261" t="s">
        <v>820</v>
      </c>
      <c r="AG444" s="257">
        <f t="shared" si="61"/>
        <v>589.64</v>
      </c>
      <c r="AH444" s="252">
        <f t="shared" si="62"/>
        <v>0</v>
      </c>
      <c r="AI444" s="258">
        <f t="shared" si="64"/>
        <v>0</v>
      </c>
    </row>
    <row r="445" spans="1:195" ht="14.25" customHeight="1" x14ac:dyDescent="0.2">
      <c r="A445" s="213">
        <v>42727</v>
      </c>
      <c r="B445" s="137"/>
      <c r="C445" s="207">
        <v>1</v>
      </c>
      <c r="D445" s="152" t="s">
        <v>55</v>
      </c>
      <c r="E445" s="140" t="s">
        <v>65</v>
      </c>
      <c r="F445" s="214" t="s">
        <v>79</v>
      </c>
      <c r="G445" s="140">
        <v>90494676</v>
      </c>
      <c r="H445" s="140">
        <v>1007715545</v>
      </c>
      <c r="I445" s="118">
        <v>260381</v>
      </c>
      <c r="J445" s="140">
        <v>40423</v>
      </c>
      <c r="K445" s="140">
        <v>4402862171</v>
      </c>
      <c r="L445" s="140" t="s">
        <v>313</v>
      </c>
      <c r="M445" s="152" t="s">
        <v>600</v>
      </c>
      <c r="N445" s="143">
        <v>283.66000000000003</v>
      </c>
      <c r="O445" s="218" t="s">
        <v>160</v>
      </c>
      <c r="P445" s="143"/>
      <c r="Q445" s="232"/>
      <c r="R445" s="143" t="s">
        <v>624</v>
      </c>
      <c r="S445" s="143">
        <v>283.66000000000003</v>
      </c>
      <c r="T445" s="143"/>
      <c r="U445" s="143"/>
      <c r="V445" s="140"/>
      <c r="W445" s="256">
        <f t="shared" si="60"/>
        <v>283.66000000000003</v>
      </c>
      <c r="X445" s="144">
        <f t="shared" si="63"/>
        <v>0</v>
      </c>
      <c r="Y445" s="142"/>
      <c r="Z445" s="153"/>
      <c r="AA445" s="153"/>
      <c r="AB445" s="153"/>
      <c r="AC445" s="154"/>
      <c r="AD445" s="155"/>
      <c r="AE445" s="149"/>
      <c r="AF445" s="261" t="s">
        <v>820</v>
      </c>
      <c r="AG445" s="257">
        <f t="shared" si="61"/>
        <v>283.66000000000003</v>
      </c>
      <c r="AH445" s="252">
        <f t="shared" si="62"/>
        <v>0</v>
      </c>
      <c r="AI445" s="258">
        <f t="shared" si="64"/>
        <v>0</v>
      </c>
    </row>
    <row r="446" spans="1:195" ht="14.25" customHeight="1" x14ac:dyDescent="0.2">
      <c r="A446" s="213">
        <v>42727</v>
      </c>
      <c r="B446" s="137"/>
      <c r="C446" s="207">
        <v>1</v>
      </c>
      <c r="D446" s="152" t="s">
        <v>55</v>
      </c>
      <c r="E446" s="140" t="s">
        <v>602</v>
      </c>
      <c r="F446" s="214" t="s">
        <v>79</v>
      </c>
      <c r="G446" s="228">
        <v>960900372</v>
      </c>
      <c r="H446" s="140">
        <v>1007715552</v>
      </c>
      <c r="I446" s="118">
        <v>260382</v>
      </c>
      <c r="J446" s="140">
        <v>40070</v>
      </c>
      <c r="K446" s="140">
        <v>4402852486</v>
      </c>
      <c r="L446" s="140" t="s">
        <v>313</v>
      </c>
      <c r="M446" s="152" t="s">
        <v>601</v>
      </c>
      <c r="N446" s="143">
        <v>939.56</v>
      </c>
      <c r="O446" s="218" t="s">
        <v>160</v>
      </c>
      <c r="P446" s="230"/>
      <c r="Q446" s="232"/>
      <c r="R446" s="143" t="s">
        <v>624</v>
      </c>
      <c r="S446" s="143">
        <v>939.56</v>
      </c>
      <c r="T446" s="143"/>
      <c r="U446" s="143"/>
      <c r="V446" s="140"/>
      <c r="W446" s="256">
        <f t="shared" si="60"/>
        <v>939.56</v>
      </c>
      <c r="X446" s="144">
        <f t="shared" si="63"/>
        <v>0</v>
      </c>
      <c r="Y446" s="142"/>
      <c r="Z446" s="153"/>
      <c r="AA446" s="153"/>
      <c r="AB446" s="153"/>
      <c r="AC446" s="154"/>
      <c r="AD446" s="155"/>
      <c r="AE446" s="149"/>
      <c r="AF446" s="261" t="s">
        <v>820</v>
      </c>
      <c r="AG446" s="257">
        <f t="shared" si="61"/>
        <v>939.56</v>
      </c>
      <c r="AH446" s="252">
        <f t="shared" si="62"/>
        <v>0</v>
      </c>
      <c r="AI446" s="258">
        <f t="shared" si="64"/>
        <v>0</v>
      </c>
    </row>
    <row r="447" spans="1:195" ht="14.25" customHeight="1" x14ac:dyDescent="0.2">
      <c r="A447" s="213">
        <v>42727</v>
      </c>
      <c r="B447" s="137"/>
      <c r="C447" s="207">
        <v>1</v>
      </c>
      <c r="D447" s="152" t="s">
        <v>55</v>
      </c>
      <c r="E447" s="140" t="s">
        <v>602</v>
      </c>
      <c r="F447" s="214" t="s">
        <v>79</v>
      </c>
      <c r="G447" s="214">
        <v>960900373</v>
      </c>
      <c r="H447" s="140">
        <v>1007715558</v>
      </c>
      <c r="I447" s="118">
        <v>260383</v>
      </c>
      <c r="J447" s="150">
        <v>40069</v>
      </c>
      <c r="K447" s="140">
        <v>4402852485</v>
      </c>
      <c r="L447" s="140" t="s">
        <v>313</v>
      </c>
      <c r="M447" s="152" t="s">
        <v>603</v>
      </c>
      <c r="N447" s="143">
        <v>934.76</v>
      </c>
      <c r="O447" s="218" t="s">
        <v>160</v>
      </c>
      <c r="P447" s="143"/>
      <c r="Q447" s="232"/>
      <c r="R447" s="143" t="s">
        <v>624</v>
      </c>
      <c r="S447" s="143">
        <v>934.76</v>
      </c>
      <c r="T447" s="143"/>
      <c r="U447" s="143"/>
      <c r="V447" s="140"/>
      <c r="W447" s="256">
        <f t="shared" si="60"/>
        <v>934.76</v>
      </c>
      <c r="X447" s="144">
        <f t="shared" si="63"/>
        <v>0</v>
      </c>
      <c r="Y447" s="142"/>
      <c r="Z447" s="153"/>
      <c r="AA447" s="153"/>
      <c r="AB447" s="153"/>
      <c r="AC447" s="154"/>
      <c r="AD447" s="155"/>
      <c r="AE447" s="149"/>
      <c r="AF447" s="261" t="s">
        <v>820</v>
      </c>
      <c r="AG447" s="257">
        <f t="shared" si="61"/>
        <v>934.76</v>
      </c>
      <c r="AH447" s="252">
        <f t="shared" si="62"/>
        <v>0</v>
      </c>
      <c r="AI447" s="258">
        <f t="shared" si="64"/>
        <v>0</v>
      </c>
    </row>
    <row r="448" spans="1:195" ht="14.25" customHeight="1" x14ac:dyDescent="0.2">
      <c r="A448" s="213">
        <v>42727</v>
      </c>
      <c r="B448" s="137"/>
      <c r="C448" s="207">
        <v>1</v>
      </c>
      <c r="D448" s="152" t="s">
        <v>53</v>
      </c>
      <c r="E448" s="140" t="s">
        <v>170</v>
      </c>
      <c r="F448" s="214" t="s">
        <v>79</v>
      </c>
      <c r="G448" s="140">
        <v>99210066</v>
      </c>
      <c r="H448" s="140">
        <v>1007715561</v>
      </c>
      <c r="I448" s="118">
        <v>260384</v>
      </c>
      <c r="J448" s="140">
        <v>40554</v>
      </c>
      <c r="K448" s="140">
        <v>4402865259</v>
      </c>
      <c r="L448" s="140" t="s">
        <v>311</v>
      </c>
      <c r="M448" s="152" t="s">
        <v>604</v>
      </c>
      <c r="N448" s="143">
        <v>102.24</v>
      </c>
      <c r="O448" s="218" t="s">
        <v>160</v>
      </c>
      <c r="P448" s="143"/>
      <c r="Q448" s="232"/>
      <c r="R448" s="143" t="s">
        <v>624</v>
      </c>
      <c r="S448" s="143">
        <v>102.24</v>
      </c>
      <c r="T448" s="143"/>
      <c r="U448" s="143"/>
      <c r="V448" s="140"/>
      <c r="W448" s="256">
        <f t="shared" si="60"/>
        <v>102.24</v>
      </c>
      <c r="X448" s="144">
        <f t="shared" si="63"/>
        <v>0</v>
      </c>
      <c r="Y448" s="142"/>
      <c r="Z448" s="153"/>
      <c r="AA448" s="153"/>
      <c r="AB448" s="153"/>
      <c r="AC448" s="154"/>
      <c r="AD448" s="155"/>
      <c r="AE448" s="149"/>
      <c r="AF448" s="261" t="s">
        <v>819</v>
      </c>
      <c r="AG448" s="257">
        <f t="shared" si="61"/>
        <v>102.24</v>
      </c>
      <c r="AH448" s="252">
        <f t="shared" si="62"/>
        <v>0</v>
      </c>
      <c r="AI448" s="258">
        <f t="shared" si="64"/>
        <v>0</v>
      </c>
    </row>
    <row r="449" spans="1:35" ht="14.25" customHeight="1" x14ac:dyDescent="0.2">
      <c r="A449" s="213">
        <v>42727</v>
      </c>
      <c r="B449" s="137"/>
      <c r="C449" s="138">
        <v>1</v>
      </c>
      <c r="D449" s="152">
        <v>11</v>
      </c>
      <c r="E449" s="140" t="s">
        <v>68</v>
      </c>
      <c r="F449" s="152" t="s">
        <v>79</v>
      </c>
      <c r="G449" s="140">
        <v>90494040</v>
      </c>
      <c r="H449" s="140">
        <v>1007715452</v>
      </c>
      <c r="I449" s="118">
        <v>260385</v>
      </c>
      <c r="J449" s="140"/>
      <c r="K449" s="140">
        <v>4402868894</v>
      </c>
      <c r="L449" s="140" t="s">
        <v>313</v>
      </c>
      <c r="M449" s="152" t="s">
        <v>591</v>
      </c>
      <c r="N449" s="143">
        <v>139.56</v>
      </c>
      <c r="O449" s="142" t="s">
        <v>160</v>
      </c>
      <c r="P449" s="143"/>
      <c r="Q449" s="143"/>
      <c r="R449" s="143" t="s">
        <v>624</v>
      </c>
      <c r="S449" s="143">
        <v>139.56</v>
      </c>
      <c r="T449" s="143"/>
      <c r="U449" s="143"/>
      <c r="V449" s="140"/>
      <c r="W449" s="256">
        <f t="shared" si="60"/>
        <v>139.56</v>
      </c>
      <c r="X449" s="144">
        <f t="shared" si="63"/>
        <v>0</v>
      </c>
      <c r="Y449" s="142"/>
      <c r="Z449" s="153"/>
      <c r="AA449" s="153"/>
      <c r="AB449" s="153"/>
      <c r="AC449" s="154"/>
      <c r="AD449" s="155"/>
      <c r="AE449" s="149"/>
      <c r="AF449" s="261" t="s">
        <v>819</v>
      </c>
      <c r="AG449" s="257">
        <f t="shared" si="61"/>
        <v>139.56</v>
      </c>
      <c r="AH449" s="252">
        <f t="shared" si="62"/>
        <v>0</v>
      </c>
      <c r="AI449" s="258">
        <f t="shared" si="64"/>
        <v>0</v>
      </c>
    </row>
    <row r="450" spans="1:35" ht="14.25" customHeight="1" x14ac:dyDescent="0.2">
      <c r="A450" s="213">
        <v>42727</v>
      </c>
      <c r="B450" s="137"/>
      <c r="C450" s="138">
        <v>1</v>
      </c>
      <c r="D450" s="152">
        <v>8</v>
      </c>
      <c r="E450" s="140" t="s">
        <v>69</v>
      </c>
      <c r="F450" s="152" t="s">
        <v>79</v>
      </c>
      <c r="G450" s="140">
        <v>90495881</v>
      </c>
      <c r="H450" s="228">
        <v>1007715686</v>
      </c>
      <c r="I450" s="118">
        <v>260386</v>
      </c>
      <c r="J450" s="140"/>
      <c r="K450" s="140">
        <v>4402861012</v>
      </c>
      <c r="L450" s="140" t="s">
        <v>311</v>
      </c>
      <c r="M450" s="152" t="s">
        <v>605</v>
      </c>
      <c r="N450" s="143">
        <v>102.24</v>
      </c>
      <c r="O450" s="142" t="s">
        <v>160</v>
      </c>
      <c r="P450" s="143"/>
      <c r="Q450" s="143"/>
      <c r="R450" s="143" t="s">
        <v>624</v>
      </c>
      <c r="S450" s="143">
        <v>102.24</v>
      </c>
      <c r="T450" s="143"/>
      <c r="U450" s="143"/>
      <c r="V450" s="140"/>
      <c r="W450" s="256">
        <f t="shared" si="60"/>
        <v>102.24</v>
      </c>
      <c r="X450" s="144">
        <f t="shared" ref="X450:X462" si="65">IF(O450="a",0,IF(O450="d","0",IF(O450="","",+N450-S450-T450-U450-V450)))</f>
        <v>0</v>
      </c>
      <c r="Y450" s="142"/>
      <c r="Z450" s="153"/>
      <c r="AA450" s="153"/>
      <c r="AB450" s="153"/>
      <c r="AC450" s="154"/>
      <c r="AD450" s="155"/>
      <c r="AE450" s="149"/>
      <c r="AF450" s="261" t="s">
        <v>818</v>
      </c>
      <c r="AG450" s="257">
        <f t="shared" si="61"/>
        <v>102.24</v>
      </c>
      <c r="AH450" s="252">
        <f t="shared" si="62"/>
        <v>0</v>
      </c>
      <c r="AI450" s="258">
        <f t="shared" ref="AI450:AI462" si="66">AG450-W450</f>
        <v>0</v>
      </c>
    </row>
    <row r="451" spans="1:35" ht="14.25" customHeight="1" x14ac:dyDescent="0.2">
      <c r="A451" s="213">
        <v>42727</v>
      </c>
      <c r="B451" s="137"/>
      <c r="C451" s="138">
        <v>1</v>
      </c>
      <c r="D451" s="152">
        <v>8</v>
      </c>
      <c r="E451" s="140" t="s">
        <v>166</v>
      </c>
      <c r="F451" s="152" t="s">
        <v>79</v>
      </c>
      <c r="G451" s="140">
        <v>99207268</v>
      </c>
      <c r="H451" s="140">
        <v>1007715697</v>
      </c>
      <c r="I451" s="118">
        <v>260387</v>
      </c>
      <c r="J451" s="140"/>
      <c r="K451" s="140">
        <v>4402827018</v>
      </c>
      <c r="L451" s="140" t="s">
        <v>311</v>
      </c>
      <c r="M451" s="152" t="s">
        <v>606</v>
      </c>
      <c r="N451" s="143">
        <v>100</v>
      </c>
      <c r="O451" s="142" t="s">
        <v>160</v>
      </c>
      <c r="P451" s="143"/>
      <c r="Q451" s="143"/>
      <c r="R451" s="143" t="s">
        <v>659</v>
      </c>
      <c r="S451" s="143">
        <v>100</v>
      </c>
      <c r="T451" s="143"/>
      <c r="U451" s="143"/>
      <c r="V451" s="140"/>
      <c r="W451" s="256">
        <f t="shared" ref="W451:W514" si="67">S451+T451+U451+V451</f>
        <v>100</v>
      </c>
      <c r="X451" s="144">
        <f t="shared" si="65"/>
        <v>0</v>
      </c>
      <c r="Y451" s="142"/>
      <c r="Z451" s="153"/>
      <c r="AA451" s="153"/>
      <c r="AB451" s="153"/>
      <c r="AC451" s="154"/>
      <c r="AD451" s="155"/>
      <c r="AE451" s="149"/>
      <c r="AF451" s="261" t="s">
        <v>818</v>
      </c>
      <c r="AG451" s="257">
        <f t="shared" ref="AG451:AG514" si="68">N451*C451</f>
        <v>100</v>
      </c>
      <c r="AH451" s="252">
        <f t="shared" ref="AH451:AH514" si="69">IF(O451="a",0,IF(O451="d",0,IF(C451="","",+N451-(C451*N451))))</f>
        <v>0</v>
      </c>
      <c r="AI451" s="258">
        <f t="shared" si="66"/>
        <v>0</v>
      </c>
    </row>
    <row r="452" spans="1:35" ht="14.25" customHeight="1" x14ac:dyDescent="0.2">
      <c r="A452" s="213">
        <v>42727</v>
      </c>
      <c r="B452" s="137"/>
      <c r="C452" s="138">
        <v>1</v>
      </c>
      <c r="D452" s="152">
        <v>8</v>
      </c>
      <c r="E452" s="140" t="s">
        <v>166</v>
      </c>
      <c r="F452" s="152" t="s">
        <v>79</v>
      </c>
      <c r="G452" s="140">
        <v>960883804</v>
      </c>
      <c r="H452" s="140">
        <v>1007715824</v>
      </c>
      <c r="I452" s="118">
        <v>260388</v>
      </c>
      <c r="J452" s="140"/>
      <c r="K452" s="140">
        <v>4402836350</v>
      </c>
      <c r="L452" s="140" t="s">
        <v>311</v>
      </c>
      <c r="M452" s="152" t="s">
        <v>607</v>
      </c>
      <c r="N452" s="143">
        <v>2500.96</v>
      </c>
      <c r="O452" s="142" t="s">
        <v>160</v>
      </c>
      <c r="P452" s="143"/>
      <c r="Q452" s="143"/>
      <c r="R452" s="143" t="s">
        <v>659</v>
      </c>
      <c r="S452" s="143">
        <v>2500.96</v>
      </c>
      <c r="T452" s="143"/>
      <c r="U452" s="143"/>
      <c r="V452" s="140"/>
      <c r="W452" s="256">
        <f t="shared" si="67"/>
        <v>2500.96</v>
      </c>
      <c r="X452" s="144">
        <f t="shared" si="65"/>
        <v>0</v>
      </c>
      <c r="Y452" s="142"/>
      <c r="Z452" s="153"/>
      <c r="AA452" s="153"/>
      <c r="AB452" s="153"/>
      <c r="AC452" s="154"/>
      <c r="AD452" s="155"/>
      <c r="AE452" s="149"/>
      <c r="AF452" s="261" t="s">
        <v>818</v>
      </c>
      <c r="AG452" s="257">
        <f t="shared" si="68"/>
        <v>2500.96</v>
      </c>
      <c r="AH452" s="252">
        <f t="shared" si="69"/>
        <v>0</v>
      </c>
      <c r="AI452" s="258">
        <f t="shared" si="66"/>
        <v>0</v>
      </c>
    </row>
    <row r="453" spans="1:35" ht="14.25" customHeight="1" x14ac:dyDescent="0.2">
      <c r="A453" s="213">
        <v>42727</v>
      </c>
      <c r="B453" s="137"/>
      <c r="C453" s="138">
        <v>1</v>
      </c>
      <c r="D453" s="152">
        <v>8</v>
      </c>
      <c r="E453" s="140" t="s">
        <v>60</v>
      </c>
      <c r="F453" s="152" t="s">
        <v>79</v>
      </c>
      <c r="G453" s="140">
        <v>90494178</v>
      </c>
      <c r="H453" s="140">
        <v>1007715748</v>
      </c>
      <c r="I453" s="118">
        <v>260389</v>
      </c>
      <c r="J453" s="140"/>
      <c r="K453" s="140">
        <v>4402862688</v>
      </c>
      <c r="L453" s="140" t="s">
        <v>313</v>
      </c>
      <c r="M453" s="152" t="s">
        <v>535</v>
      </c>
      <c r="N453" s="143">
        <v>290</v>
      </c>
      <c r="O453" s="142" t="s">
        <v>160</v>
      </c>
      <c r="P453" s="143"/>
      <c r="Q453" s="143"/>
      <c r="R453" s="143" t="s">
        <v>624</v>
      </c>
      <c r="S453" s="143">
        <v>290</v>
      </c>
      <c r="T453" s="143"/>
      <c r="U453" s="143"/>
      <c r="V453" s="140"/>
      <c r="W453" s="256">
        <f t="shared" si="67"/>
        <v>290</v>
      </c>
      <c r="X453" s="144">
        <f t="shared" si="65"/>
        <v>0</v>
      </c>
      <c r="Y453" s="142"/>
      <c r="Z453" s="153"/>
      <c r="AA453" s="153"/>
      <c r="AB453" s="153"/>
      <c r="AC453" s="154"/>
      <c r="AD453" s="155"/>
      <c r="AE453" s="149"/>
      <c r="AF453" s="261" t="s">
        <v>818</v>
      </c>
      <c r="AG453" s="257">
        <f t="shared" si="68"/>
        <v>290</v>
      </c>
      <c r="AH453" s="252">
        <f t="shared" si="69"/>
        <v>0</v>
      </c>
      <c r="AI453" s="258">
        <f t="shared" si="66"/>
        <v>0</v>
      </c>
    </row>
    <row r="454" spans="1:35" ht="14.25" customHeight="1" x14ac:dyDescent="0.2">
      <c r="A454" s="213">
        <v>42727</v>
      </c>
      <c r="B454" s="137"/>
      <c r="C454" s="138">
        <v>1</v>
      </c>
      <c r="D454" s="152">
        <v>8</v>
      </c>
      <c r="E454" s="140" t="s">
        <v>166</v>
      </c>
      <c r="F454" s="152" t="s">
        <v>79</v>
      </c>
      <c r="G454" s="140">
        <v>90493993</v>
      </c>
      <c r="H454" s="140">
        <v>1007739654</v>
      </c>
      <c r="I454" s="118">
        <v>260390</v>
      </c>
      <c r="J454" s="140"/>
      <c r="K454" s="140">
        <v>4402872417</v>
      </c>
      <c r="L454" s="140" t="s">
        <v>311</v>
      </c>
      <c r="M454" s="152" t="s">
        <v>370</v>
      </c>
      <c r="N454" s="143">
        <v>136.4</v>
      </c>
      <c r="O454" s="142" t="s">
        <v>160</v>
      </c>
      <c r="Q454" s="143"/>
      <c r="R454" s="143" t="s">
        <v>659</v>
      </c>
      <c r="S454" s="143">
        <v>136.4</v>
      </c>
      <c r="T454" s="143"/>
      <c r="U454" s="143"/>
      <c r="V454" s="140"/>
      <c r="W454" s="256">
        <f t="shared" si="67"/>
        <v>136.4</v>
      </c>
      <c r="X454" s="144">
        <f t="shared" si="65"/>
        <v>0</v>
      </c>
      <c r="Y454" s="142"/>
      <c r="Z454" s="153"/>
      <c r="AA454" s="153"/>
      <c r="AB454" s="153"/>
      <c r="AC454" s="154"/>
      <c r="AD454" s="155"/>
      <c r="AE454" s="149"/>
      <c r="AF454" s="261" t="s">
        <v>818</v>
      </c>
      <c r="AG454" s="257">
        <f t="shared" si="68"/>
        <v>136.4</v>
      </c>
      <c r="AH454" s="252">
        <f t="shared" si="69"/>
        <v>0</v>
      </c>
      <c r="AI454" s="258">
        <f t="shared" si="66"/>
        <v>0</v>
      </c>
    </row>
    <row r="455" spans="1:35" ht="14.25" customHeight="1" x14ac:dyDescent="0.2">
      <c r="A455" s="213">
        <v>42727</v>
      </c>
      <c r="B455" s="137"/>
      <c r="C455" s="138">
        <v>1</v>
      </c>
      <c r="D455" s="152">
        <v>3</v>
      </c>
      <c r="E455" s="140" t="s">
        <v>282</v>
      </c>
      <c r="F455" s="152" t="s">
        <v>79</v>
      </c>
      <c r="G455" s="140">
        <v>960900370</v>
      </c>
      <c r="H455" s="140">
        <v>1007783368</v>
      </c>
      <c r="I455" s="118">
        <v>260391</v>
      </c>
      <c r="J455" s="140"/>
      <c r="K455" s="140">
        <v>4402863853</v>
      </c>
      <c r="L455" s="140" t="s">
        <v>312</v>
      </c>
      <c r="M455" s="152" t="s">
        <v>608</v>
      </c>
      <c r="N455" s="143">
        <v>866.32</v>
      </c>
      <c r="O455" s="142" t="s">
        <v>160</v>
      </c>
      <c r="P455" s="143"/>
      <c r="Q455" s="143"/>
      <c r="R455" s="143" t="s">
        <v>734</v>
      </c>
      <c r="S455" s="143">
        <v>613.44000000000005</v>
      </c>
      <c r="T455" s="143">
        <v>252.88</v>
      </c>
      <c r="U455" s="143"/>
      <c r="V455" s="140"/>
      <c r="W455" s="256">
        <f t="shared" si="67"/>
        <v>866.32</v>
      </c>
      <c r="X455" s="144">
        <f t="shared" si="65"/>
        <v>0</v>
      </c>
      <c r="Y455" s="142"/>
      <c r="Z455" s="153"/>
      <c r="AA455" s="153"/>
      <c r="AB455" s="153"/>
      <c r="AC455" s="154"/>
      <c r="AD455" s="155"/>
      <c r="AE455" s="149"/>
      <c r="AF455" s="261" t="s">
        <v>819</v>
      </c>
      <c r="AG455" s="257">
        <f t="shared" si="68"/>
        <v>866.32</v>
      </c>
      <c r="AH455" s="252">
        <f t="shared" si="69"/>
        <v>0</v>
      </c>
      <c r="AI455" s="258">
        <f t="shared" si="66"/>
        <v>0</v>
      </c>
    </row>
    <row r="456" spans="1:35" ht="14.25" customHeight="1" x14ac:dyDescent="0.2">
      <c r="A456" s="213">
        <v>42727</v>
      </c>
      <c r="B456" s="137"/>
      <c r="C456" s="138"/>
      <c r="D456" s="152">
        <v>8</v>
      </c>
      <c r="E456" s="140"/>
      <c r="F456" s="152" t="s">
        <v>83</v>
      </c>
      <c r="G456" s="140">
        <v>99208335</v>
      </c>
      <c r="H456" s="140"/>
      <c r="I456" s="118">
        <v>260392</v>
      </c>
      <c r="J456" s="140"/>
      <c r="K456" s="228" t="s">
        <v>783</v>
      </c>
      <c r="L456" s="140" t="s">
        <v>311</v>
      </c>
      <c r="M456" s="152" t="s">
        <v>330</v>
      </c>
      <c r="N456" s="143">
        <v>819.3</v>
      </c>
      <c r="O456" s="142" t="s">
        <v>495</v>
      </c>
      <c r="P456" s="230"/>
      <c r="Q456" s="143"/>
      <c r="R456" s="143"/>
      <c r="S456" s="143"/>
      <c r="T456" s="143"/>
      <c r="U456" s="143"/>
      <c r="V456" s="140"/>
      <c r="W456" s="256">
        <f t="shared" si="67"/>
        <v>0</v>
      </c>
      <c r="X456" s="144">
        <f t="shared" si="65"/>
        <v>0</v>
      </c>
      <c r="Y456" s="142"/>
      <c r="Z456" s="153"/>
      <c r="AA456" s="153"/>
      <c r="AB456" s="153"/>
      <c r="AC456" s="154"/>
      <c r="AD456" s="155"/>
      <c r="AE456" s="149"/>
      <c r="AF456" s="261" t="s">
        <v>818</v>
      </c>
      <c r="AG456" s="257">
        <f t="shared" si="68"/>
        <v>0</v>
      </c>
      <c r="AH456" s="252">
        <f t="shared" si="69"/>
        <v>0</v>
      </c>
      <c r="AI456" s="258">
        <f t="shared" si="66"/>
        <v>0</v>
      </c>
    </row>
    <row r="457" spans="1:35" ht="14.25" customHeight="1" x14ac:dyDescent="0.2">
      <c r="A457" s="213">
        <v>42727</v>
      </c>
      <c r="B457" s="137"/>
      <c r="C457" s="138"/>
      <c r="D457" s="152">
        <v>8</v>
      </c>
      <c r="E457" s="140"/>
      <c r="F457" s="232" t="s">
        <v>83</v>
      </c>
      <c r="G457" s="228">
        <v>99208339</v>
      </c>
      <c r="H457" s="140"/>
      <c r="I457" s="118">
        <v>260393</v>
      </c>
      <c r="J457" s="140"/>
      <c r="K457" s="228" t="s">
        <v>783</v>
      </c>
      <c r="L457" s="140" t="s">
        <v>311</v>
      </c>
      <c r="M457" s="152" t="s">
        <v>328</v>
      </c>
      <c r="N457" s="143">
        <v>1225</v>
      </c>
      <c r="O457" s="142" t="s">
        <v>495</v>
      </c>
      <c r="P457" s="230"/>
      <c r="Q457" s="143"/>
      <c r="R457" s="143"/>
      <c r="S457" s="143"/>
      <c r="T457" s="143"/>
      <c r="U457" s="143"/>
      <c r="V457" s="140"/>
      <c r="W457" s="256">
        <f t="shared" si="67"/>
        <v>0</v>
      </c>
      <c r="X457" s="144">
        <f t="shared" si="65"/>
        <v>0</v>
      </c>
      <c r="Y457" s="142"/>
      <c r="Z457" s="153"/>
      <c r="AA457" s="153"/>
      <c r="AB457" s="153"/>
      <c r="AC457" s="154"/>
      <c r="AD457" s="155"/>
      <c r="AE457" s="149"/>
      <c r="AF457" s="261" t="s">
        <v>818</v>
      </c>
      <c r="AG457" s="257">
        <f t="shared" si="68"/>
        <v>0</v>
      </c>
      <c r="AH457" s="252">
        <f t="shared" si="69"/>
        <v>0</v>
      </c>
      <c r="AI457" s="258">
        <f t="shared" si="66"/>
        <v>0</v>
      </c>
    </row>
    <row r="458" spans="1:35" ht="14.25" customHeight="1" x14ac:dyDescent="0.2">
      <c r="A458" s="200">
        <v>42732</v>
      </c>
      <c r="B458" s="137"/>
      <c r="C458" s="138">
        <v>1</v>
      </c>
      <c r="D458" s="152">
        <v>11</v>
      </c>
      <c r="E458" s="140"/>
      <c r="F458" s="232" t="s">
        <v>56</v>
      </c>
      <c r="G458" s="228">
        <v>90495546</v>
      </c>
      <c r="H458" s="140"/>
      <c r="I458" s="118">
        <v>260394</v>
      </c>
      <c r="J458" s="140"/>
      <c r="K458" s="140" t="s">
        <v>744</v>
      </c>
      <c r="L458" s="140" t="s">
        <v>311</v>
      </c>
      <c r="M458" s="152" t="s">
        <v>609</v>
      </c>
      <c r="N458" s="143">
        <v>150</v>
      </c>
      <c r="O458" s="142" t="s">
        <v>160</v>
      </c>
      <c r="P458" s="143"/>
      <c r="Q458" s="143"/>
      <c r="R458" s="143" t="s">
        <v>734</v>
      </c>
      <c r="S458" s="143">
        <v>150</v>
      </c>
      <c r="T458" s="143"/>
      <c r="U458" s="143"/>
      <c r="V458" s="140"/>
      <c r="W458" s="256">
        <f t="shared" si="67"/>
        <v>150</v>
      </c>
      <c r="X458" s="144">
        <f t="shared" si="65"/>
        <v>0</v>
      </c>
      <c r="Y458" s="142"/>
      <c r="Z458" s="153"/>
      <c r="AA458" s="153"/>
      <c r="AB458" s="153"/>
      <c r="AC458" s="154"/>
      <c r="AD458" s="155"/>
      <c r="AE458" s="149"/>
      <c r="AF458" s="261" t="s">
        <v>819</v>
      </c>
      <c r="AG458" s="257">
        <f t="shared" si="68"/>
        <v>150</v>
      </c>
      <c r="AH458" s="252">
        <f t="shared" si="69"/>
        <v>0</v>
      </c>
      <c r="AI458" s="258">
        <f t="shared" si="66"/>
        <v>0</v>
      </c>
    </row>
    <row r="459" spans="1:35" ht="14.25" customHeight="1" x14ac:dyDescent="0.2">
      <c r="A459" s="200">
        <v>42732</v>
      </c>
      <c r="B459" s="137"/>
      <c r="C459" s="138">
        <v>1</v>
      </c>
      <c r="D459" s="152">
        <v>3</v>
      </c>
      <c r="E459" s="140"/>
      <c r="F459" s="232" t="s">
        <v>56</v>
      </c>
      <c r="G459" s="228">
        <v>90496478</v>
      </c>
      <c r="H459" s="140"/>
      <c r="I459" s="118">
        <v>260395</v>
      </c>
      <c r="J459" s="140"/>
      <c r="K459" s="140" t="s">
        <v>744</v>
      </c>
      <c r="L459" s="140" t="s">
        <v>311</v>
      </c>
      <c r="M459" s="152" t="s">
        <v>610</v>
      </c>
      <c r="N459" s="143">
        <v>100</v>
      </c>
      <c r="O459" s="142" t="s">
        <v>160</v>
      </c>
      <c r="P459" s="143"/>
      <c r="Q459" s="143"/>
      <c r="R459" s="143" t="s">
        <v>734</v>
      </c>
      <c r="S459" s="143">
        <v>100</v>
      </c>
      <c r="T459" s="143"/>
      <c r="U459" s="143"/>
      <c r="V459" s="140"/>
      <c r="W459" s="256">
        <f t="shared" si="67"/>
        <v>100</v>
      </c>
      <c r="X459" s="144">
        <f t="shared" si="65"/>
        <v>0</v>
      </c>
      <c r="Y459" s="142"/>
      <c r="Z459" s="153"/>
      <c r="AA459" s="153"/>
      <c r="AB459" s="153"/>
      <c r="AC459" s="154"/>
      <c r="AD459" s="155"/>
      <c r="AE459" s="149"/>
      <c r="AF459" s="261" t="s">
        <v>819</v>
      </c>
      <c r="AG459" s="257">
        <f t="shared" si="68"/>
        <v>100</v>
      </c>
      <c r="AH459" s="252">
        <f t="shared" si="69"/>
        <v>0</v>
      </c>
      <c r="AI459" s="258">
        <f t="shared" si="66"/>
        <v>0</v>
      </c>
    </row>
    <row r="460" spans="1:35" ht="14.25" customHeight="1" x14ac:dyDescent="0.2">
      <c r="A460" s="200">
        <v>42732</v>
      </c>
      <c r="B460" s="137"/>
      <c r="C460" s="138">
        <v>1</v>
      </c>
      <c r="D460" s="152">
        <v>3</v>
      </c>
      <c r="E460" s="140"/>
      <c r="F460" s="152" t="s">
        <v>56</v>
      </c>
      <c r="G460" s="140">
        <v>960659276</v>
      </c>
      <c r="H460" s="140"/>
      <c r="I460" s="118">
        <v>260396</v>
      </c>
      <c r="J460" s="140"/>
      <c r="K460" s="140"/>
      <c r="L460" s="140" t="s">
        <v>311</v>
      </c>
      <c r="M460" s="152" t="s">
        <v>127</v>
      </c>
      <c r="N460" s="143">
        <v>100</v>
      </c>
      <c r="O460" s="142" t="s">
        <v>160</v>
      </c>
      <c r="P460" s="143" t="s">
        <v>163</v>
      </c>
      <c r="Q460" s="143"/>
      <c r="R460" s="143"/>
      <c r="S460" s="143"/>
      <c r="T460" s="143"/>
      <c r="U460" s="143"/>
      <c r="V460" s="140"/>
      <c r="W460" s="256">
        <f t="shared" si="67"/>
        <v>0</v>
      </c>
      <c r="X460" s="144">
        <f t="shared" si="65"/>
        <v>100</v>
      </c>
      <c r="Y460" s="142"/>
      <c r="Z460" s="153"/>
      <c r="AA460" s="153"/>
      <c r="AB460" s="153"/>
      <c r="AC460" s="154"/>
      <c r="AD460" s="155"/>
      <c r="AE460" s="149"/>
      <c r="AF460" s="261" t="s">
        <v>819</v>
      </c>
      <c r="AG460" s="257">
        <f t="shared" si="68"/>
        <v>100</v>
      </c>
      <c r="AH460" s="252">
        <f t="shared" si="69"/>
        <v>0</v>
      </c>
      <c r="AI460" s="258">
        <f t="shared" si="66"/>
        <v>100</v>
      </c>
    </row>
    <row r="461" spans="1:35" ht="14.25" customHeight="1" x14ac:dyDescent="0.2">
      <c r="A461" s="200">
        <v>42732</v>
      </c>
      <c r="B461" s="137"/>
      <c r="C461" s="138"/>
      <c r="D461" s="152">
        <v>8</v>
      </c>
      <c r="E461" s="140"/>
      <c r="F461" s="152" t="s">
        <v>83</v>
      </c>
      <c r="G461" s="140">
        <v>99209762</v>
      </c>
      <c r="H461" s="140"/>
      <c r="I461" s="118">
        <v>260397</v>
      </c>
      <c r="J461" s="140"/>
      <c r="K461" s="228" t="s">
        <v>783</v>
      </c>
      <c r="L461" s="140" t="s">
        <v>311</v>
      </c>
      <c r="M461" s="152" t="s">
        <v>611</v>
      </c>
      <c r="N461" s="143">
        <v>208.92</v>
      </c>
      <c r="O461" s="142" t="s">
        <v>495</v>
      </c>
      <c r="P461" s="143"/>
      <c r="Q461" s="143"/>
      <c r="R461" s="143"/>
      <c r="S461" s="143"/>
      <c r="T461" s="143"/>
      <c r="U461" s="143"/>
      <c r="V461" s="140"/>
      <c r="W461" s="256">
        <f t="shared" si="67"/>
        <v>0</v>
      </c>
      <c r="X461" s="144">
        <f t="shared" si="65"/>
        <v>0</v>
      </c>
      <c r="Y461" s="142"/>
      <c r="Z461" s="153"/>
      <c r="AA461" s="153"/>
      <c r="AB461" s="153"/>
      <c r="AC461" s="154"/>
      <c r="AD461" s="155"/>
      <c r="AE461" s="149"/>
      <c r="AF461" s="261" t="s">
        <v>818</v>
      </c>
      <c r="AG461" s="257">
        <f t="shared" si="68"/>
        <v>0</v>
      </c>
      <c r="AH461" s="252">
        <f t="shared" si="69"/>
        <v>0</v>
      </c>
      <c r="AI461" s="258">
        <f t="shared" si="66"/>
        <v>0</v>
      </c>
    </row>
    <row r="462" spans="1:35" ht="14.25" customHeight="1" x14ac:dyDescent="0.2">
      <c r="A462" s="200">
        <v>42732</v>
      </c>
      <c r="B462" s="137"/>
      <c r="C462" s="138">
        <v>1</v>
      </c>
      <c r="D462" s="152">
        <v>8</v>
      </c>
      <c r="E462" s="140"/>
      <c r="F462" s="152" t="s">
        <v>83</v>
      </c>
      <c r="G462" s="140">
        <v>99210019</v>
      </c>
      <c r="H462" s="140"/>
      <c r="I462" s="118">
        <v>260398</v>
      </c>
      <c r="J462" s="140"/>
      <c r="K462" s="140">
        <v>2510004133</v>
      </c>
      <c r="L462" s="140" t="s">
        <v>311</v>
      </c>
      <c r="M462" s="152" t="s">
        <v>612</v>
      </c>
      <c r="N462" s="143">
        <v>1515</v>
      </c>
      <c r="O462" s="142" t="s">
        <v>160</v>
      </c>
      <c r="P462" s="143"/>
      <c r="Q462" s="143"/>
      <c r="R462" s="143" t="s">
        <v>987</v>
      </c>
      <c r="S462" s="143">
        <v>1515</v>
      </c>
      <c r="T462" s="143"/>
      <c r="U462" s="143"/>
      <c r="V462" s="140"/>
      <c r="W462" s="256">
        <f t="shared" si="67"/>
        <v>1515</v>
      </c>
      <c r="X462" s="144">
        <f t="shared" si="65"/>
        <v>0</v>
      </c>
      <c r="Y462" s="142"/>
      <c r="Z462" s="153"/>
      <c r="AA462" s="153"/>
      <c r="AB462" s="153"/>
      <c r="AC462" s="154"/>
      <c r="AD462" s="155"/>
      <c r="AE462" s="149"/>
      <c r="AF462" s="261" t="s">
        <v>818</v>
      </c>
      <c r="AG462" s="257">
        <f t="shared" si="68"/>
        <v>1515</v>
      </c>
      <c r="AH462" s="252">
        <f t="shared" si="69"/>
        <v>0</v>
      </c>
      <c r="AI462" s="258">
        <f t="shared" si="66"/>
        <v>0</v>
      </c>
    </row>
    <row r="463" spans="1:35" ht="14.25" customHeight="1" x14ac:dyDescent="0.2">
      <c r="A463" s="200">
        <v>42732</v>
      </c>
      <c r="B463" s="137"/>
      <c r="C463" s="138">
        <v>1</v>
      </c>
      <c r="D463" s="152">
        <v>11</v>
      </c>
      <c r="E463" s="140"/>
      <c r="F463" s="152" t="s">
        <v>83</v>
      </c>
      <c r="G463" s="140">
        <v>99209814</v>
      </c>
      <c r="H463" s="140" t="s">
        <v>758</v>
      </c>
      <c r="I463" s="118">
        <v>260399</v>
      </c>
      <c r="J463" s="140"/>
      <c r="K463" s="140">
        <v>2510004037</v>
      </c>
      <c r="L463" s="140" t="s">
        <v>312</v>
      </c>
      <c r="M463" s="152" t="s">
        <v>613</v>
      </c>
      <c r="N463" s="143">
        <f>122.8+68.95</f>
        <v>191.75</v>
      </c>
      <c r="O463" s="142" t="s">
        <v>160</v>
      </c>
      <c r="P463" s="143"/>
      <c r="Q463" s="143"/>
      <c r="R463" s="143" t="s">
        <v>742</v>
      </c>
      <c r="S463" s="230">
        <v>191.75</v>
      </c>
      <c r="T463" s="143">
        <v>191.75</v>
      </c>
      <c r="U463" s="143"/>
      <c r="V463" s="140"/>
      <c r="W463" s="256">
        <f t="shared" si="67"/>
        <v>383.5</v>
      </c>
      <c r="X463" s="144">
        <v>0</v>
      </c>
      <c r="Y463" s="142"/>
      <c r="Z463" s="153"/>
      <c r="AA463" s="153"/>
      <c r="AB463" s="153"/>
      <c r="AC463" s="154"/>
      <c r="AD463" s="155"/>
      <c r="AE463" s="149"/>
      <c r="AF463" s="261" t="s">
        <v>819</v>
      </c>
      <c r="AG463" s="257">
        <f t="shared" si="68"/>
        <v>191.75</v>
      </c>
      <c r="AH463" s="252">
        <f t="shared" si="69"/>
        <v>0</v>
      </c>
      <c r="AI463" s="258">
        <v>0</v>
      </c>
    </row>
    <row r="464" spans="1:35" ht="14.25" customHeight="1" x14ac:dyDescent="0.2">
      <c r="A464" s="200">
        <v>42732</v>
      </c>
      <c r="B464" s="137"/>
      <c r="C464" s="138">
        <v>1</v>
      </c>
      <c r="D464" s="152">
        <v>11</v>
      </c>
      <c r="E464" s="140" t="s">
        <v>68</v>
      </c>
      <c r="F464" s="152" t="s">
        <v>79</v>
      </c>
      <c r="G464" s="140">
        <v>904996636</v>
      </c>
      <c r="H464" s="140">
        <v>1007739841</v>
      </c>
      <c r="I464" s="118">
        <v>260400</v>
      </c>
      <c r="J464" s="140"/>
      <c r="K464" s="140" t="s">
        <v>743</v>
      </c>
      <c r="L464" s="140" t="s">
        <v>311</v>
      </c>
      <c r="M464" s="152" t="s">
        <v>614</v>
      </c>
      <c r="N464" s="143">
        <v>120</v>
      </c>
      <c r="O464" s="142" t="s">
        <v>160</v>
      </c>
      <c r="P464" s="143"/>
      <c r="Q464" s="143"/>
      <c r="R464" s="143" t="s">
        <v>742</v>
      </c>
      <c r="S464" s="230">
        <v>120</v>
      </c>
      <c r="T464" s="143">
        <v>120</v>
      </c>
      <c r="U464" s="143"/>
      <c r="V464" s="140"/>
      <c r="W464" s="256">
        <f t="shared" si="67"/>
        <v>240</v>
      </c>
      <c r="X464" s="144">
        <v>0</v>
      </c>
      <c r="Y464" s="142"/>
      <c r="Z464" s="153"/>
      <c r="AA464" s="153"/>
      <c r="AB464" s="153"/>
      <c r="AC464" s="154"/>
      <c r="AD464" s="155"/>
      <c r="AE464" s="149"/>
      <c r="AF464" s="261" t="s">
        <v>819</v>
      </c>
      <c r="AG464" s="257">
        <f t="shared" si="68"/>
        <v>120</v>
      </c>
      <c r="AH464" s="252">
        <f t="shared" si="69"/>
        <v>0</v>
      </c>
      <c r="AI464" s="258">
        <v>0</v>
      </c>
    </row>
    <row r="465" spans="1:35" ht="14.25" customHeight="1" x14ac:dyDescent="0.2">
      <c r="A465" s="200">
        <v>42732</v>
      </c>
      <c r="B465" s="137"/>
      <c r="C465" s="138">
        <v>1</v>
      </c>
      <c r="D465" s="152">
        <v>3</v>
      </c>
      <c r="E465" s="140"/>
      <c r="F465" s="152" t="s">
        <v>56</v>
      </c>
      <c r="G465" s="140">
        <v>90496806</v>
      </c>
      <c r="H465" s="140"/>
      <c r="I465" s="118">
        <v>260401</v>
      </c>
      <c r="J465" s="140"/>
      <c r="K465" s="140" t="s">
        <v>744</v>
      </c>
      <c r="L465" s="140" t="s">
        <v>311</v>
      </c>
      <c r="M465" s="152" t="s">
        <v>615</v>
      </c>
      <c r="N465" s="143">
        <v>100</v>
      </c>
      <c r="O465" s="142" t="s">
        <v>160</v>
      </c>
      <c r="P465" s="143"/>
      <c r="Q465" s="143"/>
      <c r="R465" s="143" t="s">
        <v>734</v>
      </c>
      <c r="S465" s="143">
        <v>100</v>
      </c>
      <c r="T465" s="143"/>
      <c r="U465" s="143"/>
      <c r="V465" s="140"/>
      <c r="W465" s="256">
        <f t="shared" si="67"/>
        <v>100</v>
      </c>
      <c r="X465" s="144">
        <f>IF(O465="a",0,IF(O465="d","0",IF(O465="","",+N465-S465-T465-U465-V465)))</f>
        <v>0</v>
      </c>
      <c r="Y465" s="142"/>
      <c r="Z465" s="153"/>
      <c r="AA465" s="153"/>
      <c r="AB465" s="153"/>
      <c r="AC465" s="154"/>
      <c r="AD465" s="155"/>
      <c r="AE465" s="149"/>
      <c r="AF465" s="261" t="s">
        <v>819</v>
      </c>
      <c r="AG465" s="257">
        <f t="shared" si="68"/>
        <v>100</v>
      </c>
      <c r="AH465" s="252">
        <f t="shared" si="69"/>
        <v>0</v>
      </c>
      <c r="AI465" s="258">
        <f>AG465-W465</f>
        <v>0</v>
      </c>
    </row>
    <row r="466" spans="1:35" ht="14.25" customHeight="1" x14ac:dyDescent="0.2">
      <c r="A466" s="200">
        <v>42732</v>
      </c>
      <c r="B466" s="137"/>
      <c r="C466" s="138">
        <v>1</v>
      </c>
      <c r="D466" s="152">
        <v>11</v>
      </c>
      <c r="E466" s="140"/>
      <c r="F466" s="152" t="s">
        <v>83</v>
      </c>
      <c r="G466" s="140">
        <v>90496854</v>
      </c>
      <c r="H466" s="140"/>
      <c r="I466" s="118">
        <v>260402</v>
      </c>
      <c r="J466" s="140"/>
      <c r="K466" s="140">
        <v>2510004037</v>
      </c>
      <c r="L466" s="140" t="s">
        <v>312</v>
      </c>
      <c r="M466" s="152" t="s">
        <v>616</v>
      </c>
      <c r="N466" s="143">
        <f>269.39+131.42</f>
        <v>400.80999999999995</v>
      </c>
      <c r="O466" s="142" t="s">
        <v>160</v>
      </c>
      <c r="P466" s="230"/>
      <c r="Q466" s="143"/>
      <c r="R466" s="143" t="s">
        <v>734</v>
      </c>
      <c r="S466" s="143">
        <v>400.81</v>
      </c>
      <c r="T466" s="143"/>
      <c r="U466" s="143"/>
      <c r="V466" s="140"/>
      <c r="W466" s="256">
        <f t="shared" si="67"/>
        <v>400.81</v>
      </c>
      <c r="X466" s="144">
        <f>IF(O466="a",0,IF(O466="d","0",IF(O466="","",+N466-S466-T466-U466-V466)))</f>
        <v>-5.6843418860808015E-14</v>
      </c>
      <c r="Y466" s="142"/>
      <c r="Z466" s="153"/>
      <c r="AA466" s="153"/>
      <c r="AB466" s="153"/>
      <c r="AC466" s="154"/>
      <c r="AD466" s="155"/>
      <c r="AE466" s="149"/>
      <c r="AF466" s="261" t="s">
        <v>819</v>
      </c>
      <c r="AG466" s="257">
        <f t="shared" si="68"/>
        <v>400.80999999999995</v>
      </c>
      <c r="AH466" s="252">
        <f t="shared" si="69"/>
        <v>0</v>
      </c>
      <c r="AI466" s="258">
        <f>AG466-W466</f>
        <v>0</v>
      </c>
    </row>
    <row r="467" spans="1:35" ht="14.25" customHeight="1" x14ac:dyDescent="0.2">
      <c r="A467" s="200">
        <v>42732</v>
      </c>
      <c r="B467" s="137"/>
      <c r="C467" s="138">
        <v>1</v>
      </c>
      <c r="D467" s="152">
        <v>11</v>
      </c>
      <c r="E467" s="140"/>
      <c r="F467" s="152" t="s">
        <v>83</v>
      </c>
      <c r="G467" s="140">
        <v>99209813</v>
      </c>
      <c r="H467" s="140" t="s">
        <v>759</v>
      </c>
      <c r="I467" s="118">
        <v>260403</v>
      </c>
      <c r="J467" s="140"/>
      <c r="K467" s="140">
        <v>2510004037</v>
      </c>
      <c r="L467" s="140" t="s">
        <v>312</v>
      </c>
      <c r="M467" s="152" t="s">
        <v>617</v>
      </c>
      <c r="N467" s="143">
        <f>122.8+68.95</f>
        <v>191.75</v>
      </c>
      <c r="O467" s="142" t="s">
        <v>160</v>
      </c>
      <c r="P467" s="143"/>
      <c r="Q467" s="143"/>
      <c r="R467" s="143" t="s">
        <v>742</v>
      </c>
      <c r="S467" s="230">
        <v>191.75</v>
      </c>
      <c r="T467" s="143">
        <v>191.75</v>
      </c>
      <c r="U467" s="143"/>
      <c r="V467" s="140"/>
      <c r="W467" s="256">
        <f t="shared" si="67"/>
        <v>383.5</v>
      </c>
      <c r="X467" s="144">
        <v>0</v>
      </c>
      <c r="Y467" s="142"/>
      <c r="Z467" s="153"/>
      <c r="AA467" s="153"/>
      <c r="AB467" s="153"/>
      <c r="AC467" s="154"/>
      <c r="AD467" s="155"/>
      <c r="AE467" s="149"/>
      <c r="AF467" s="261" t="s">
        <v>819</v>
      </c>
      <c r="AG467" s="257">
        <f t="shared" si="68"/>
        <v>191.75</v>
      </c>
      <c r="AH467" s="252">
        <f t="shared" si="69"/>
        <v>0</v>
      </c>
      <c r="AI467" s="258">
        <v>0</v>
      </c>
    </row>
    <row r="468" spans="1:35" ht="14.25" customHeight="1" x14ac:dyDescent="0.2">
      <c r="A468" s="200">
        <v>42732</v>
      </c>
      <c r="B468" s="137"/>
      <c r="C468" s="138">
        <v>1</v>
      </c>
      <c r="D468" s="232">
        <v>8</v>
      </c>
      <c r="E468" s="228"/>
      <c r="F468" s="232" t="s">
        <v>83</v>
      </c>
      <c r="G468" s="228">
        <v>90496745</v>
      </c>
      <c r="H468" s="228"/>
      <c r="I468" s="118">
        <v>260404</v>
      </c>
      <c r="J468" s="228"/>
      <c r="K468" s="228"/>
      <c r="L468" s="228" t="s">
        <v>311</v>
      </c>
      <c r="M468" s="232" t="s">
        <v>618</v>
      </c>
      <c r="N468" s="230">
        <v>360</v>
      </c>
      <c r="O468" s="142" t="s">
        <v>160</v>
      </c>
      <c r="P468" s="230" t="s">
        <v>163</v>
      </c>
      <c r="Q468" s="230"/>
      <c r="R468" s="230"/>
      <c r="S468" s="230"/>
      <c r="T468" s="230"/>
      <c r="U468" s="230"/>
      <c r="V468" s="228"/>
      <c r="W468" s="256">
        <f t="shared" si="67"/>
        <v>0</v>
      </c>
      <c r="X468" s="144">
        <f t="shared" ref="X468:X481" si="70">IF(O468="a",0,IF(O468="d","0",IF(O468="","",+N468-S468-T468-U468-V468)))</f>
        <v>360</v>
      </c>
      <c r="Y468" s="142"/>
      <c r="Z468" s="153"/>
      <c r="AA468" s="153"/>
      <c r="AB468" s="153"/>
      <c r="AC468" s="154"/>
      <c r="AD468" s="155"/>
      <c r="AE468" s="149"/>
      <c r="AF468" s="261" t="s">
        <v>818</v>
      </c>
      <c r="AG468" s="257">
        <f t="shared" si="68"/>
        <v>360</v>
      </c>
      <c r="AH468" s="252">
        <f t="shared" si="69"/>
        <v>0</v>
      </c>
      <c r="AI468" s="258">
        <f t="shared" ref="AI468:AI481" si="71">AG468-W468</f>
        <v>360</v>
      </c>
    </row>
    <row r="469" spans="1:35" ht="14.25" customHeight="1" x14ac:dyDescent="0.2">
      <c r="A469" s="200">
        <v>42732</v>
      </c>
      <c r="B469" s="137"/>
      <c r="C469" s="138"/>
      <c r="D469" s="232">
        <v>8</v>
      </c>
      <c r="E469" s="228"/>
      <c r="F469" s="232" t="s">
        <v>83</v>
      </c>
      <c r="G469" s="228">
        <v>99210260</v>
      </c>
      <c r="H469" s="228"/>
      <c r="I469" s="118">
        <v>260405</v>
      </c>
      <c r="J469" s="228"/>
      <c r="K469" s="228" t="s">
        <v>783</v>
      </c>
      <c r="L469" s="228" t="s">
        <v>311</v>
      </c>
      <c r="M469" s="232" t="s">
        <v>619</v>
      </c>
      <c r="N469" s="230">
        <v>327.5</v>
      </c>
      <c r="O469" s="142" t="s">
        <v>495</v>
      </c>
      <c r="P469" s="230"/>
      <c r="Q469" s="230"/>
      <c r="R469" s="230"/>
      <c r="S469" s="230"/>
      <c r="T469" s="230"/>
      <c r="U469" s="230"/>
      <c r="V469" s="228"/>
      <c r="W469" s="256">
        <f t="shared" si="67"/>
        <v>0</v>
      </c>
      <c r="X469" s="144">
        <f t="shared" si="70"/>
        <v>0</v>
      </c>
      <c r="Y469" s="142"/>
      <c r="Z469" s="153"/>
      <c r="AA469" s="153"/>
      <c r="AB469" s="153"/>
      <c r="AC469" s="154"/>
      <c r="AD469" s="155"/>
      <c r="AE469" s="149"/>
      <c r="AF469" s="261" t="s">
        <v>818</v>
      </c>
      <c r="AG469" s="257">
        <f t="shared" si="68"/>
        <v>0</v>
      </c>
      <c r="AH469" s="252">
        <f t="shared" si="69"/>
        <v>0</v>
      </c>
      <c r="AI469" s="258">
        <f t="shared" si="71"/>
        <v>0</v>
      </c>
    </row>
    <row r="470" spans="1:35" ht="14.25" customHeight="1" x14ac:dyDescent="0.2">
      <c r="A470" s="200">
        <v>42732</v>
      </c>
      <c r="B470" s="137"/>
      <c r="C470" s="138"/>
      <c r="D470" s="232">
        <v>8</v>
      </c>
      <c r="E470" s="228"/>
      <c r="F470" s="232" t="s">
        <v>83</v>
      </c>
      <c r="G470" s="228">
        <v>99210009</v>
      </c>
      <c r="H470" s="228"/>
      <c r="I470" s="118">
        <v>260406</v>
      </c>
      <c r="J470" s="228"/>
      <c r="K470" s="228" t="s">
        <v>783</v>
      </c>
      <c r="L470" s="228" t="s">
        <v>311</v>
      </c>
      <c r="M470" s="232" t="s">
        <v>330</v>
      </c>
      <c r="N470" s="230">
        <v>100</v>
      </c>
      <c r="O470" s="142" t="s">
        <v>495</v>
      </c>
      <c r="P470" s="230"/>
      <c r="Q470" s="230"/>
      <c r="R470" s="230"/>
      <c r="S470" s="230"/>
      <c r="T470" s="230"/>
      <c r="U470" s="230"/>
      <c r="V470" s="228"/>
      <c r="W470" s="256">
        <f t="shared" si="67"/>
        <v>0</v>
      </c>
      <c r="X470" s="144">
        <f t="shared" si="70"/>
        <v>0</v>
      </c>
      <c r="Y470" s="142"/>
      <c r="Z470" s="153"/>
      <c r="AA470" s="153"/>
      <c r="AB470" s="153"/>
      <c r="AC470" s="154"/>
      <c r="AD470" s="155"/>
      <c r="AE470" s="149"/>
      <c r="AF470" s="261" t="s">
        <v>818</v>
      </c>
      <c r="AG470" s="257">
        <f t="shared" si="68"/>
        <v>0</v>
      </c>
      <c r="AH470" s="252">
        <f t="shared" si="69"/>
        <v>0</v>
      </c>
      <c r="AI470" s="258">
        <f t="shared" si="71"/>
        <v>0</v>
      </c>
    </row>
    <row r="471" spans="1:35" ht="14.25" customHeight="1" x14ac:dyDescent="0.2">
      <c r="A471" s="200">
        <v>42732</v>
      </c>
      <c r="B471" s="137"/>
      <c r="C471" s="138">
        <v>1</v>
      </c>
      <c r="D471" s="232">
        <v>3</v>
      </c>
      <c r="E471" s="228" t="s">
        <v>282</v>
      </c>
      <c r="F471" s="232" t="s">
        <v>79</v>
      </c>
      <c r="G471" s="228">
        <v>90487550</v>
      </c>
      <c r="H471" s="228">
        <v>1007724334</v>
      </c>
      <c r="I471" s="118">
        <v>260407</v>
      </c>
      <c r="J471" s="140"/>
      <c r="K471" s="228">
        <v>4402868331</v>
      </c>
      <c r="L471" s="228" t="s">
        <v>311</v>
      </c>
      <c r="M471" s="232" t="s">
        <v>448</v>
      </c>
      <c r="N471" s="143">
        <v>119.28</v>
      </c>
      <c r="O471" s="142" t="s">
        <v>160</v>
      </c>
      <c r="P471" s="143"/>
      <c r="Q471" s="143"/>
      <c r="R471" s="143" t="s">
        <v>624</v>
      </c>
      <c r="S471" s="143">
        <v>119.28</v>
      </c>
      <c r="T471" s="143"/>
      <c r="U471" s="143"/>
      <c r="V471" s="228"/>
      <c r="W471" s="256">
        <f t="shared" si="67"/>
        <v>119.28</v>
      </c>
      <c r="X471" s="144">
        <f t="shared" si="70"/>
        <v>0</v>
      </c>
      <c r="Y471" s="142"/>
      <c r="Z471" s="153"/>
      <c r="AA471" s="153"/>
      <c r="AB471" s="153"/>
      <c r="AC471" s="154"/>
      <c r="AD471" s="155"/>
      <c r="AE471" s="149"/>
      <c r="AF471" s="261" t="s">
        <v>819</v>
      </c>
      <c r="AG471" s="257">
        <f t="shared" si="68"/>
        <v>119.28</v>
      </c>
      <c r="AH471" s="252">
        <f t="shared" si="69"/>
        <v>0</v>
      </c>
      <c r="AI471" s="258">
        <f t="shared" si="71"/>
        <v>0</v>
      </c>
    </row>
    <row r="472" spans="1:35" ht="14.25" customHeight="1" x14ac:dyDescent="0.2">
      <c r="A472" s="200">
        <v>42732</v>
      </c>
      <c r="B472" s="137"/>
      <c r="C472" s="138">
        <v>1</v>
      </c>
      <c r="D472" s="232">
        <v>8</v>
      </c>
      <c r="E472" s="228" t="s">
        <v>60</v>
      </c>
      <c r="F472" s="232" t="s">
        <v>79</v>
      </c>
      <c r="G472" s="228">
        <v>960885900</v>
      </c>
      <c r="H472" s="228">
        <v>1007724351</v>
      </c>
      <c r="I472" s="118">
        <v>260408</v>
      </c>
      <c r="J472" s="140"/>
      <c r="K472" s="228">
        <v>4402828422</v>
      </c>
      <c r="L472" s="228" t="s">
        <v>312</v>
      </c>
      <c r="M472" s="232" t="s">
        <v>620</v>
      </c>
      <c r="N472" s="143">
        <v>306.83999999999997</v>
      </c>
      <c r="O472" s="142" t="s">
        <v>160</v>
      </c>
      <c r="P472" s="230"/>
      <c r="Q472" s="143"/>
      <c r="R472" s="143" t="s">
        <v>624</v>
      </c>
      <c r="S472" s="143">
        <v>218.24</v>
      </c>
      <c r="T472" s="143">
        <v>88.6</v>
      </c>
      <c r="U472" s="143"/>
      <c r="V472" s="228"/>
      <c r="W472" s="256">
        <f t="shared" si="67"/>
        <v>306.84000000000003</v>
      </c>
      <c r="X472" s="144">
        <f t="shared" si="70"/>
        <v>-2.8421709430404007E-14</v>
      </c>
      <c r="Y472" s="142"/>
      <c r="Z472" s="153"/>
      <c r="AA472" s="153"/>
      <c r="AB472" s="153"/>
      <c r="AC472" s="154"/>
      <c r="AD472" s="155"/>
      <c r="AE472" s="149"/>
      <c r="AF472" s="261" t="s">
        <v>818</v>
      </c>
      <c r="AG472" s="257">
        <f t="shared" si="68"/>
        <v>306.83999999999997</v>
      </c>
      <c r="AH472" s="252">
        <f t="shared" si="69"/>
        <v>0</v>
      </c>
      <c r="AI472" s="258">
        <f t="shared" si="71"/>
        <v>0</v>
      </c>
    </row>
    <row r="473" spans="1:35" ht="14.25" customHeight="1" x14ac:dyDescent="0.2">
      <c r="A473" s="200">
        <v>42732</v>
      </c>
      <c r="B473" s="137"/>
      <c r="C473" s="138">
        <v>1</v>
      </c>
      <c r="D473" s="232">
        <v>8</v>
      </c>
      <c r="E473" s="228" t="s">
        <v>166</v>
      </c>
      <c r="F473" s="232" t="s">
        <v>79</v>
      </c>
      <c r="G473" s="228">
        <v>960905448</v>
      </c>
      <c r="H473" s="228">
        <v>1007724359</v>
      </c>
      <c r="I473" s="118">
        <v>260409</v>
      </c>
      <c r="J473" s="228"/>
      <c r="K473" s="228">
        <v>4402861150</v>
      </c>
      <c r="L473" s="228" t="s">
        <v>311</v>
      </c>
      <c r="M473" s="232" t="s">
        <v>621</v>
      </c>
      <c r="N473" s="230">
        <v>100</v>
      </c>
      <c r="O473" s="142" t="s">
        <v>160</v>
      </c>
      <c r="P473" s="230"/>
      <c r="Q473" s="230"/>
      <c r="R473" s="230" t="s">
        <v>624</v>
      </c>
      <c r="S473" s="230">
        <v>100</v>
      </c>
      <c r="T473" s="230"/>
      <c r="U473" s="230"/>
      <c r="V473" s="228"/>
      <c r="W473" s="256">
        <f t="shared" si="67"/>
        <v>100</v>
      </c>
      <c r="X473" s="144">
        <f t="shared" si="70"/>
        <v>0</v>
      </c>
      <c r="Y473" s="142"/>
      <c r="Z473" s="153"/>
      <c r="AA473" s="153"/>
      <c r="AB473" s="153"/>
      <c r="AC473" s="154"/>
      <c r="AD473" s="155"/>
      <c r="AE473" s="149"/>
      <c r="AF473" s="261" t="s">
        <v>818</v>
      </c>
      <c r="AG473" s="257">
        <f t="shared" si="68"/>
        <v>100</v>
      </c>
      <c r="AH473" s="252">
        <f t="shared" si="69"/>
        <v>0</v>
      </c>
      <c r="AI473" s="258">
        <f t="shared" si="71"/>
        <v>0</v>
      </c>
    </row>
    <row r="474" spans="1:35" ht="14.25" customHeight="1" x14ac:dyDescent="0.2">
      <c r="A474" s="200">
        <v>42732</v>
      </c>
      <c r="B474" s="137"/>
      <c r="C474" s="138">
        <v>1</v>
      </c>
      <c r="D474" s="232" t="s">
        <v>53</v>
      </c>
      <c r="E474" s="228" t="s">
        <v>170</v>
      </c>
      <c r="F474" s="232" t="s">
        <v>79</v>
      </c>
      <c r="G474" s="228">
        <v>99210603</v>
      </c>
      <c r="H474" s="228">
        <v>1007724370</v>
      </c>
      <c r="I474" s="118">
        <v>260410</v>
      </c>
      <c r="J474" s="228"/>
      <c r="K474" s="228">
        <v>4402869007</v>
      </c>
      <c r="L474" s="228" t="s">
        <v>313</v>
      </c>
      <c r="M474" s="232" t="s">
        <v>622</v>
      </c>
      <c r="N474" s="230">
        <v>247.4</v>
      </c>
      <c r="O474" s="142" t="s">
        <v>160</v>
      </c>
      <c r="P474" s="230"/>
      <c r="Q474" s="230"/>
      <c r="R474" s="230" t="s">
        <v>629</v>
      </c>
      <c r="S474" s="230">
        <v>247.4</v>
      </c>
      <c r="T474" s="230"/>
      <c r="U474" s="230"/>
      <c r="V474" s="228"/>
      <c r="W474" s="256">
        <f t="shared" si="67"/>
        <v>247.4</v>
      </c>
      <c r="X474" s="144">
        <f t="shared" si="70"/>
        <v>0</v>
      </c>
      <c r="Y474" s="142"/>
      <c r="Z474" s="153"/>
      <c r="AA474" s="153"/>
      <c r="AB474" s="153"/>
      <c r="AC474" s="154"/>
      <c r="AD474" s="155"/>
      <c r="AE474" s="149"/>
      <c r="AF474" s="261" t="s">
        <v>819</v>
      </c>
      <c r="AG474" s="257">
        <f t="shared" si="68"/>
        <v>247.4</v>
      </c>
      <c r="AH474" s="252">
        <f t="shared" si="69"/>
        <v>0</v>
      </c>
      <c r="AI474" s="258">
        <f t="shared" si="71"/>
        <v>0</v>
      </c>
    </row>
    <row r="475" spans="1:35" ht="14.25" customHeight="1" x14ac:dyDescent="0.2">
      <c r="A475" s="200">
        <v>42732</v>
      </c>
      <c r="B475" s="137"/>
      <c r="C475" s="138">
        <v>1</v>
      </c>
      <c r="D475" s="232">
        <v>3</v>
      </c>
      <c r="E475" s="228" t="s">
        <v>282</v>
      </c>
      <c r="F475" s="232" t="s">
        <v>79</v>
      </c>
      <c r="G475" s="228">
        <v>90497563</v>
      </c>
      <c r="H475" s="228">
        <v>1007724378</v>
      </c>
      <c r="I475" s="118">
        <v>260411</v>
      </c>
      <c r="J475" s="228"/>
      <c r="K475" s="228">
        <v>4402869530</v>
      </c>
      <c r="L475" s="228" t="s">
        <v>313</v>
      </c>
      <c r="M475" s="232" t="s">
        <v>623</v>
      </c>
      <c r="N475" s="230">
        <v>1063.46</v>
      </c>
      <c r="O475" s="142" t="s">
        <v>160</v>
      </c>
      <c r="P475" s="230"/>
      <c r="Q475" s="230"/>
      <c r="R475" s="230" t="s">
        <v>624</v>
      </c>
      <c r="S475" s="230">
        <v>1063.46</v>
      </c>
      <c r="T475" s="230"/>
      <c r="U475" s="230"/>
      <c r="V475" s="228"/>
      <c r="W475" s="256">
        <f t="shared" si="67"/>
        <v>1063.46</v>
      </c>
      <c r="X475" s="144">
        <f t="shared" si="70"/>
        <v>0</v>
      </c>
      <c r="Y475" s="142"/>
      <c r="Z475" s="153"/>
      <c r="AA475" s="153"/>
      <c r="AB475" s="153"/>
      <c r="AC475" s="154"/>
      <c r="AD475" s="155"/>
      <c r="AE475" s="149"/>
      <c r="AF475" s="261" t="s">
        <v>819</v>
      </c>
      <c r="AG475" s="257">
        <f t="shared" si="68"/>
        <v>1063.46</v>
      </c>
      <c r="AH475" s="252">
        <f t="shared" si="69"/>
        <v>0</v>
      </c>
      <c r="AI475" s="258">
        <f t="shared" si="71"/>
        <v>0</v>
      </c>
    </row>
    <row r="476" spans="1:35" ht="14.25" customHeight="1" x14ac:dyDescent="0.2">
      <c r="A476" s="200">
        <v>42733</v>
      </c>
      <c r="B476" s="137"/>
      <c r="C476" s="138">
        <v>1</v>
      </c>
      <c r="D476" s="232" t="s">
        <v>55</v>
      </c>
      <c r="E476" s="228" t="s">
        <v>65</v>
      </c>
      <c r="F476" s="232" t="s">
        <v>79</v>
      </c>
      <c r="G476" s="228">
        <v>90496374</v>
      </c>
      <c r="H476" s="228">
        <v>1007728779</v>
      </c>
      <c r="I476" s="118">
        <v>260412</v>
      </c>
      <c r="J476" s="228">
        <v>40424</v>
      </c>
      <c r="K476" s="228">
        <v>4402861313</v>
      </c>
      <c r="L476" s="228" t="s">
        <v>311</v>
      </c>
      <c r="M476" s="232" t="s">
        <v>625</v>
      </c>
      <c r="N476" s="230">
        <v>417.48</v>
      </c>
      <c r="O476" s="142" t="s">
        <v>160</v>
      </c>
      <c r="P476" s="230"/>
      <c r="Q476" s="230"/>
      <c r="R476" s="230" t="s">
        <v>629</v>
      </c>
      <c r="S476" s="230">
        <v>417.48</v>
      </c>
      <c r="T476" s="230"/>
      <c r="U476" s="230"/>
      <c r="V476" s="228"/>
      <c r="W476" s="256">
        <f t="shared" si="67"/>
        <v>417.48</v>
      </c>
      <c r="X476" s="144">
        <f t="shared" si="70"/>
        <v>0</v>
      </c>
      <c r="Y476" s="142"/>
      <c r="Z476" s="153"/>
      <c r="AA476" s="153"/>
      <c r="AB476" s="153"/>
      <c r="AC476" s="154"/>
      <c r="AD476" s="155"/>
      <c r="AE476" s="149"/>
      <c r="AF476" s="261" t="s">
        <v>820</v>
      </c>
      <c r="AG476" s="257">
        <f t="shared" si="68"/>
        <v>417.48</v>
      </c>
      <c r="AH476" s="252">
        <f t="shared" si="69"/>
        <v>0</v>
      </c>
      <c r="AI476" s="258">
        <f t="shared" si="71"/>
        <v>0</v>
      </c>
    </row>
    <row r="477" spans="1:35" ht="14.25" customHeight="1" x14ac:dyDescent="0.2">
      <c r="A477" s="200">
        <v>42733</v>
      </c>
      <c r="B477" s="137"/>
      <c r="C477" s="138">
        <v>1</v>
      </c>
      <c r="D477" s="232">
        <v>3</v>
      </c>
      <c r="E477" s="228" t="s">
        <v>282</v>
      </c>
      <c r="F477" s="232" t="s">
        <v>79</v>
      </c>
      <c r="G477" s="228">
        <v>90497252</v>
      </c>
      <c r="H477" s="228">
        <v>1007728787</v>
      </c>
      <c r="I477" s="118">
        <v>260413</v>
      </c>
      <c r="J477" s="228"/>
      <c r="K477" s="228">
        <v>4402867172</v>
      </c>
      <c r="L477" s="228" t="s">
        <v>311</v>
      </c>
      <c r="M477" s="232" t="s">
        <v>626</v>
      </c>
      <c r="N477" s="230">
        <v>202.24</v>
      </c>
      <c r="O477" s="142" t="s">
        <v>160</v>
      </c>
      <c r="P477" s="230"/>
      <c r="Q477" s="230"/>
      <c r="R477" s="230" t="s">
        <v>629</v>
      </c>
      <c r="S477" s="230">
        <v>202.24</v>
      </c>
      <c r="T477" s="230"/>
      <c r="U477" s="230"/>
      <c r="V477" s="228"/>
      <c r="W477" s="256">
        <f t="shared" si="67"/>
        <v>202.24</v>
      </c>
      <c r="X477" s="144">
        <f t="shared" si="70"/>
        <v>0</v>
      </c>
      <c r="Y477" s="142"/>
      <c r="Z477" s="153"/>
      <c r="AA477" s="153"/>
      <c r="AB477" s="153"/>
      <c r="AC477" s="154"/>
      <c r="AD477" s="155"/>
      <c r="AE477" s="149"/>
      <c r="AF477" s="261" t="s">
        <v>819</v>
      </c>
      <c r="AG477" s="257">
        <f t="shared" si="68"/>
        <v>202.24</v>
      </c>
      <c r="AH477" s="252">
        <f t="shared" si="69"/>
        <v>0</v>
      </c>
      <c r="AI477" s="258">
        <f t="shared" si="71"/>
        <v>0</v>
      </c>
    </row>
    <row r="478" spans="1:35" ht="14.25" customHeight="1" x14ac:dyDescent="0.2">
      <c r="A478" s="200">
        <v>42733</v>
      </c>
      <c r="B478" s="137"/>
      <c r="C478" s="138">
        <v>1</v>
      </c>
      <c r="D478" s="232">
        <v>11</v>
      </c>
      <c r="E478" s="228" t="s">
        <v>68</v>
      </c>
      <c r="F478" s="232" t="s">
        <v>79</v>
      </c>
      <c r="G478" s="228">
        <v>90488027</v>
      </c>
      <c r="H478" s="228">
        <v>1007728794</v>
      </c>
      <c r="I478" s="118">
        <v>260414</v>
      </c>
      <c r="J478" s="228"/>
      <c r="K478" s="228">
        <v>4402869841</v>
      </c>
      <c r="L478" s="228" t="s">
        <v>311</v>
      </c>
      <c r="M478" s="232" t="s">
        <v>627</v>
      </c>
      <c r="N478" s="230">
        <v>102.24</v>
      </c>
      <c r="O478" s="142" t="s">
        <v>160</v>
      </c>
      <c r="P478" s="230"/>
      <c r="Q478" s="230"/>
      <c r="R478" s="230" t="s">
        <v>629</v>
      </c>
      <c r="S478" s="230">
        <v>102.24</v>
      </c>
      <c r="T478" s="230"/>
      <c r="U478" s="230"/>
      <c r="V478" s="228"/>
      <c r="W478" s="256">
        <f t="shared" si="67"/>
        <v>102.24</v>
      </c>
      <c r="X478" s="144">
        <f t="shared" si="70"/>
        <v>0</v>
      </c>
      <c r="Y478" s="142"/>
      <c r="Z478" s="153"/>
      <c r="AA478" s="153"/>
      <c r="AB478" s="153"/>
      <c r="AC478" s="154"/>
      <c r="AD478" s="155"/>
      <c r="AE478" s="149"/>
      <c r="AF478" s="261" t="s">
        <v>819</v>
      </c>
      <c r="AG478" s="257">
        <f t="shared" si="68"/>
        <v>102.24</v>
      </c>
      <c r="AH478" s="252">
        <f t="shared" si="69"/>
        <v>0</v>
      </c>
      <c r="AI478" s="258">
        <f t="shared" si="71"/>
        <v>0</v>
      </c>
    </row>
    <row r="479" spans="1:35" s="197" customFormat="1" ht="14.25" customHeight="1" x14ac:dyDescent="0.2">
      <c r="A479" s="200">
        <v>42734</v>
      </c>
      <c r="B479" s="173"/>
      <c r="C479" s="195">
        <v>1</v>
      </c>
      <c r="D479" s="232">
        <v>8</v>
      </c>
      <c r="E479" s="228"/>
      <c r="F479" s="232" t="s">
        <v>84</v>
      </c>
      <c r="G479" s="228"/>
      <c r="H479" s="228"/>
      <c r="I479" s="118">
        <v>260415</v>
      </c>
      <c r="J479" s="228"/>
      <c r="K479" s="228" t="s">
        <v>630</v>
      </c>
      <c r="L479" s="228" t="s">
        <v>311</v>
      </c>
      <c r="M479" s="232" t="s">
        <v>628</v>
      </c>
      <c r="N479" s="230">
        <v>880</v>
      </c>
      <c r="O479" s="142" t="s">
        <v>160</v>
      </c>
      <c r="P479" s="230"/>
      <c r="Q479" s="230"/>
      <c r="R479" s="230" t="s">
        <v>629</v>
      </c>
      <c r="S479" s="230">
        <v>880</v>
      </c>
      <c r="T479" s="230"/>
      <c r="U479" s="230"/>
      <c r="V479" s="228"/>
      <c r="W479" s="256">
        <f t="shared" si="67"/>
        <v>880</v>
      </c>
      <c r="X479" s="144">
        <f t="shared" si="70"/>
        <v>0</v>
      </c>
      <c r="Y479" s="142"/>
      <c r="Z479" s="153"/>
      <c r="AA479" s="153"/>
      <c r="AB479" s="153"/>
      <c r="AC479" s="154"/>
      <c r="AD479" s="155"/>
      <c r="AE479" s="156"/>
      <c r="AF479" s="261" t="s">
        <v>818</v>
      </c>
      <c r="AG479" s="257">
        <f t="shared" si="68"/>
        <v>880</v>
      </c>
      <c r="AH479" s="252">
        <f t="shared" si="69"/>
        <v>0</v>
      </c>
      <c r="AI479" s="258">
        <f t="shared" si="71"/>
        <v>0</v>
      </c>
    </row>
    <row r="480" spans="1:35" ht="14.25" customHeight="1" x14ac:dyDescent="0.2">
      <c r="A480" s="200">
        <v>42734</v>
      </c>
      <c r="B480" s="137"/>
      <c r="C480" s="195">
        <v>1</v>
      </c>
      <c r="D480" s="232">
        <v>8</v>
      </c>
      <c r="E480" s="228"/>
      <c r="F480" s="232" t="s">
        <v>56</v>
      </c>
      <c r="G480" s="228">
        <v>90497545</v>
      </c>
      <c r="H480" s="228"/>
      <c r="I480" s="118">
        <v>260416</v>
      </c>
      <c r="J480" s="228"/>
      <c r="K480" s="228" t="s">
        <v>744</v>
      </c>
      <c r="L480" s="228" t="s">
        <v>311</v>
      </c>
      <c r="M480" s="232" t="s">
        <v>632</v>
      </c>
      <c r="N480" s="230">
        <v>204.7</v>
      </c>
      <c r="O480" s="142" t="s">
        <v>160</v>
      </c>
      <c r="P480" s="230"/>
      <c r="Q480" s="230"/>
      <c r="R480" s="230" t="s">
        <v>734</v>
      </c>
      <c r="S480" s="230">
        <v>204.7</v>
      </c>
      <c r="T480" s="230"/>
      <c r="U480" s="230"/>
      <c r="V480" s="228"/>
      <c r="W480" s="256">
        <f t="shared" si="67"/>
        <v>204.7</v>
      </c>
      <c r="X480" s="144">
        <f t="shared" si="70"/>
        <v>0</v>
      </c>
      <c r="Y480" s="142"/>
      <c r="Z480" s="153"/>
      <c r="AA480" s="153"/>
      <c r="AB480" s="153"/>
      <c r="AC480" s="154"/>
      <c r="AD480" s="155"/>
      <c r="AE480" s="149"/>
      <c r="AF480" s="261" t="s">
        <v>818</v>
      </c>
      <c r="AG480" s="257">
        <f t="shared" si="68"/>
        <v>204.7</v>
      </c>
      <c r="AH480" s="252">
        <f t="shared" si="69"/>
        <v>0</v>
      </c>
      <c r="AI480" s="258">
        <f t="shared" si="71"/>
        <v>0</v>
      </c>
    </row>
    <row r="481" spans="1:35" ht="14.25" customHeight="1" x14ac:dyDescent="0.2">
      <c r="A481" s="200">
        <v>42734</v>
      </c>
      <c r="B481" s="137"/>
      <c r="C481" s="195">
        <v>1</v>
      </c>
      <c r="D481" s="232">
        <v>8</v>
      </c>
      <c r="E481" s="228"/>
      <c r="F481" s="232" t="s">
        <v>56</v>
      </c>
      <c r="G481" s="228">
        <v>90497828</v>
      </c>
      <c r="H481" s="228"/>
      <c r="I481" s="118">
        <v>260417</v>
      </c>
      <c r="J481" s="228"/>
      <c r="K481" s="228" t="s">
        <v>744</v>
      </c>
      <c r="L481" s="228" t="s">
        <v>311</v>
      </c>
      <c r="M481" s="232" t="s">
        <v>633</v>
      </c>
      <c r="N481" s="230">
        <v>100</v>
      </c>
      <c r="O481" s="142" t="s">
        <v>160</v>
      </c>
      <c r="P481" s="230"/>
      <c r="Q481" s="230"/>
      <c r="R481" s="230" t="s">
        <v>734</v>
      </c>
      <c r="S481" s="230">
        <v>100</v>
      </c>
      <c r="T481" s="230"/>
      <c r="U481" s="230"/>
      <c r="V481" s="228"/>
      <c r="W481" s="256">
        <f t="shared" si="67"/>
        <v>100</v>
      </c>
      <c r="X481" s="144">
        <f t="shared" si="70"/>
        <v>0</v>
      </c>
      <c r="Y481" s="142"/>
      <c r="Z481" s="153"/>
      <c r="AA481" s="153"/>
      <c r="AB481" s="153"/>
      <c r="AC481" s="154"/>
      <c r="AD481" s="155"/>
      <c r="AE481" s="149"/>
      <c r="AF481" s="261" t="s">
        <v>818</v>
      </c>
      <c r="AG481" s="257">
        <f t="shared" si="68"/>
        <v>100</v>
      </c>
      <c r="AH481" s="252">
        <f t="shared" si="69"/>
        <v>0</v>
      </c>
      <c r="AI481" s="258">
        <f t="shared" si="71"/>
        <v>0</v>
      </c>
    </row>
    <row r="482" spans="1:35" ht="14.25" customHeight="1" x14ac:dyDescent="0.2">
      <c r="A482" s="200">
        <v>42734</v>
      </c>
      <c r="B482" s="137"/>
      <c r="C482" s="195">
        <v>1</v>
      </c>
      <c r="D482" s="232">
        <v>3</v>
      </c>
      <c r="E482" s="228"/>
      <c r="F482" s="232" t="s">
        <v>56</v>
      </c>
      <c r="G482" s="228">
        <v>90496538</v>
      </c>
      <c r="H482" s="228"/>
      <c r="I482" s="118">
        <v>260418</v>
      </c>
      <c r="J482" s="228"/>
      <c r="K482" s="228" t="s">
        <v>744</v>
      </c>
      <c r="L482" s="228" t="s">
        <v>311</v>
      </c>
      <c r="M482" s="232" t="s">
        <v>634</v>
      </c>
      <c r="N482" s="230">
        <v>143.26</v>
      </c>
      <c r="O482" s="142" t="s">
        <v>160</v>
      </c>
      <c r="P482" s="230"/>
      <c r="Q482" s="230"/>
      <c r="R482" s="230" t="s">
        <v>734</v>
      </c>
      <c r="S482" s="230">
        <v>143.30000000000001</v>
      </c>
      <c r="T482" s="230"/>
      <c r="U482" s="230"/>
      <c r="V482" s="228"/>
      <c r="W482" s="256">
        <f t="shared" si="67"/>
        <v>143.30000000000001</v>
      </c>
      <c r="X482" s="144">
        <v>0</v>
      </c>
      <c r="Y482" s="142"/>
      <c r="Z482" s="153"/>
      <c r="AA482" s="153"/>
      <c r="AB482" s="153"/>
      <c r="AC482" s="154"/>
      <c r="AD482" s="155"/>
      <c r="AE482" s="149"/>
      <c r="AF482" s="261" t="s">
        <v>819</v>
      </c>
      <c r="AG482" s="257">
        <f t="shared" si="68"/>
        <v>143.26</v>
      </c>
      <c r="AH482" s="252">
        <f t="shared" si="69"/>
        <v>0</v>
      </c>
      <c r="AI482" s="258">
        <v>0</v>
      </c>
    </row>
    <row r="483" spans="1:35" ht="14.25" customHeight="1" x14ac:dyDescent="0.2">
      <c r="A483" s="200">
        <v>42734</v>
      </c>
      <c r="B483" s="137"/>
      <c r="C483" s="195">
        <v>1</v>
      </c>
      <c r="D483" s="232" t="s">
        <v>53</v>
      </c>
      <c r="E483" s="228" t="s">
        <v>67</v>
      </c>
      <c r="F483" s="232" t="s">
        <v>78</v>
      </c>
      <c r="G483" s="228">
        <v>960901183</v>
      </c>
      <c r="H483" s="231" t="s">
        <v>736</v>
      </c>
      <c r="I483" s="118">
        <v>260419</v>
      </c>
      <c r="J483" s="228">
        <v>40556</v>
      </c>
      <c r="K483" s="228" t="s">
        <v>735</v>
      </c>
      <c r="L483" s="228" t="s">
        <v>311</v>
      </c>
      <c r="M483" s="232" t="s">
        <v>235</v>
      </c>
      <c r="N483" s="230">
        <v>229.32</v>
      </c>
      <c r="O483" s="142" t="s">
        <v>160</v>
      </c>
      <c r="P483" s="230"/>
      <c r="Q483" s="230"/>
      <c r="R483" s="230" t="s">
        <v>734</v>
      </c>
      <c r="S483" s="230">
        <v>229.32</v>
      </c>
      <c r="T483" s="230"/>
      <c r="U483" s="230"/>
      <c r="V483" s="228"/>
      <c r="W483" s="256">
        <f t="shared" si="67"/>
        <v>229.32</v>
      </c>
      <c r="X483" s="144">
        <f>IF(O483="a",0,IF(O483="d","0",IF(O483="","",+N483-S483-T483-U483-V483)))</f>
        <v>0</v>
      </c>
      <c r="Y483" s="142"/>
      <c r="Z483" s="153"/>
      <c r="AA483" s="153"/>
      <c r="AB483" s="153"/>
      <c r="AC483" s="154"/>
      <c r="AD483" s="155"/>
      <c r="AE483" s="149"/>
      <c r="AF483" s="261" t="s">
        <v>819</v>
      </c>
      <c r="AG483" s="257">
        <f t="shared" si="68"/>
        <v>229.32</v>
      </c>
      <c r="AH483" s="252">
        <f t="shared" si="69"/>
        <v>0</v>
      </c>
      <c r="AI483" s="258">
        <f>AG483-W483</f>
        <v>0</v>
      </c>
    </row>
    <row r="484" spans="1:35" ht="14.25" customHeight="1" x14ac:dyDescent="0.2">
      <c r="A484" s="200">
        <v>42734</v>
      </c>
      <c r="B484" s="137"/>
      <c r="C484" s="195">
        <v>1</v>
      </c>
      <c r="D484" s="232" t="s">
        <v>53</v>
      </c>
      <c r="E484" s="228" t="s">
        <v>67</v>
      </c>
      <c r="F484" s="232" t="s">
        <v>78</v>
      </c>
      <c r="G484" s="228">
        <v>960894487</v>
      </c>
      <c r="H484" s="231" t="s">
        <v>736</v>
      </c>
      <c r="I484" s="118">
        <v>260420</v>
      </c>
      <c r="J484" s="228">
        <v>40555</v>
      </c>
      <c r="K484" s="228" t="s">
        <v>735</v>
      </c>
      <c r="L484" s="228" t="s">
        <v>311</v>
      </c>
      <c r="M484" s="232" t="s">
        <v>635</v>
      </c>
      <c r="N484" s="230">
        <v>229.32</v>
      </c>
      <c r="O484" s="142" t="s">
        <v>160</v>
      </c>
      <c r="P484" s="230"/>
      <c r="Q484" s="230"/>
      <c r="R484" s="230" t="s">
        <v>734</v>
      </c>
      <c r="S484" s="230">
        <v>229.32</v>
      </c>
      <c r="T484" s="230"/>
      <c r="U484" s="230"/>
      <c r="V484" s="228"/>
      <c r="W484" s="256">
        <f t="shared" si="67"/>
        <v>229.32</v>
      </c>
      <c r="X484" s="144">
        <f>IF(O484="a",0,IF(O484="d","0",IF(O484="","",+N484-S484-T484-U484-V484)))</f>
        <v>0</v>
      </c>
      <c r="Y484" s="142"/>
      <c r="Z484" s="153"/>
      <c r="AA484" s="153"/>
      <c r="AB484" s="153"/>
      <c r="AC484" s="154"/>
      <c r="AD484" s="155"/>
      <c r="AE484" s="149"/>
      <c r="AF484" s="261" t="s">
        <v>819</v>
      </c>
      <c r="AG484" s="257">
        <f t="shared" si="68"/>
        <v>229.32</v>
      </c>
      <c r="AH484" s="252">
        <f t="shared" si="69"/>
        <v>0</v>
      </c>
      <c r="AI484" s="258">
        <f>AG484-W484</f>
        <v>0</v>
      </c>
    </row>
    <row r="485" spans="1:35" ht="14.25" customHeight="1" x14ac:dyDescent="0.2">
      <c r="A485" s="200">
        <v>42734</v>
      </c>
      <c r="B485" s="137"/>
      <c r="C485" s="195">
        <v>1</v>
      </c>
      <c r="D485" s="232" t="s">
        <v>53</v>
      </c>
      <c r="E485" s="228" t="s">
        <v>67</v>
      </c>
      <c r="F485" s="232" t="s">
        <v>78</v>
      </c>
      <c r="G485" s="228">
        <v>99210614</v>
      </c>
      <c r="H485" s="228"/>
      <c r="I485" s="118">
        <v>260421</v>
      </c>
      <c r="J485" s="228" t="s">
        <v>637</v>
      </c>
      <c r="K485" s="228"/>
      <c r="L485" s="228" t="s">
        <v>312</v>
      </c>
      <c r="M485" s="232" t="s">
        <v>636</v>
      </c>
      <c r="N485" s="230">
        <v>1819.1</v>
      </c>
      <c r="O485" s="142" t="s">
        <v>160</v>
      </c>
      <c r="P485" s="230" t="s">
        <v>163</v>
      </c>
      <c r="Q485" s="230"/>
      <c r="R485" s="230"/>
      <c r="S485" s="230"/>
      <c r="T485" s="230"/>
      <c r="U485" s="230"/>
      <c r="V485" s="228"/>
      <c r="W485" s="256">
        <f t="shared" si="67"/>
        <v>0</v>
      </c>
      <c r="X485" s="144">
        <f>IF(O485="a",0,IF(O485="d","0",IF(O485="","",+N485-S485-T485-U485-V485)))</f>
        <v>1819.1</v>
      </c>
      <c r="Y485" s="142"/>
      <c r="Z485" s="153"/>
      <c r="AA485" s="153"/>
      <c r="AB485" s="153"/>
      <c r="AC485" s="154"/>
      <c r="AD485" s="155"/>
      <c r="AE485" s="149"/>
      <c r="AF485" s="261" t="s">
        <v>819</v>
      </c>
      <c r="AG485" s="257">
        <f t="shared" si="68"/>
        <v>1819.1</v>
      </c>
      <c r="AH485" s="252">
        <f t="shared" si="69"/>
        <v>0</v>
      </c>
      <c r="AI485" s="258">
        <f>AG485-W485</f>
        <v>1819.1</v>
      </c>
    </row>
    <row r="486" spans="1:35" ht="14.25" customHeight="1" x14ac:dyDescent="0.2">
      <c r="A486" s="200">
        <v>42734</v>
      </c>
      <c r="B486" s="137"/>
      <c r="C486" s="195">
        <v>1</v>
      </c>
      <c r="D486" s="232">
        <v>5</v>
      </c>
      <c r="E486" s="228" t="s">
        <v>58</v>
      </c>
      <c r="F486" s="232" t="s">
        <v>78</v>
      </c>
      <c r="G486" s="228">
        <v>960869503</v>
      </c>
      <c r="H486" s="102" t="s">
        <v>740</v>
      </c>
      <c r="I486" s="118">
        <v>260422</v>
      </c>
      <c r="J486" s="228" t="s">
        <v>638</v>
      </c>
      <c r="K486" s="228" t="s">
        <v>739</v>
      </c>
      <c r="L486" s="228" t="s">
        <v>311</v>
      </c>
      <c r="M486" s="232" t="s">
        <v>543</v>
      </c>
      <c r="N486" s="230">
        <v>588.98</v>
      </c>
      <c r="O486" s="142" t="s">
        <v>160</v>
      </c>
      <c r="P486" s="230"/>
      <c r="Q486" s="230"/>
      <c r="R486" s="230" t="s">
        <v>734</v>
      </c>
      <c r="S486" s="230">
        <v>244.99</v>
      </c>
      <c r="T486" s="230">
        <v>343.98</v>
      </c>
      <c r="U486" s="230"/>
      <c r="V486" s="228"/>
      <c r="W486" s="256">
        <f t="shared" si="67"/>
        <v>588.97</v>
      </c>
      <c r="X486" s="144">
        <v>0</v>
      </c>
      <c r="Y486" s="142"/>
      <c r="Z486" s="153"/>
      <c r="AA486" s="153"/>
      <c r="AB486" s="153"/>
      <c r="AC486" s="154"/>
      <c r="AD486" s="155"/>
      <c r="AE486" s="149"/>
      <c r="AF486" s="261" t="s">
        <v>820</v>
      </c>
      <c r="AG486" s="257">
        <f t="shared" si="68"/>
        <v>588.98</v>
      </c>
      <c r="AH486" s="252">
        <f t="shared" si="69"/>
        <v>0</v>
      </c>
      <c r="AI486" s="258">
        <v>0</v>
      </c>
    </row>
    <row r="487" spans="1:35" ht="14.25" customHeight="1" x14ac:dyDescent="0.2">
      <c r="A487" s="200">
        <v>42734</v>
      </c>
      <c r="B487" s="137"/>
      <c r="C487" s="195">
        <v>1</v>
      </c>
      <c r="D487" s="232">
        <v>3</v>
      </c>
      <c r="E487" s="228" t="s">
        <v>61</v>
      </c>
      <c r="F487" s="232" t="s">
        <v>79</v>
      </c>
      <c r="G487" s="228">
        <v>99208389</v>
      </c>
      <c r="H487" s="228">
        <v>1007732501</v>
      </c>
      <c r="I487" s="118">
        <v>260423</v>
      </c>
      <c r="J487" s="228"/>
      <c r="K487" s="228">
        <v>4402848738</v>
      </c>
      <c r="L487" s="228" t="s">
        <v>311</v>
      </c>
      <c r="M487" s="232" t="s">
        <v>639</v>
      </c>
      <c r="N487" s="230">
        <v>2544.91</v>
      </c>
      <c r="O487" s="142" t="s">
        <v>160</v>
      </c>
      <c r="P487" s="230"/>
      <c r="Q487" s="230"/>
      <c r="R487" s="230" t="s">
        <v>734</v>
      </c>
      <c r="S487" s="230">
        <v>2544.91</v>
      </c>
      <c r="T487" s="230"/>
      <c r="U487" s="230"/>
      <c r="V487" s="228"/>
      <c r="W487" s="256">
        <f t="shared" si="67"/>
        <v>2544.91</v>
      </c>
      <c r="X487" s="144">
        <f t="shared" ref="X487:X521" si="72">IF(O487="a",0,IF(O487="d","0",IF(O487="","",+N487-S487-T487-U487-V487)))</f>
        <v>0</v>
      </c>
      <c r="Y487" s="142"/>
      <c r="Z487" s="153"/>
      <c r="AA487" s="153"/>
      <c r="AB487" s="153"/>
      <c r="AC487" s="154"/>
      <c r="AD487" s="155"/>
      <c r="AE487" s="149"/>
      <c r="AF487" s="261" t="s">
        <v>819</v>
      </c>
      <c r="AG487" s="257">
        <f t="shared" si="68"/>
        <v>2544.91</v>
      </c>
      <c r="AH487" s="252">
        <f t="shared" si="69"/>
        <v>0</v>
      </c>
      <c r="AI487" s="258">
        <f t="shared" ref="AI487:AI521" si="73">AG487-W487</f>
        <v>0</v>
      </c>
    </row>
    <row r="488" spans="1:35" ht="14.25" customHeight="1" x14ac:dyDescent="0.2">
      <c r="A488" s="221">
        <v>42737</v>
      </c>
      <c r="B488" s="137"/>
      <c r="C488" s="138">
        <v>1</v>
      </c>
      <c r="D488" s="232">
        <v>8</v>
      </c>
      <c r="E488" s="228" t="s">
        <v>166</v>
      </c>
      <c r="F488" s="232" t="s">
        <v>79</v>
      </c>
      <c r="G488" s="228">
        <v>90496745</v>
      </c>
      <c r="H488" s="228">
        <v>1007739661</v>
      </c>
      <c r="I488" s="118">
        <v>260424</v>
      </c>
      <c r="J488" s="228"/>
      <c r="K488" s="228">
        <v>4402872418</v>
      </c>
      <c r="L488" s="228" t="s">
        <v>312</v>
      </c>
      <c r="M488" s="232" t="s">
        <v>618</v>
      </c>
      <c r="N488" s="230">
        <v>1727.64</v>
      </c>
      <c r="O488" s="142" t="s">
        <v>160</v>
      </c>
      <c r="P488" s="230"/>
      <c r="Q488" s="230"/>
      <c r="R488" s="230" t="s">
        <v>659</v>
      </c>
      <c r="S488" s="230">
        <v>374.04</v>
      </c>
      <c r="T488" s="230">
        <v>1353.6</v>
      </c>
      <c r="U488" s="230"/>
      <c r="V488" s="228"/>
      <c r="W488" s="256">
        <f t="shared" si="67"/>
        <v>1727.6399999999999</v>
      </c>
      <c r="X488" s="144">
        <f t="shared" si="72"/>
        <v>2.2737367544323206E-13</v>
      </c>
      <c r="Y488" s="142"/>
      <c r="Z488" s="153"/>
      <c r="AA488" s="153"/>
      <c r="AB488" s="153"/>
      <c r="AC488" s="154"/>
      <c r="AD488" s="155"/>
      <c r="AE488" s="149"/>
      <c r="AF488" s="261" t="s">
        <v>818</v>
      </c>
      <c r="AG488" s="257">
        <f t="shared" si="68"/>
        <v>1727.64</v>
      </c>
      <c r="AH488" s="252">
        <f t="shared" si="69"/>
        <v>0</v>
      </c>
      <c r="AI488" s="258">
        <f t="shared" si="73"/>
        <v>0</v>
      </c>
    </row>
    <row r="489" spans="1:35" ht="14.25" customHeight="1" x14ac:dyDescent="0.2">
      <c r="A489" s="221">
        <v>42737</v>
      </c>
      <c r="B489" s="137"/>
      <c r="C489" s="138">
        <v>1</v>
      </c>
      <c r="D489" s="232">
        <v>8</v>
      </c>
      <c r="E489" s="228" t="s">
        <v>168</v>
      </c>
      <c r="F489" s="232" t="s">
        <v>79</v>
      </c>
      <c r="G489" s="228">
        <v>90497328</v>
      </c>
      <c r="H489" s="228">
        <v>1007739783</v>
      </c>
      <c r="I489" s="118">
        <v>260425</v>
      </c>
      <c r="J489" s="228"/>
      <c r="K489" s="228">
        <v>4402872419</v>
      </c>
      <c r="L489" s="228" t="s">
        <v>311</v>
      </c>
      <c r="M489" s="232" t="s">
        <v>640</v>
      </c>
      <c r="N489" s="230">
        <v>706.08</v>
      </c>
      <c r="O489" s="142" t="s">
        <v>160</v>
      </c>
      <c r="P489" s="230"/>
      <c r="Q489" s="230"/>
      <c r="R489" s="230" t="s">
        <v>734</v>
      </c>
      <c r="S489" s="230">
        <v>706.08</v>
      </c>
      <c r="T489" s="230"/>
      <c r="U489" s="230"/>
      <c r="V489" s="228"/>
      <c r="W489" s="256">
        <f t="shared" si="67"/>
        <v>706.08</v>
      </c>
      <c r="X489" s="144">
        <f t="shared" si="72"/>
        <v>0</v>
      </c>
      <c r="Y489" s="142"/>
      <c r="Z489" s="153"/>
      <c r="AA489" s="153"/>
      <c r="AB489" s="153"/>
      <c r="AC489" s="154"/>
      <c r="AD489" s="155"/>
      <c r="AE489" s="149"/>
      <c r="AF489" s="261" t="s">
        <v>818</v>
      </c>
      <c r="AG489" s="257">
        <f t="shared" si="68"/>
        <v>706.08</v>
      </c>
      <c r="AH489" s="252">
        <f t="shared" si="69"/>
        <v>0</v>
      </c>
      <c r="AI489" s="258">
        <f t="shared" si="73"/>
        <v>0</v>
      </c>
    </row>
    <row r="490" spans="1:35" ht="14.25" customHeight="1" x14ac:dyDescent="0.2">
      <c r="A490" s="221">
        <v>42737</v>
      </c>
      <c r="B490" s="137"/>
      <c r="C490" s="138">
        <v>1</v>
      </c>
      <c r="D490" s="232">
        <v>8</v>
      </c>
      <c r="E490" s="228" t="s">
        <v>166</v>
      </c>
      <c r="F490" s="232" t="s">
        <v>79</v>
      </c>
      <c r="G490" s="228">
        <v>99210260</v>
      </c>
      <c r="H490" s="228">
        <v>1007739791</v>
      </c>
      <c r="I490" s="118">
        <v>260426</v>
      </c>
      <c r="J490" s="228"/>
      <c r="K490" s="228">
        <v>4402872391</v>
      </c>
      <c r="L490" s="228" t="s">
        <v>313</v>
      </c>
      <c r="M490" s="232" t="s">
        <v>619</v>
      </c>
      <c r="N490" s="230">
        <v>293.52999999999997</v>
      </c>
      <c r="O490" s="142" t="s">
        <v>160</v>
      </c>
      <c r="P490" s="230"/>
      <c r="Q490" s="230"/>
      <c r="R490" s="230" t="s">
        <v>659</v>
      </c>
      <c r="S490" s="230">
        <v>293.52999999999997</v>
      </c>
      <c r="T490" s="230"/>
      <c r="U490" s="230"/>
      <c r="V490" s="228"/>
      <c r="W490" s="256">
        <f t="shared" si="67"/>
        <v>293.52999999999997</v>
      </c>
      <c r="X490" s="144">
        <f t="shared" si="72"/>
        <v>0</v>
      </c>
      <c r="Y490" s="142"/>
      <c r="Z490" s="153"/>
      <c r="AA490" s="153"/>
      <c r="AB490" s="153"/>
      <c r="AC490" s="154"/>
      <c r="AD490" s="155"/>
      <c r="AE490" s="149"/>
      <c r="AF490" s="261" t="s">
        <v>818</v>
      </c>
      <c r="AG490" s="257">
        <f t="shared" si="68"/>
        <v>293.52999999999997</v>
      </c>
      <c r="AH490" s="252">
        <f t="shared" si="69"/>
        <v>0</v>
      </c>
      <c r="AI490" s="258">
        <f t="shared" si="73"/>
        <v>0</v>
      </c>
    </row>
    <row r="491" spans="1:35" ht="14.25" customHeight="1" x14ac:dyDescent="0.2">
      <c r="A491" s="221">
        <v>42738</v>
      </c>
      <c r="B491" s="137"/>
      <c r="C491" s="138">
        <v>1</v>
      </c>
      <c r="D491" s="232" t="s">
        <v>53</v>
      </c>
      <c r="E491" s="228" t="s">
        <v>165</v>
      </c>
      <c r="F491" s="232" t="s">
        <v>79</v>
      </c>
      <c r="G491" s="203"/>
      <c r="H491" s="228">
        <v>1007765197</v>
      </c>
      <c r="I491" s="118">
        <v>260427</v>
      </c>
      <c r="J491" s="228"/>
      <c r="K491" s="228">
        <v>4402877148</v>
      </c>
      <c r="L491" s="228" t="s">
        <v>313</v>
      </c>
      <c r="M491" s="232" t="s">
        <v>255</v>
      </c>
      <c r="N491" s="230">
        <v>7057.06</v>
      </c>
      <c r="O491" s="142" t="s">
        <v>160</v>
      </c>
      <c r="P491" s="230"/>
      <c r="Q491" s="230"/>
      <c r="R491" s="230" t="s">
        <v>675</v>
      </c>
      <c r="S491" s="230">
        <v>7057.06</v>
      </c>
      <c r="T491" s="230"/>
      <c r="U491" s="230"/>
      <c r="V491" s="228"/>
      <c r="W491" s="256">
        <f t="shared" si="67"/>
        <v>7057.06</v>
      </c>
      <c r="X491" s="144">
        <f t="shared" si="72"/>
        <v>0</v>
      </c>
      <c r="Y491" s="142"/>
      <c r="Z491" s="153"/>
      <c r="AA491" s="153"/>
      <c r="AB491" s="153"/>
      <c r="AC491" s="154"/>
      <c r="AD491" s="155"/>
      <c r="AE491" s="149"/>
      <c r="AF491" s="261" t="s">
        <v>819</v>
      </c>
      <c r="AG491" s="257">
        <f t="shared" si="68"/>
        <v>7057.06</v>
      </c>
      <c r="AH491" s="252">
        <f t="shared" si="69"/>
        <v>0</v>
      </c>
      <c r="AI491" s="258">
        <f t="shared" si="73"/>
        <v>0</v>
      </c>
    </row>
    <row r="492" spans="1:35" ht="14.25" customHeight="1" x14ac:dyDescent="0.2">
      <c r="A492" s="221">
        <v>42738</v>
      </c>
      <c r="B492" s="137"/>
      <c r="C492" s="138">
        <v>1</v>
      </c>
      <c r="D492" s="232" t="s">
        <v>53</v>
      </c>
      <c r="E492" s="228" t="s">
        <v>165</v>
      </c>
      <c r="F492" s="232" t="s">
        <v>79</v>
      </c>
      <c r="G492" s="228">
        <v>960885562</v>
      </c>
      <c r="H492" s="228">
        <v>1007765197</v>
      </c>
      <c r="I492" s="118">
        <v>260428</v>
      </c>
      <c r="J492" s="228"/>
      <c r="K492" s="228" t="s">
        <v>870</v>
      </c>
      <c r="L492" s="228" t="s">
        <v>312</v>
      </c>
      <c r="M492" s="232" t="s">
        <v>641</v>
      </c>
      <c r="N492" s="230">
        <f>1908.67+4634.51+294.5</f>
        <v>6837.68</v>
      </c>
      <c r="O492" s="142" t="s">
        <v>160</v>
      </c>
      <c r="P492" s="230"/>
      <c r="Q492" s="230"/>
      <c r="R492" s="230" t="s">
        <v>876</v>
      </c>
      <c r="S492" s="230">
        <v>4634.51</v>
      </c>
      <c r="T492" s="230">
        <v>294.5</v>
      </c>
      <c r="U492" s="230">
        <v>1908.67</v>
      </c>
      <c r="V492" s="228"/>
      <c r="W492" s="256">
        <f t="shared" si="67"/>
        <v>6837.68</v>
      </c>
      <c r="X492" s="144">
        <f t="shared" si="72"/>
        <v>0</v>
      </c>
      <c r="Y492" s="142"/>
      <c r="Z492" s="153"/>
      <c r="AA492" s="153"/>
      <c r="AB492" s="153"/>
      <c r="AC492" s="154"/>
      <c r="AD492" s="155"/>
      <c r="AE492" s="149"/>
      <c r="AF492" s="261" t="s">
        <v>819</v>
      </c>
      <c r="AG492" s="257">
        <f t="shared" si="68"/>
        <v>6837.68</v>
      </c>
      <c r="AH492" s="252">
        <f t="shared" si="69"/>
        <v>0</v>
      </c>
      <c r="AI492" s="258">
        <f t="shared" si="73"/>
        <v>0</v>
      </c>
    </row>
    <row r="493" spans="1:35" ht="14.25" customHeight="1" x14ac:dyDescent="0.2">
      <c r="A493" s="221">
        <v>42738</v>
      </c>
      <c r="B493" s="137"/>
      <c r="C493" s="138">
        <v>1</v>
      </c>
      <c r="D493" s="232" t="s">
        <v>53</v>
      </c>
      <c r="E493" s="228" t="s">
        <v>165</v>
      </c>
      <c r="F493" s="232" t="s">
        <v>79</v>
      </c>
      <c r="G493" s="228">
        <v>960885584</v>
      </c>
      <c r="H493" s="228">
        <v>1007765197</v>
      </c>
      <c r="I493" s="118">
        <v>260429</v>
      </c>
      <c r="J493" s="228"/>
      <c r="K493" s="228">
        <v>4402877148</v>
      </c>
      <c r="L493" s="228" t="s">
        <v>312</v>
      </c>
      <c r="M493" s="232" t="s">
        <v>642</v>
      </c>
      <c r="N493" s="230">
        <f>1709.7+4839.53</f>
        <v>6549.23</v>
      </c>
      <c r="O493" s="142" t="s">
        <v>160</v>
      </c>
      <c r="P493" s="230"/>
      <c r="Q493" s="230"/>
      <c r="R493" s="230" t="s">
        <v>675</v>
      </c>
      <c r="S493" s="230">
        <v>4839.53</v>
      </c>
      <c r="T493" s="230">
        <v>1709.7</v>
      </c>
      <c r="U493" s="230"/>
      <c r="V493" s="228"/>
      <c r="W493" s="256">
        <f t="shared" si="67"/>
        <v>6549.23</v>
      </c>
      <c r="X493" s="144">
        <f t="shared" si="72"/>
        <v>-2.2737367544323206E-13</v>
      </c>
      <c r="Y493" s="142"/>
      <c r="Z493" s="153"/>
      <c r="AA493" s="153"/>
      <c r="AB493" s="153"/>
      <c r="AC493" s="154"/>
      <c r="AD493" s="155"/>
      <c r="AE493" s="149"/>
      <c r="AF493" s="261" t="s">
        <v>819</v>
      </c>
      <c r="AG493" s="257">
        <f t="shared" si="68"/>
        <v>6549.23</v>
      </c>
      <c r="AH493" s="252">
        <f t="shared" si="69"/>
        <v>0</v>
      </c>
      <c r="AI493" s="258">
        <f t="shared" si="73"/>
        <v>0</v>
      </c>
    </row>
    <row r="494" spans="1:35" ht="14.25" customHeight="1" x14ac:dyDescent="0.2">
      <c r="A494" s="221">
        <v>42738</v>
      </c>
      <c r="B494" s="137"/>
      <c r="C494" s="138">
        <v>1</v>
      </c>
      <c r="D494" s="232" t="s">
        <v>53</v>
      </c>
      <c r="E494" s="228" t="s">
        <v>165</v>
      </c>
      <c r="F494" s="232" t="s">
        <v>79</v>
      </c>
      <c r="G494" s="228">
        <v>99208669</v>
      </c>
      <c r="H494" s="228">
        <v>1007765195</v>
      </c>
      <c r="I494" s="118">
        <v>260430</v>
      </c>
      <c r="J494" s="228"/>
      <c r="K494" s="228">
        <v>4402877148</v>
      </c>
      <c r="L494" s="228" t="s">
        <v>311</v>
      </c>
      <c r="M494" s="232" t="s">
        <v>643</v>
      </c>
      <c r="N494" s="230">
        <v>852.8</v>
      </c>
      <c r="O494" s="142" t="s">
        <v>160</v>
      </c>
      <c r="P494" s="230"/>
      <c r="Q494" s="230"/>
      <c r="R494" s="230" t="s">
        <v>675</v>
      </c>
      <c r="S494" s="230">
        <v>852.8</v>
      </c>
      <c r="T494" s="230"/>
      <c r="U494" s="230"/>
      <c r="V494" s="228"/>
      <c r="W494" s="256">
        <f t="shared" si="67"/>
        <v>852.8</v>
      </c>
      <c r="X494" s="144">
        <f t="shared" si="72"/>
        <v>0</v>
      </c>
      <c r="Y494" s="142"/>
      <c r="Z494" s="153"/>
      <c r="AA494" s="153"/>
      <c r="AB494" s="153"/>
      <c r="AC494" s="154"/>
      <c r="AD494" s="155"/>
      <c r="AE494" s="149"/>
      <c r="AF494" s="261" t="s">
        <v>819</v>
      </c>
      <c r="AG494" s="257">
        <f t="shared" si="68"/>
        <v>852.8</v>
      </c>
      <c r="AH494" s="252">
        <f t="shared" si="69"/>
        <v>0</v>
      </c>
      <c r="AI494" s="258">
        <f t="shared" si="73"/>
        <v>0</v>
      </c>
    </row>
    <row r="495" spans="1:35" ht="14.25" customHeight="1" x14ac:dyDescent="0.2">
      <c r="A495" s="221">
        <v>42738</v>
      </c>
      <c r="B495" s="137"/>
      <c r="C495" s="138">
        <v>1</v>
      </c>
      <c r="D495" s="232" t="s">
        <v>53</v>
      </c>
      <c r="E495" s="228" t="s">
        <v>165</v>
      </c>
      <c r="F495" s="232" t="s">
        <v>79</v>
      </c>
      <c r="G495" s="228">
        <v>99209569</v>
      </c>
      <c r="H495" s="228">
        <v>1007765195</v>
      </c>
      <c r="I495" s="118">
        <v>260431</v>
      </c>
      <c r="J495" s="228"/>
      <c r="K495" s="228">
        <v>4402877148</v>
      </c>
      <c r="L495" s="228" t="s">
        <v>311</v>
      </c>
      <c r="M495" s="232" t="s">
        <v>644</v>
      </c>
      <c r="N495" s="230">
        <v>120</v>
      </c>
      <c r="O495" s="142" t="s">
        <v>160</v>
      </c>
      <c r="P495" s="230"/>
      <c r="Q495" s="230"/>
      <c r="R495" s="230" t="s">
        <v>675</v>
      </c>
      <c r="S495" s="230">
        <v>120</v>
      </c>
      <c r="T495" s="230"/>
      <c r="U495" s="230"/>
      <c r="V495" s="228"/>
      <c r="W495" s="256">
        <f t="shared" si="67"/>
        <v>120</v>
      </c>
      <c r="X495" s="144">
        <f t="shared" si="72"/>
        <v>0</v>
      </c>
      <c r="Y495" s="142"/>
      <c r="Z495" s="153"/>
      <c r="AA495" s="153"/>
      <c r="AB495" s="153"/>
      <c r="AC495" s="154"/>
      <c r="AD495" s="155"/>
      <c r="AE495" s="149"/>
      <c r="AF495" s="261" t="s">
        <v>819</v>
      </c>
      <c r="AG495" s="257">
        <f t="shared" si="68"/>
        <v>120</v>
      </c>
      <c r="AH495" s="252">
        <f t="shared" si="69"/>
        <v>0</v>
      </c>
      <c r="AI495" s="258">
        <f t="shared" si="73"/>
        <v>0</v>
      </c>
    </row>
    <row r="496" spans="1:35" ht="14.25" customHeight="1" x14ac:dyDescent="0.2">
      <c r="A496" s="221">
        <v>42738</v>
      </c>
      <c r="B496" s="137"/>
      <c r="C496" s="138">
        <v>1</v>
      </c>
      <c r="D496" s="232" t="s">
        <v>53</v>
      </c>
      <c r="E496" s="228" t="s">
        <v>165</v>
      </c>
      <c r="F496" s="232" t="s">
        <v>79</v>
      </c>
      <c r="G496" s="203"/>
      <c r="H496" s="228">
        <v>1007765195</v>
      </c>
      <c r="I496" s="118">
        <v>260432</v>
      </c>
      <c r="J496" s="228"/>
      <c r="K496" s="228">
        <v>4402877148</v>
      </c>
      <c r="L496" s="228" t="s">
        <v>311</v>
      </c>
      <c r="M496" s="232" t="s">
        <v>255</v>
      </c>
      <c r="N496" s="230">
        <v>100</v>
      </c>
      <c r="O496" s="142" t="s">
        <v>160</v>
      </c>
      <c r="P496" s="230"/>
      <c r="Q496" s="230"/>
      <c r="R496" s="230" t="s">
        <v>675</v>
      </c>
      <c r="S496" s="230">
        <v>100</v>
      </c>
      <c r="T496" s="230"/>
      <c r="U496" s="230"/>
      <c r="V496" s="228"/>
      <c r="W496" s="256">
        <f t="shared" si="67"/>
        <v>100</v>
      </c>
      <c r="X496" s="144">
        <f t="shared" si="72"/>
        <v>0</v>
      </c>
      <c r="Y496" s="142"/>
      <c r="Z496" s="153"/>
      <c r="AA496" s="153"/>
      <c r="AB496" s="153"/>
      <c r="AC496" s="154"/>
      <c r="AD496" s="155"/>
      <c r="AE496" s="149"/>
      <c r="AF496" s="261" t="s">
        <v>819</v>
      </c>
      <c r="AG496" s="257">
        <f t="shared" si="68"/>
        <v>100</v>
      </c>
      <c r="AH496" s="252">
        <f t="shared" si="69"/>
        <v>0</v>
      </c>
      <c r="AI496" s="258">
        <f t="shared" si="73"/>
        <v>0</v>
      </c>
    </row>
    <row r="497" spans="1:35" ht="14.25" customHeight="1" x14ac:dyDescent="0.2">
      <c r="A497" s="221">
        <v>42738</v>
      </c>
      <c r="B497" s="137"/>
      <c r="C497" s="138">
        <v>1</v>
      </c>
      <c r="D497" s="232" t="s">
        <v>53</v>
      </c>
      <c r="E497" s="228" t="s">
        <v>165</v>
      </c>
      <c r="F497" s="232" t="s">
        <v>79</v>
      </c>
      <c r="G497" s="228">
        <v>99208995</v>
      </c>
      <c r="H497" s="228">
        <v>1007765195</v>
      </c>
      <c r="I497" s="118">
        <v>260433</v>
      </c>
      <c r="J497" s="228"/>
      <c r="K497" s="228">
        <v>4402877148</v>
      </c>
      <c r="L497" s="228" t="s">
        <v>311</v>
      </c>
      <c r="M497" s="232" t="s">
        <v>645</v>
      </c>
      <c r="N497" s="230">
        <v>100</v>
      </c>
      <c r="O497" s="142" t="s">
        <v>160</v>
      </c>
      <c r="P497" s="230"/>
      <c r="Q497" s="230"/>
      <c r="R497" s="230" t="s">
        <v>675</v>
      </c>
      <c r="S497" s="230">
        <v>100</v>
      </c>
      <c r="T497" s="230"/>
      <c r="U497" s="230"/>
      <c r="V497" s="228"/>
      <c r="W497" s="256">
        <f t="shared" si="67"/>
        <v>100</v>
      </c>
      <c r="X497" s="144">
        <f t="shared" si="72"/>
        <v>0</v>
      </c>
      <c r="Y497" s="142"/>
      <c r="Z497" s="153"/>
      <c r="AA497" s="153"/>
      <c r="AB497" s="153"/>
      <c r="AC497" s="154"/>
      <c r="AD497" s="155"/>
      <c r="AE497" s="149"/>
      <c r="AF497" s="261" t="s">
        <v>819</v>
      </c>
      <c r="AG497" s="257">
        <f t="shared" si="68"/>
        <v>100</v>
      </c>
      <c r="AH497" s="252">
        <f t="shared" si="69"/>
        <v>0</v>
      </c>
      <c r="AI497" s="258">
        <f t="shared" si="73"/>
        <v>0</v>
      </c>
    </row>
    <row r="498" spans="1:35" ht="14.25" customHeight="1" x14ac:dyDescent="0.2">
      <c r="A498" s="221">
        <v>42738</v>
      </c>
      <c r="B498" s="137"/>
      <c r="C498" s="138">
        <v>1</v>
      </c>
      <c r="D498" s="232" t="s">
        <v>53</v>
      </c>
      <c r="E498" s="228" t="s">
        <v>165</v>
      </c>
      <c r="F498" s="232" t="s">
        <v>79</v>
      </c>
      <c r="G498" s="228">
        <v>960885584</v>
      </c>
      <c r="H498" s="117">
        <v>1007799945</v>
      </c>
      <c r="I498" s="118">
        <v>260434</v>
      </c>
      <c r="J498" s="228"/>
      <c r="K498" s="119">
        <v>4402890126</v>
      </c>
      <c r="L498" s="228" t="s">
        <v>311</v>
      </c>
      <c r="M498" s="232" t="s">
        <v>642</v>
      </c>
      <c r="N498" s="230">
        <v>102.3</v>
      </c>
      <c r="O498" s="142" t="s">
        <v>160</v>
      </c>
      <c r="P498" s="230"/>
      <c r="Q498" s="230"/>
      <c r="R498" s="128" t="s">
        <v>805</v>
      </c>
      <c r="S498" s="230">
        <v>102.3</v>
      </c>
      <c r="T498" s="230"/>
      <c r="U498" s="230"/>
      <c r="V498" s="228"/>
      <c r="W498" s="256">
        <f t="shared" si="67"/>
        <v>102.3</v>
      </c>
      <c r="X498" s="144">
        <f t="shared" si="72"/>
        <v>0</v>
      </c>
      <c r="Y498" s="142"/>
      <c r="Z498" s="153"/>
      <c r="AA498" s="153"/>
      <c r="AB498" s="153"/>
      <c r="AC498" s="154"/>
      <c r="AD498" s="155"/>
      <c r="AE498" s="149"/>
      <c r="AF498" s="261" t="s">
        <v>819</v>
      </c>
      <c r="AG498" s="257">
        <f t="shared" si="68"/>
        <v>102.3</v>
      </c>
      <c r="AH498" s="252">
        <f t="shared" si="69"/>
        <v>0</v>
      </c>
      <c r="AI498" s="258">
        <f t="shared" si="73"/>
        <v>0</v>
      </c>
    </row>
    <row r="499" spans="1:35" ht="14.25" customHeight="1" x14ac:dyDescent="0.2">
      <c r="A499" s="221">
        <v>42738</v>
      </c>
      <c r="B499" s="137"/>
      <c r="C499" s="138">
        <v>1</v>
      </c>
      <c r="D499" s="232" t="s">
        <v>53</v>
      </c>
      <c r="E499" s="228" t="s">
        <v>165</v>
      </c>
      <c r="F499" s="232" t="s">
        <v>79</v>
      </c>
      <c r="G499" s="228">
        <v>960898040</v>
      </c>
      <c r="H499" s="228">
        <v>1007765195</v>
      </c>
      <c r="I499" s="118">
        <v>260435</v>
      </c>
      <c r="J499" s="228"/>
      <c r="K499" s="228">
        <v>4402877148</v>
      </c>
      <c r="L499" s="228" t="s">
        <v>311</v>
      </c>
      <c r="M499" s="232" t="s">
        <v>646</v>
      </c>
      <c r="N499" s="230">
        <v>242.8</v>
      </c>
      <c r="O499" s="142" t="s">
        <v>160</v>
      </c>
      <c r="P499" s="230"/>
      <c r="Q499" s="230"/>
      <c r="R499" s="230" t="s">
        <v>675</v>
      </c>
      <c r="S499" s="230">
        <v>242.8</v>
      </c>
      <c r="T499" s="230"/>
      <c r="U499" s="230"/>
      <c r="V499" s="228"/>
      <c r="W499" s="256">
        <f t="shared" si="67"/>
        <v>242.8</v>
      </c>
      <c r="X499" s="144">
        <f t="shared" si="72"/>
        <v>0</v>
      </c>
      <c r="Y499" s="142"/>
      <c r="Z499" s="153"/>
      <c r="AA499" s="153"/>
      <c r="AB499" s="153"/>
      <c r="AC499" s="154"/>
      <c r="AD499" s="155"/>
      <c r="AE499" s="149"/>
      <c r="AF499" s="261" t="s">
        <v>819</v>
      </c>
      <c r="AG499" s="257">
        <f t="shared" si="68"/>
        <v>242.8</v>
      </c>
      <c r="AH499" s="252">
        <f t="shared" si="69"/>
        <v>0</v>
      </c>
      <c r="AI499" s="258">
        <f t="shared" si="73"/>
        <v>0</v>
      </c>
    </row>
    <row r="500" spans="1:35" ht="14.25" customHeight="1" x14ac:dyDescent="0.2">
      <c r="A500" s="221">
        <v>42738</v>
      </c>
      <c r="B500" s="137"/>
      <c r="C500" s="138">
        <v>1</v>
      </c>
      <c r="D500" s="232" t="s">
        <v>53</v>
      </c>
      <c r="E500" s="228" t="s">
        <v>165</v>
      </c>
      <c r="F500" s="232" t="s">
        <v>79</v>
      </c>
      <c r="G500" s="228">
        <v>99209570</v>
      </c>
      <c r="H500" s="228">
        <v>1007765195</v>
      </c>
      <c r="I500" s="118">
        <v>260436</v>
      </c>
      <c r="J500" s="228"/>
      <c r="K500" s="228">
        <v>4402877148</v>
      </c>
      <c r="L500" s="228" t="s">
        <v>311</v>
      </c>
      <c r="M500" s="232" t="s">
        <v>647</v>
      </c>
      <c r="N500" s="230">
        <v>420</v>
      </c>
      <c r="O500" s="142" t="s">
        <v>160</v>
      </c>
      <c r="P500" s="230"/>
      <c r="Q500" s="230"/>
      <c r="R500" s="230" t="s">
        <v>675</v>
      </c>
      <c r="S500" s="230">
        <v>420</v>
      </c>
      <c r="T500" s="230"/>
      <c r="U500" s="230"/>
      <c r="V500" s="228"/>
      <c r="W500" s="256">
        <f t="shared" si="67"/>
        <v>420</v>
      </c>
      <c r="X500" s="144">
        <f t="shared" si="72"/>
        <v>0</v>
      </c>
      <c r="Y500" s="142"/>
      <c r="Z500" s="153"/>
      <c r="AA500" s="153"/>
      <c r="AB500" s="153"/>
      <c r="AC500" s="154"/>
      <c r="AD500" s="155"/>
      <c r="AE500" s="149"/>
      <c r="AF500" s="261" t="s">
        <v>819</v>
      </c>
      <c r="AG500" s="257">
        <f t="shared" si="68"/>
        <v>420</v>
      </c>
      <c r="AH500" s="252">
        <f t="shared" si="69"/>
        <v>0</v>
      </c>
      <c r="AI500" s="258">
        <f t="shared" si="73"/>
        <v>0</v>
      </c>
    </row>
    <row r="501" spans="1:35" ht="14.25" customHeight="1" x14ac:dyDescent="0.2">
      <c r="A501" s="221">
        <v>42738</v>
      </c>
      <c r="B501" s="137"/>
      <c r="C501" s="138">
        <v>1</v>
      </c>
      <c r="D501" s="232" t="s">
        <v>53</v>
      </c>
      <c r="E501" s="228" t="s">
        <v>165</v>
      </c>
      <c r="F501" s="232" t="s">
        <v>79</v>
      </c>
      <c r="G501" s="228">
        <v>99209569</v>
      </c>
      <c r="H501" s="228">
        <v>1007765195</v>
      </c>
      <c r="I501" s="118">
        <v>260437</v>
      </c>
      <c r="J501" s="228"/>
      <c r="K501" s="228">
        <v>4402877148</v>
      </c>
      <c r="L501" s="228" t="s">
        <v>311</v>
      </c>
      <c r="M501" s="232" t="s">
        <v>648</v>
      </c>
      <c r="N501" s="230">
        <v>139.30000000000001</v>
      </c>
      <c r="O501" s="142" t="s">
        <v>160</v>
      </c>
      <c r="P501" s="230"/>
      <c r="Q501" s="230"/>
      <c r="R501" s="230" t="s">
        <v>675</v>
      </c>
      <c r="S501" s="230">
        <v>139.30000000000001</v>
      </c>
      <c r="T501" s="230"/>
      <c r="U501" s="230"/>
      <c r="V501" s="228"/>
      <c r="W501" s="256">
        <f t="shared" si="67"/>
        <v>139.30000000000001</v>
      </c>
      <c r="X501" s="144">
        <f t="shared" si="72"/>
        <v>0</v>
      </c>
      <c r="Y501" s="142"/>
      <c r="Z501" s="153"/>
      <c r="AA501" s="153"/>
      <c r="AB501" s="153"/>
      <c r="AC501" s="154"/>
      <c r="AD501" s="155"/>
      <c r="AE501" s="149"/>
      <c r="AF501" s="261" t="s">
        <v>819</v>
      </c>
      <c r="AG501" s="257">
        <f t="shared" si="68"/>
        <v>139.30000000000001</v>
      </c>
      <c r="AH501" s="252">
        <f t="shared" si="69"/>
        <v>0</v>
      </c>
      <c r="AI501" s="258">
        <f t="shared" si="73"/>
        <v>0</v>
      </c>
    </row>
    <row r="502" spans="1:35" ht="14.25" customHeight="1" x14ac:dyDescent="0.2">
      <c r="A502" s="221">
        <v>42738</v>
      </c>
      <c r="B502" s="137"/>
      <c r="C502" s="138">
        <v>1</v>
      </c>
      <c r="D502" s="232">
        <v>3</v>
      </c>
      <c r="E502" s="228" t="s">
        <v>649</v>
      </c>
      <c r="F502" s="232" t="s">
        <v>79</v>
      </c>
      <c r="G502" s="228">
        <v>90497712</v>
      </c>
      <c r="H502" s="228">
        <v>1007755344</v>
      </c>
      <c r="I502" s="118">
        <v>260438</v>
      </c>
      <c r="J502" s="228"/>
      <c r="K502" s="228">
        <v>4402870618</v>
      </c>
      <c r="L502" s="228" t="s">
        <v>313</v>
      </c>
      <c r="M502" s="232" t="s">
        <v>650</v>
      </c>
      <c r="N502" s="230">
        <v>327.32</v>
      </c>
      <c r="O502" s="142" t="s">
        <v>160</v>
      </c>
      <c r="P502" s="230"/>
      <c r="Q502" s="230"/>
      <c r="R502" s="230" t="s">
        <v>659</v>
      </c>
      <c r="S502" s="230">
        <v>327.32</v>
      </c>
      <c r="T502" s="230"/>
      <c r="U502" s="230"/>
      <c r="V502" s="228"/>
      <c r="W502" s="256">
        <f t="shared" si="67"/>
        <v>327.32</v>
      </c>
      <c r="X502" s="144">
        <f t="shared" si="72"/>
        <v>0</v>
      </c>
      <c r="Y502" s="142"/>
      <c r="Z502" s="153"/>
      <c r="AA502" s="153"/>
      <c r="AB502" s="153"/>
      <c r="AC502" s="154"/>
      <c r="AD502" s="155"/>
      <c r="AE502" s="149"/>
      <c r="AF502" s="261" t="s">
        <v>819</v>
      </c>
      <c r="AG502" s="257">
        <f t="shared" si="68"/>
        <v>327.32</v>
      </c>
      <c r="AH502" s="252">
        <f t="shared" si="69"/>
        <v>0</v>
      </c>
      <c r="AI502" s="258">
        <f t="shared" si="73"/>
        <v>0</v>
      </c>
    </row>
    <row r="503" spans="1:35" ht="14.25" customHeight="1" x14ac:dyDescent="0.2">
      <c r="A503" s="221">
        <v>42738</v>
      </c>
      <c r="B503" s="137"/>
      <c r="C503" s="138">
        <v>1</v>
      </c>
      <c r="D503" s="232">
        <v>3</v>
      </c>
      <c r="E503" s="228" t="s">
        <v>649</v>
      </c>
      <c r="F503" s="232" t="s">
        <v>79</v>
      </c>
      <c r="G503" s="228">
        <v>99211022</v>
      </c>
      <c r="H503" s="228">
        <v>1007755349</v>
      </c>
      <c r="I503" s="118">
        <v>260439</v>
      </c>
      <c r="J503" s="228"/>
      <c r="K503" s="228">
        <v>4402871257</v>
      </c>
      <c r="L503" s="228" t="s">
        <v>313</v>
      </c>
      <c r="M503" s="232" t="s">
        <v>651</v>
      </c>
      <c r="N503" s="230">
        <v>108.24</v>
      </c>
      <c r="O503" s="142" t="s">
        <v>160</v>
      </c>
      <c r="P503" s="230"/>
      <c r="Q503" s="230"/>
      <c r="R503" s="230" t="s">
        <v>659</v>
      </c>
      <c r="S503" s="230">
        <v>108.24</v>
      </c>
      <c r="T503" s="230"/>
      <c r="U503" s="230"/>
      <c r="V503" s="228"/>
      <c r="W503" s="256">
        <f t="shared" si="67"/>
        <v>108.24</v>
      </c>
      <c r="X503" s="144">
        <f t="shared" si="72"/>
        <v>0</v>
      </c>
      <c r="Y503" s="142"/>
      <c r="Z503" s="153"/>
      <c r="AA503" s="153"/>
      <c r="AB503" s="153"/>
      <c r="AC503" s="154"/>
      <c r="AD503" s="155"/>
      <c r="AE503" s="149"/>
      <c r="AF503" s="261" t="s">
        <v>819</v>
      </c>
      <c r="AG503" s="257">
        <f t="shared" si="68"/>
        <v>108.24</v>
      </c>
      <c r="AH503" s="252">
        <f t="shared" si="69"/>
        <v>0</v>
      </c>
      <c r="AI503" s="258">
        <f t="shared" si="73"/>
        <v>0</v>
      </c>
    </row>
    <row r="504" spans="1:35" ht="14.25" customHeight="1" x14ac:dyDescent="0.2">
      <c r="A504" s="221">
        <v>42738</v>
      </c>
      <c r="B504" s="137"/>
      <c r="C504" s="138">
        <v>1</v>
      </c>
      <c r="D504" s="232">
        <v>3</v>
      </c>
      <c r="E504" s="228" t="s">
        <v>282</v>
      </c>
      <c r="F504" s="232" t="s">
        <v>79</v>
      </c>
      <c r="G504" s="228">
        <v>90497554</v>
      </c>
      <c r="H504" s="228">
        <v>1007755350</v>
      </c>
      <c r="I504" s="118">
        <v>260440</v>
      </c>
      <c r="J504" s="228"/>
      <c r="K504" s="228">
        <v>4402869772</v>
      </c>
      <c r="L504" s="228" t="s">
        <v>313</v>
      </c>
      <c r="M504" s="232" t="s">
        <v>652</v>
      </c>
      <c r="N504" s="230">
        <v>640.84</v>
      </c>
      <c r="O504" s="142" t="s">
        <v>160</v>
      </c>
      <c r="P504" s="230"/>
      <c r="Q504" s="230"/>
      <c r="R504" s="230" t="s">
        <v>659</v>
      </c>
      <c r="S504" s="230">
        <v>640.84</v>
      </c>
      <c r="T504" s="230"/>
      <c r="U504" s="230"/>
      <c r="V504" s="228"/>
      <c r="W504" s="256">
        <f t="shared" si="67"/>
        <v>640.84</v>
      </c>
      <c r="X504" s="144">
        <f t="shared" si="72"/>
        <v>0</v>
      </c>
      <c r="Y504" s="142"/>
      <c r="Z504" s="153"/>
      <c r="AA504" s="153"/>
      <c r="AB504" s="153"/>
      <c r="AC504" s="154"/>
      <c r="AD504" s="155"/>
      <c r="AE504" s="149"/>
      <c r="AF504" s="261" t="s">
        <v>819</v>
      </c>
      <c r="AG504" s="257">
        <f t="shared" si="68"/>
        <v>640.84</v>
      </c>
      <c r="AH504" s="252">
        <f t="shared" si="69"/>
        <v>0</v>
      </c>
      <c r="AI504" s="258">
        <f t="shared" si="73"/>
        <v>0</v>
      </c>
    </row>
    <row r="505" spans="1:35" ht="14.25" customHeight="1" x14ac:dyDescent="0.2">
      <c r="A505" s="221">
        <v>42738</v>
      </c>
      <c r="B505" s="137"/>
      <c r="C505" s="138">
        <v>1</v>
      </c>
      <c r="D505" s="232">
        <v>3</v>
      </c>
      <c r="E505" s="228"/>
      <c r="F505" s="232" t="s">
        <v>83</v>
      </c>
      <c r="G505" s="228">
        <v>960904026</v>
      </c>
      <c r="H505" s="228"/>
      <c r="I505" s="118">
        <v>260441</v>
      </c>
      <c r="J505" s="228"/>
      <c r="K505" s="228">
        <v>2510004037</v>
      </c>
      <c r="L505" s="228" t="s">
        <v>311</v>
      </c>
      <c r="M505" s="232" t="s">
        <v>291</v>
      </c>
      <c r="N505" s="230">
        <v>120</v>
      </c>
      <c r="O505" s="142" t="s">
        <v>160</v>
      </c>
      <c r="P505" s="230"/>
      <c r="Q505" s="230"/>
      <c r="R505" s="230" t="s">
        <v>734</v>
      </c>
      <c r="S505" s="230">
        <v>120</v>
      </c>
      <c r="T505" s="230"/>
      <c r="U505" s="230"/>
      <c r="V505" s="228"/>
      <c r="W505" s="256">
        <f t="shared" si="67"/>
        <v>120</v>
      </c>
      <c r="X505" s="144">
        <f t="shared" si="72"/>
        <v>0</v>
      </c>
      <c r="Y505" s="142"/>
      <c r="Z505" s="153"/>
      <c r="AA505" s="153"/>
      <c r="AB505" s="153"/>
      <c r="AC505" s="154"/>
      <c r="AD505" s="155"/>
      <c r="AE505" s="149"/>
      <c r="AF505" s="261" t="s">
        <v>819</v>
      </c>
      <c r="AG505" s="257">
        <f t="shared" si="68"/>
        <v>120</v>
      </c>
      <c r="AH505" s="252">
        <f t="shared" si="69"/>
        <v>0</v>
      </c>
      <c r="AI505" s="258">
        <f t="shared" si="73"/>
        <v>0</v>
      </c>
    </row>
    <row r="506" spans="1:35" ht="14.25" customHeight="1" x14ac:dyDescent="0.2">
      <c r="A506" s="221">
        <v>42738</v>
      </c>
      <c r="B506" s="137"/>
      <c r="C506" s="138"/>
      <c r="D506" s="232">
        <v>8</v>
      </c>
      <c r="E506" s="228"/>
      <c r="F506" s="232" t="s">
        <v>83</v>
      </c>
      <c r="G506" s="228">
        <v>99210840</v>
      </c>
      <c r="H506" s="228"/>
      <c r="I506" s="118">
        <v>260442</v>
      </c>
      <c r="J506" s="228"/>
      <c r="K506" s="228" t="s">
        <v>783</v>
      </c>
      <c r="L506" s="228" t="s">
        <v>311</v>
      </c>
      <c r="M506" s="232" t="s">
        <v>432</v>
      </c>
      <c r="N506" s="230">
        <v>120</v>
      </c>
      <c r="O506" s="142" t="s">
        <v>495</v>
      </c>
      <c r="P506" s="230"/>
      <c r="Q506" s="230"/>
      <c r="R506" s="230"/>
      <c r="S506" s="230"/>
      <c r="T506" s="230"/>
      <c r="U506" s="230"/>
      <c r="V506" s="228"/>
      <c r="W506" s="256">
        <f t="shared" si="67"/>
        <v>0</v>
      </c>
      <c r="X506" s="144">
        <f t="shared" si="72"/>
        <v>0</v>
      </c>
      <c r="Y506" s="142"/>
      <c r="Z506" s="153"/>
      <c r="AA506" s="153"/>
      <c r="AB506" s="153"/>
      <c r="AC506" s="154"/>
      <c r="AD506" s="155"/>
      <c r="AE506" s="149"/>
      <c r="AF506" s="261" t="s">
        <v>818</v>
      </c>
      <c r="AG506" s="257">
        <f t="shared" si="68"/>
        <v>0</v>
      </c>
      <c r="AH506" s="252">
        <f t="shared" si="69"/>
        <v>0</v>
      </c>
      <c r="AI506" s="258">
        <f t="shared" si="73"/>
        <v>0</v>
      </c>
    </row>
    <row r="507" spans="1:35" ht="14.25" customHeight="1" x14ac:dyDescent="0.2">
      <c r="A507" s="221">
        <v>42738</v>
      </c>
      <c r="B507" s="160"/>
      <c r="C507" s="138"/>
      <c r="D507" s="161">
        <v>8</v>
      </c>
      <c r="E507" s="158"/>
      <c r="F507" s="232" t="s">
        <v>83</v>
      </c>
      <c r="G507" s="158">
        <v>99210820</v>
      </c>
      <c r="H507" s="158"/>
      <c r="I507" s="222">
        <v>260443</v>
      </c>
      <c r="J507" s="158"/>
      <c r="K507" s="228" t="s">
        <v>783</v>
      </c>
      <c r="L507" s="158" t="s">
        <v>311</v>
      </c>
      <c r="M507" s="161" t="s">
        <v>654</v>
      </c>
      <c r="N507" s="162">
        <v>100</v>
      </c>
      <c r="O507" s="142" t="s">
        <v>495</v>
      </c>
      <c r="P507" s="162"/>
      <c r="Q507" s="230"/>
      <c r="R507" s="162"/>
      <c r="S507" s="162"/>
      <c r="T507" s="162"/>
      <c r="U507" s="162"/>
      <c r="V507" s="158"/>
      <c r="W507" s="256">
        <f t="shared" si="67"/>
        <v>0</v>
      </c>
      <c r="X507" s="144">
        <f t="shared" si="72"/>
        <v>0</v>
      </c>
      <c r="Y507" s="163"/>
      <c r="Z507" s="164"/>
      <c r="AA507" s="164"/>
      <c r="AB507" s="164"/>
      <c r="AC507" s="165"/>
      <c r="AD507" s="159"/>
      <c r="AE507" s="223"/>
      <c r="AF507" s="261" t="s">
        <v>818</v>
      </c>
      <c r="AG507" s="257">
        <f t="shared" si="68"/>
        <v>0</v>
      </c>
      <c r="AH507" s="252">
        <f t="shared" si="69"/>
        <v>0</v>
      </c>
      <c r="AI507" s="258">
        <f t="shared" si="73"/>
        <v>0</v>
      </c>
    </row>
    <row r="508" spans="1:35" ht="14.25" customHeight="1" x14ac:dyDescent="0.2">
      <c r="A508" s="221">
        <v>42738</v>
      </c>
      <c r="B508" s="137"/>
      <c r="C508" s="138">
        <v>1</v>
      </c>
      <c r="D508" s="232">
        <v>3</v>
      </c>
      <c r="E508" s="228"/>
      <c r="F508" s="232" t="s">
        <v>83</v>
      </c>
      <c r="G508" s="228">
        <v>99210406</v>
      </c>
      <c r="H508" s="228"/>
      <c r="I508" s="118">
        <v>260444</v>
      </c>
      <c r="J508" s="228"/>
      <c r="K508" s="228">
        <v>2510004133</v>
      </c>
      <c r="L508" s="228" t="s">
        <v>311</v>
      </c>
      <c r="M508" s="232" t="s">
        <v>655</v>
      </c>
      <c r="N508" s="230">
        <v>168</v>
      </c>
      <c r="O508" s="142" t="s">
        <v>160</v>
      </c>
      <c r="P508" s="230"/>
      <c r="Q508" s="230"/>
      <c r="R508" s="230" t="s">
        <v>987</v>
      </c>
      <c r="S508" s="230">
        <v>168</v>
      </c>
      <c r="T508" s="230"/>
      <c r="U508" s="230"/>
      <c r="V508" s="228"/>
      <c r="W508" s="256">
        <f t="shared" si="67"/>
        <v>168</v>
      </c>
      <c r="X508" s="144">
        <f t="shared" si="72"/>
        <v>0</v>
      </c>
      <c r="Y508" s="142"/>
      <c r="Z508" s="153"/>
      <c r="AA508" s="153"/>
      <c r="AB508" s="153"/>
      <c r="AC508" s="154"/>
      <c r="AD508" s="155"/>
      <c r="AE508" s="149"/>
      <c r="AF508" s="261" t="s">
        <v>819</v>
      </c>
      <c r="AG508" s="257">
        <f t="shared" si="68"/>
        <v>168</v>
      </c>
      <c r="AH508" s="252">
        <f t="shared" si="69"/>
        <v>0</v>
      </c>
      <c r="AI508" s="258">
        <f t="shared" si="73"/>
        <v>0</v>
      </c>
    </row>
    <row r="509" spans="1:35" ht="14.25" customHeight="1" x14ac:dyDescent="0.2">
      <c r="A509" s="221">
        <v>42738</v>
      </c>
      <c r="B509" s="137"/>
      <c r="C509" s="138">
        <v>1</v>
      </c>
      <c r="D509" s="232">
        <v>3</v>
      </c>
      <c r="E509" s="228"/>
      <c r="F509" s="232" t="s">
        <v>83</v>
      </c>
      <c r="G509" s="228">
        <v>90497337</v>
      </c>
      <c r="H509" s="228"/>
      <c r="I509" s="118">
        <v>260445</v>
      </c>
      <c r="J509" s="140"/>
      <c r="K509" s="228">
        <v>2510004037</v>
      </c>
      <c r="L509" s="228" t="s">
        <v>311</v>
      </c>
      <c r="M509" s="232" t="s">
        <v>656</v>
      </c>
      <c r="N509" s="230">
        <v>100</v>
      </c>
      <c r="O509" s="142" t="s">
        <v>160</v>
      </c>
      <c r="P509" s="143"/>
      <c r="Q509" s="143"/>
      <c r="R509" s="143" t="s">
        <v>734</v>
      </c>
      <c r="S509" s="143">
        <v>100</v>
      </c>
      <c r="T509" s="143"/>
      <c r="U509" s="143"/>
      <c r="V509" s="228"/>
      <c r="W509" s="256">
        <f t="shared" si="67"/>
        <v>100</v>
      </c>
      <c r="X509" s="144">
        <f t="shared" si="72"/>
        <v>0</v>
      </c>
      <c r="Y509" s="142"/>
      <c r="Z509" s="153"/>
      <c r="AA509" s="153"/>
      <c r="AB509" s="153"/>
      <c r="AC509" s="154"/>
      <c r="AD509" s="155"/>
      <c r="AE509" s="149"/>
      <c r="AF509" s="261" t="s">
        <v>819</v>
      </c>
      <c r="AG509" s="257">
        <f t="shared" si="68"/>
        <v>100</v>
      </c>
      <c r="AH509" s="252">
        <f t="shared" si="69"/>
        <v>0</v>
      </c>
      <c r="AI509" s="258">
        <f t="shared" si="73"/>
        <v>0</v>
      </c>
    </row>
    <row r="510" spans="1:35" ht="14.25" customHeight="1" x14ac:dyDescent="0.2">
      <c r="A510" s="221">
        <v>42738</v>
      </c>
      <c r="B510" s="137"/>
      <c r="C510" s="138"/>
      <c r="D510" s="232">
        <v>8</v>
      </c>
      <c r="E510" s="228"/>
      <c r="F510" s="232" t="s">
        <v>83</v>
      </c>
      <c r="G510" s="228">
        <v>90496296</v>
      </c>
      <c r="H510" s="228"/>
      <c r="I510" s="118">
        <v>260446</v>
      </c>
      <c r="J510" s="140"/>
      <c r="K510" s="228" t="s">
        <v>783</v>
      </c>
      <c r="L510" s="228" t="s">
        <v>311</v>
      </c>
      <c r="M510" s="232" t="s">
        <v>322</v>
      </c>
      <c r="N510" s="230">
        <v>250</v>
      </c>
      <c r="O510" s="142" t="s">
        <v>495</v>
      </c>
      <c r="P510" s="143"/>
      <c r="Q510" s="143"/>
      <c r="R510" s="143"/>
      <c r="S510" s="143"/>
      <c r="T510" s="143"/>
      <c r="U510" s="143"/>
      <c r="V510" s="228"/>
      <c r="W510" s="256">
        <f t="shared" si="67"/>
        <v>0</v>
      </c>
      <c r="X510" s="144">
        <f t="shared" si="72"/>
        <v>0</v>
      </c>
      <c r="Y510" s="142"/>
      <c r="Z510" s="153"/>
      <c r="AA510" s="153"/>
      <c r="AB510" s="153"/>
      <c r="AC510" s="154"/>
      <c r="AD510" s="155"/>
      <c r="AE510" s="149"/>
      <c r="AF510" s="261" t="s">
        <v>818</v>
      </c>
      <c r="AG510" s="257">
        <f t="shared" si="68"/>
        <v>0</v>
      </c>
      <c r="AH510" s="252">
        <f t="shared" si="69"/>
        <v>0</v>
      </c>
      <c r="AI510" s="258">
        <f t="shared" si="73"/>
        <v>0</v>
      </c>
    </row>
    <row r="511" spans="1:35" ht="14.25" customHeight="1" x14ac:dyDescent="0.2">
      <c r="A511" s="221">
        <v>42738</v>
      </c>
      <c r="B511" s="137"/>
      <c r="C511" s="138">
        <v>1</v>
      </c>
      <c r="D511" s="232">
        <v>8</v>
      </c>
      <c r="E511" s="228"/>
      <c r="F511" s="232" t="s">
        <v>83</v>
      </c>
      <c r="G511" s="140">
        <v>99133860</v>
      </c>
      <c r="H511" s="228"/>
      <c r="I511" s="118">
        <v>260447</v>
      </c>
      <c r="J511" s="140"/>
      <c r="K511" s="228">
        <v>2510004133</v>
      </c>
      <c r="L511" s="228" t="s">
        <v>311</v>
      </c>
      <c r="M511" s="232" t="s">
        <v>657</v>
      </c>
      <c r="N511" s="143">
        <v>150</v>
      </c>
      <c r="O511" s="142" t="s">
        <v>160</v>
      </c>
      <c r="P511" s="230"/>
      <c r="Q511" s="143"/>
      <c r="R511" s="143" t="s">
        <v>987</v>
      </c>
      <c r="S511" s="143">
        <v>150</v>
      </c>
      <c r="T511" s="143"/>
      <c r="U511" s="143"/>
      <c r="V511" s="228"/>
      <c r="W511" s="256">
        <f t="shared" si="67"/>
        <v>150</v>
      </c>
      <c r="X511" s="144">
        <f t="shared" si="72"/>
        <v>0</v>
      </c>
      <c r="Y511" s="142"/>
      <c r="Z511" s="153"/>
      <c r="AA511" s="153"/>
      <c r="AB511" s="153"/>
      <c r="AC511" s="154"/>
      <c r="AD511" s="155"/>
      <c r="AE511" s="149"/>
      <c r="AF511" s="261" t="s">
        <v>818</v>
      </c>
      <c r="AG511" s="257">
        <f t="shared" si="68"/>
        <v>150</v>
      </c>
      <c r="AH511" s="252">
        <f t="shared" si="69"/>
        <v>0</v>
      </c>
      <c r="AI511" s="258">
        <f t="shared" si="73"/>
        <v>0</v>
      </c>
    </row>
    <row r="512" spans="1:35" ht="14.25" customHeight="1" x14ac:dyDescent="0.2">
      <c r="A512" s="221">
        <v>42738</v>
      </c>
      <c r="B512" s="137"/>
      <c r="C512" s="138">
        <v>1</v>
      </c>
      <c r="D512" s="232">
        <v>3</v>
      </c>
      <c r="E512" s="228" t="s">
        <v>282</v>
      </c>
      <c r="F512" s="232" t="s">
        <v>79</v>
      </c>
      <c r="G512" s="203"/>
      <c r="H512" s="228" t="s">
        <v>660</v>
      </c>
      <c r="I512" s="118">
        <v>260448</v>
      </c>
      <c r="J512" s="140"/>
      <c r="K512" s="228">
        <v>4402874641</v>
      </c>
      <c r="L512" s="228" t="s">
        <v>312</v>
      </c>
      <c r="M512" s="232" t="s">
        <v>658</v>
      </c>
      <c r="N512" s="143">
        <f>477.5+10144.6</f>
        <v>10622.1</v>
      </c>
      <c r="O512" s="142" t="s">
        <v>160</v>
      </c>
      <c r="P512" s="143"/>
      <c r="Q512" s="143"/>
      <c r="R512" s="143" t="s">
        <v>661</v>
      </c>
      <c r="S512" s="143">
        <v>10144.6</v>
      </c>
      <c r="T512" s="143">
        <v>477.5</v>
      </c>
      <c r="U512" s="143"/>
      <c r="V512" s="228"/>
      <c r="W512" s="256">
        <f t="shared" si="67"/>
        <v>10622.1</v>
      </c>
      <c r="X512" s="144">
        <f t="shared" si="72"/>
        <v>0</v>
      </c>
      <c r="Y512" s="142"/>
      <c r="Z512" s="153"/>
      <c r="AA512" s="153"/>
      <c r="AB512" s="153"/>
      <c r="AC512" s="154"/>
      <c r="AD512" s="155"/>
      <c r="AE512" s="149"/>
      <c r="AF512" s="261" t="s">
        <v>819</v>
      </c>
      <c r="AG512" s="257">
        <f t="shared" si="68"/>
        <v>10622.1</v>
      </c>
      <c r="AH512" s="252">
        <f t="shared" si="69"/>
        <v>0</v>
      </c>
      <c r="AI512" s="258">
        <f t="shared" si="73"/>
        <v>0</v>
      </c>
    </row>
    <row r="513" spans="1:35" ht="14.25" customHeight="1" x14ac:dyDescent="0.2">
      <c r="A513" s="221">
        <v>42738</v>
      </c>
      <c r="B513" s="137"/>
      <c r="C513" s="138">
        <v>1</v>
      </c>
      <c r="D513" s="232">
        <v>3</v>
      </c>
      <c r="E513" s="228" t="s">
        <v>282</v>
      </c>
      <c r="F513" s="232" t="s">
        <v>79</v>
      </c>
      <c r="G513" s="203"/>
      <c r="H513" s="228">
        <v>1007810583</v>
      </c>
      <c r="I513" s="118">
        <v>260449</v>
      </c>
      <c r="J513" s="140"/>
      <c r="K513" s="228" t="s">
        <v>835</v>
      </c>
      <c r="L513" s="228" t="s">
        <v>312</v>
      </c>
      <c r="M513" s="232" t="s">
        <v>658</v>
      </c>
      <c r="N513" s="143">
        <f>477.5+10003.24</f>
        <v>10480.74</v>
      </c>
      <c r="O513" s="142" t="s">
        <v>160</v>
      </c>
      <c r="Q513" s="143"/>
      <c r="R513" s="230" t="s">
        <v>839</v>
      </c>
      <c r="S513" s="143">
        <v>477.5</v>
      </c>
      <c r="T513" s="143">
        <v>10003.243</v>
      </c>
      <c r="U513" s="143"/>
      <c r="V513" s="228"/>
      <c r="W513" s="256">
        <f t="shared" si="67"/>
        <v>10480.743</v>
      </c>
      <c r="X513" s="144">
        <f t="shared" si="72"/>
        <v>-3.0000000006111804E-3</v>
      </c>
      <c r="Y513" s="142"/>
      <c r="Z513" s="153"/>
      <c r="AA513" s="153"/>
      <c r="AB513" s="153"/>
      <c r="AC513" s="154"/>
      <c r="AD513" s="155"/>
      <c r="AE513" s="149"/>
      <c r="AF513" s="261" t="s">
        <v>819</v>
      </c>
      <c r="AG513" s="257">
        <f t="shared" si="68"/>
        <v>10480.74</v>
      </c>
      <c r="AH513" s="252">
        <f t="shared" si="69"/>
        <v>0</v>
      </c>
      <c r="AI513" s="258">
        <f t="shared" si="73"/>
        <v>-3.0000000006111804E-3</v>
      </c>
    </row>
    <row r="514" spans="1:35" ht="14.25" customHeight="1" x14ac:dyDescent="0.2">
      <c r="A514" s="221">
        <v>42738</v>
      </c>
      <c r="B514" s="137"/>
      <c r="C514" s="138">
        <v>0</v>
      </c>
      <c r="D514" s="232">
        <v>3</v>
      </c>
      <c r="E514" s="228" t="s">
        <v>282</v>
      </c>
      <c r="F514" s="232" t="s">
        <v>79</v>
      </c>
      <c r="G514" s="203"/>
      <c r="H514" s="228"/>
      <c r="I514" s="118">
        <v>260450</v>
      </c>
      <c r="J514" s="140"/>
      <c r="K514" s="228"/>
      <c r="L514" s="228" t="s">
        <v>312</v>
      </c>
      <c r="M514" s="232" t="s">
        <v>658</v>
      </c>
      <c r="N514" s="143">
        <f>477.5+10413.68</f>
        <v>10891.18</v>
      </c>
      <c r="O514" s="142" t="s">
        <v>160</v>
      </c>
      <c r="P514" s="143" t="s">
        <v>163</v>
      </c>
      <c r="Q514" s="143"/>
      <c r="R514" s="143"/>
      <c r="S514" s="143"/>
      <c r="T514" s="143"/>
      <c r="U514" s="143"/>
      <c r="V514" s="228"/>
      <c r="W514" s="256">
        <f t="shared" si="67"/>
        <v>0</v>
      </c>
      <c r="X514" s="144">
        <f t="shared" si="72"/>
        <v>10891.18</v>
      </c>
      <c r="Y514" s="142"/>
      <c r="Z514" s="153"/>
      <c r="AA514" s="153"/>
      <c r="AB514" s="153"/>
      <c r="AC514" s="154"/>
      <c r="AD514" s="155"/>
      <c r="AE514" s="149"/>
      <c r="AF514" s="261" t="s">
        <v>819</v>
      </c>
      <c r="AG514" s="257">
        <f t="shared" si="68"/>
        <v>0</v>
      </c>
      <c r="AH514" s="252">
        <f t="shared" si="69"/>
        <v>10891.18</v>
      </c>
      <c r="AI514" s="258">
        <f t="shared" si="73"/>
        <v>0</v>
      </c>
    </row>
    <row r="515" spans="1:35" ht="14.25" customHeight="1" x14ac:dyDescent="0.2">
      <c r="A515" s="221">
        <v>42740</v>
      </c>
      <c r="B515" s="137"/>
      <c r="C515" s="138">
        <v>1</v>
      </c>
      <c r="D515" s="232">
        <v>11</v>
      </c>
      <c r="E515" s="228" t="s">
        <v>68</v>
      </c>
      <c r="F515" s="232" t="s">
        <v>79</v>
      </c>
      <c r="G515" s="228">
        <v>992091815</v>
      </c>
      <c r="H515" s="228">
        <v>1007862020</v>
      </c>
      <c r="I515" s="118">
        <v>260452</v>
      </c>
      <c r="J515" s="140"/>
      <c r="K515" s="228">
        <v>4402898542</v>
      </c>
      <c r="L515" s="228" t="s">
        <v>311</v>
      </c>
      <c r="M515" s="232" t="s">
        <v>664</v>
      </c>
      <c r="N515" s="143">
        <v>239.62</v>
      </c>
      <c r="O515" s="142" t="s">
        <v>160</v>
      </c>
      <c r="Q515" s="143"/>
      <c r="R515" s="143" t="s">
        <v>949</v>
      </c>
      <c r="S515" s="143">
        <v>239.62</v>
      </c>
      <c r="T515" s="143"/>
      <c r="U515" s="143"/>
      <c r="V515" s="228"/>
      <c r="W515" s="256">
        <f t="shared" ref="W515:W584" si="74">S515+T515+U515+V515</f>
        <v>239.62</v>
      </c>
      <c r="X515" s="144">
        <f t="shared" si="72"/>
        <v>0</v>
      </c>
      <c r="Y515" s="142"/>
      <c r="Z515" s="153"/>
      <c r="AA515" s="153"/>
      <c r="AB515" s="153"/>
      <c r="AC515" s="154"/>
      <c r="AD515" s="155"/>
      <c r="AE515" s="149"/>
      <c r="AF515" s="261" t="s">
        <v>819</v>
      </c>
      <c r="AG515" s="257">
        <f t="shared" ref="AG515:AG584" si="75">N515*C515</f>
        <v>239.62</v>
      </c>
      <c r="AH515" s="252">
        <f t="shared" ref="AH515:AH584" si="76">IF(O515="a",0,IF(O515="d",0,IF(C515="","",+N515-(C515*N515))))</f>
        <v>0</v>
      </c>
      <c r="AI515" s="258">
        <f t="shared" si="73"/>
        <v>0</v>
      </c>
    </row>
    <row r="516" spans="1:35" ht="14.25" customHeight="1" x14ac:dyDescent="0.2">
      <c r="A516" s="221">
        <v>42740</v>
      </c>
      <c r="B516" s="137"/>
      <c r="C516" s="138">
        <v>1</v>
      </c>
      <c r="D516" s="232">
        <v>11</v>
      </c>
      <c r="E516" s="228" t="s">
        <v>68</v>
      </c>
      <c r="F516" s="232" t="s">
        <v>79</v>
      </c>
      <c r="G516" s="228">
        <v>99209816</v>
      </c>
      <c r="H516" s="228">
        <v>1007862022</v>
      </c>
      <c r="I516" s="118">
        <v>260453</v>
      </c>
      <c r="J516" s="140"/>
      <c r="K516" s="228">
        <v>4402898543</v>
      </c>
      <c r="L516" s="228" t="s">
        <v>311</v>
      </c>
      <c r="M516" s="232" t="s">
        <v>665</v>
      </c>
      <c r="N516" s="143">
        <v>122.76</v>
      </c>
      <c r="O516" s="142" t="s">
        <v>160</v>
      </c>
      <c r="Q516" s="143"/>
      <c r="R516" s="143" t="s">
        <v>949</v>
      </c>
      <c r="S516" s="143">
        <v>122.76</v>
      </c>
      <c r="T516" s="143"/>
      <c r="U516" s="143"/>
      <c r="V516" s="228"/>
      <c r="W516" s="256">
        <f t="shared" si="74"/>
        <v>122.76</v>
      </c>
      <c r="X516" s="144">
        <f t="shared" si="72"/>
        <v>0</v>
      </c>
      <c r="Y516" s="142"/>
      <c r="Z516" s="153"/>
      <c r="AA516" s="153"/>
      <c r="AB516" s="153"/>
      <c r="AC516" s="154"/>
      <c r="AD516" s="155"/>
      <c r="AE516" s="149"/>
      <c r="AF516" s="261" t="s">
        <v>819</v>
      </c>
      <c r="AG516" s="257">
        <f t="shared" si="75"/>
        <v>122.76</v>
      </c>
      <c r="AH516" s="252">
        <f t="shared" si="76"/>
        <v>0</v>
      </c>
      <c r="AI516" s="258">
        <f t="shared" si="73"/>
        <v>0</v>
      </c>
    </row>
    <row r="517" spans="1:35" ht="14.25" customHeight="1" x14ac:dyDescent="0.2">
      <c r="A517" s="221">
        <v>42740</v>
      </c>
      <c r="B517" s="137"/>
      <c r="C517" s="138">
        <v>1</v>
      </c>
      <c r="D517" s="232" t="s">
        <v>55</v>
      </c>
      <c r="E517" s="228" t="s">
        <v>65</v>
      </c>
      <c r="F517" s="232" t="s">
        <v>79</v>
      </c>
      <c r="G517" s="228">
        <v>90486987</v>
      </c>
      <c r="H517" s="228">
        <v>1007862082</v>
      </c>
      <c r="I517" s="118">
        <v>260454</v>
      </c>
      <c r="J517" s="228">
        <v>40403</v>
      </c>
      <c r="K517" s="228">
        <v>4402902791</v>
      </c>
      <c r="L517" s="228" t="s">
        <v>311</v>
      </c>
      <c r="M517" s="232" t="s">
        <v>666</v>
      </c>
      <c r="N517" s="143">
        <v>100</v>
      </c>
      <c r="O517" s="142" t="s">
        <v>160</v>
      </c>
      <c r="Q517" s="230"/>
      <c r="R517" s="143" t="s">
        <v>949</v>
      </c>
      <c r="S517" s="143">
        <v>100</v>
      </c>
      <c r="T517" s="143"/>
      <c r="U517" s="143"/>
      <c r="V517" s="228"/>
      <c r="W517" s="256">
        <f t="shared" si="74"/>
        <v>100</v>
      </c>
      <c r="X517" s="144">
        <f t="shared" si="72"/>
        <v>0</v>
      </c>
      <c r="Y517" s="142"/>
      <c r="Z517" s="153"/>
      <c r="AA517" s="153"/>
      <c r="AB517" s="153"/>
      <c r="AC517" s="154"/>
      <c r="AD517" s="155"/>
      <c r="AE517" s="149"/>
      <c r="AF517" s="261" t="s">
        <v>820</v>
      </c>
      <c r="AG517" s="257">
        <f t="shared" si="75"/>
        <v>100</v>
      </c>
      <c r="AH517" s="252">
        <f t="shared" si="76"/>
        <v>0</v>
      </c>
      <c r="AI517" s="258">
        <f t="shared" si="73"/>
        <v>0</v>
      </c>
    </row>
    <row r="518" spans="1:35" ht="14.25" customHeight="1" x14ac:dyDescent="0.2">
      <c r="A518" s="221">
        <v>42740</v>
      </c>
      <c r="B518" s="137"/>
      <c r="C518" s="138">
        <v>1</v>
      </c>
      <c r="D518" s="232">
        <v>11</v>
      </c>
      <c r="E518" s="228" t="s">
        <v>68</v>
      </c>
      <c r="F518" s="232" t="s">
        <v>79</v>
      </c>
      <c r="G518" s="228">
        <v>90497342</v>
      </c>
      <c r="H518" s="228">
        <v>1007862103</v>
      </c>
      <c r="I518" s="118">
        <v>260455</v>
      </c>
      <c r="J518" s="140"/>
      <c r="K518" s="228">
        <v>4402898544</v>
      </c>
      <c r="L518" s="228" t="s">
        <v>313</v>
      </c>
      <c r="M518" s="232" t="s">
        <v>667</v>
      </c>
      <c r="N518" s="143">
        <v>89.36</v>
      </c>
      <c r="O518" s="142" t="s">
        <v>160</v>
      </c>
      <c r="Q518" s="143"/>
      <c r="R518" s="143" t="s">
        <v>949</v>
      </c>
      <c r="S518" s="143">
        <v>89.36</v>
      </c>
      <c r="T518" s="143"/>
      <c r="U518" s="143"/>
      <c r="V518" s="228"/>
      <c r="W518" s="256">
        <f t="shared" si="74"/>
        <v>89.36</v>
      </c>
      <c r="X518" s="144">
        <f t="shared" si="72"/>
        <v>0</v>
      </c>
      <c r="Y518" s="142"/>
      <c r="Z518" s="153"/>
      <c r="AA518" s="153"/>
      <c r="AB518" s="153"/>
      <c r="AC518" s="154"/>
      <c r="AD518" s="155"/>
      <c r="AE518" s="149"/>
      <c r="AF518" s="261" t="s">
        <v>819</v>
      </c>
      <c r="AG518" s="257">
        <f t="shared" si="75"/>
        <v>89.36</v>
      </c>
      <c r="AH518" s="252">
        <f t="shared" si="76"/>
        <v>0</v>
      </c>
      <c r="AI518" s="258">
        <f t="shared" si="73"/>
        <v>0</v>
      </c>
    </row>
    <row r="519" spans="1:35" ht="14.25" customHeight="1" x14ac:dyDescent="0.2">
      <c r="A519" s="221">
        <v>42740</v>
      </c>
      <c r="B519" s="137"/>
      <c r="C519" s="138">
        <v>1</v>
      </c>
      <c r="D519" s="232">
        <v>8</v>
      </c>
      <c r="E519" s="228" t="s">
        <v>60</v>
      </c>
      <c r="F519" s="232" t="s">
        <v>79</v>
      </c>
      <c r="G519" s="228">
        <v>90497419</v>
      </c>
      <c r="H519" s="228">
        <v>1007762633</v>
      </c>
      <c r="I519" s="118">
        <v>260456</v>
      </c>
      <c r="J519" s="140"/>
      <c r="K519" s="228">
        <v>4402869843</v>
      </c>
      <c r="L519" s="228" t="s">
        <v>312</v>
      </c>
      <c r="M519" s="232" t="s">
        <v>668</v>
      </c>
      <c r="N519" s="143">
        <v>400.02</v>
      </c>
      <c r="O519" s="142" t="s">
        <v>160</v>
      </c>
      <c r="P519" s="143"/>
      <c r="Q519" s="143"/>
      <c r="R519" s="143" t="s">
        <v>674</v>
      </c>
      <c r="S519" s="143">
        <v>227.2</v>
      </c>
      <c r="T519" s="143">
        <v>172.82</v>
      </c>
      <c r="U519" s="143"/>
      <c r="V519" s="228"/>
      <c r="W519" s="256">
        <f t="shared" si="74"/>
        <v>400.02</v>
      </c>
      <c r="X519" s="144">
        <f t="shared" si="72"/>
        <v>0</v>
      </c>
      <c r="Y519" s="142"/>
      <c r="Z519" s="153"/>
      <c r="AA519" s="153"/>
      <c r="AB519" s="153"/>
      <c r="AC519" s="154"/>
      <c r="AD519" s="155"/>
      <c r="AE519" s="149"/>
      <c r="AF519" s="261" t="s">
        <v>818</v>
      </c>
      <c r="AG519" s="257">
        <f t="shared" si="75"/>
        <v>400.02</v>
      </c>
      <c r="AH519" s="252">
        <f t="shared" si="76"/>
        <v>0</v>
      </c>
      <c r="AI519" s="258">
        <f t="shared" si="73"/>
        <v>0</v>
      </c>
    </row>
    <row r="520" spans="1:35" ht="14.25" customHeight="1" x14ac:dyDescent="0.2">
      <c r="A520" s="221">
        <v>42740</v>
      </c>
      <c r="B520" s="137"/>
      <c r="C520" s="138">
        <v>1</v>
      </c>
      <c r="D520" s="232">
        <v>8</v>
      </c>
      <c r="E520" s="228" t="s">
        <v>171</v>
      </c>
      <c r="F520" s="232" t="s">
        <v>79</v>
      </c>
      <c r="G520" s="228">
        <v>90497544</v>
      </c>
      <c r="H520" s="228">
        <v>1007765192</v>
      </c>
      <c r="I520" s="118">
        <v>260457</v>
      </c>
      <c r="J520" s="140"/>
      <c r="K520" s="228">
        <v>4402876389</v>
      </c>
      <c r="L520" s="228" t="s">
        <v>311</v>
      </c>
      <c r="M520" s="232" t="s">
        <v>669</v>
      </c>
      <c r="N520" s="143">
        <v>100</v>
      </c>
      <c r="O520" s="142" t="s">
        <v>160</v>
      </c>
      <c r="P520" s="230"/>
      <c r="Q520" s="265"/>
      <c r="R520" s="143" t="s">
        <v>675</v>
      </c>
      <c r="S520" s="230">
        <v>100</v>
      </c>
      <c r="T520" s="143"/>
      <c r="U520" s="143"/>
      <c r="V520" s="228"/>
      <c r="W520" s="256">
        <f t="shared" si="74"/>
        <v>100</v>
      </c>
      <c r="X520" s="144">
        <f t="shared" si="72"/>
        <v>0</v>
      </c>
      <c r="Y520" s="142"/>
      <c r="Z520" s="153"/>
      <c r="AA520" s="153"/>
      <c r="AB520" s="153"/>
      <c r="AC520" s="154"/>
      <c r="AD520" s="155"/>
      <c r="AE520" s="149"/>
      <c r="AF520" s="261" t="s">
        <v>818</v>
      </c>
      <c r="AG520" s="257">
        <f t="shared" si="75"/>
        <v>100</v>
      </c>
      <c r="AH520" s="252">
        <f t="shared" si="76"/>
        <v>0</v>
      </c>
      <c r="AI520" s="258">
        <f t="shared" si="73"/>
        <v>0</v>
      </c>
    </row>
    <row r="521" spans="1:35" ht="14.25" customHeight="1" x14ac:dyDescent="0.2">
      <c r="A521" s="221">
        <v>42740</v>
      </c>
      <c r="B521" s="137"/>
      <c r="C521" s="138">
        <v>1</v>
      </c>
      <c r="D521" s="232">
        <v>8</v>
      </c>
      <c r="E521" s="228" t="s">
        <v>166</v>
      </c>
      <c r="F521" s="232" t="s">
        <v>79</v>
      </c>
      <c r="G521" s="228">
        <v>99210331</v>
      </c>
      <c r="H521" s="228">
        <v>1007762651</v>
      </c>
      <c r="I521" s="118">
        <v>260458</v>
      </c>
      <c r="J521" s="140"/>
      <c r="K521" s="228">
        <v>4402872968</v>
      </c>
      <c r="L521" s="228" t="s">
        <v>311</v>
      </c>
      <c r="M521" s="232" t="s">
        <v>670</v>
      </c>
      <c r="N521" s="143">
        <v>751.64</v>
      </c>
      <c r="O521" s="142" t="s">
        <v>160</v>
      </c>
      <c r="P521" s="143"/>
      <c r="Q521" s="143"/>
      <c r="R521" s="143" t="s">
        <v>693</v>
      </c>
      <c r="S521" s="230">
        <v>751.64</v>
      </c>
      <c r="T521" s="143"/>
      <c r="U521" s="143"/>
      <c r="V521" s="228"/>
      <c r="W521" s="256">
        <f t="shared" si="74"/>
        <v>751.64</v>
      </c>
      <c r="X521" s="144">
        <f t="shared" si="72"/>
        <v>0</v>
      </c>
      <c r="Y521" s="142"/>
      <c r="Z521" s="153"/>
      <c r="AA521" s="153"/>
      <c r="AB521" s="153"/>
      <c r="AC521" s="154"/>
      <c r="AD521" s="155"/>
      <c r="AE521" s="149"/>
      <c r="AF521" s="261" t="s">
        <v>818</v>
      </c>
      <c r="AG521" s="257">
        <f t="shared" si="75"/>
        <v>751.64</v>
      </c>
      <c r="AH521" s="252">
        <f t="shared" si="76"/>
        <v>0</v>
      </c>
      <c r="AI521" s="258">
        <f t="shared" si="73"/>
        <v>0</v>
      </c>
    </row>
    <row r="522" spans="1:35" ht="14.25" customHeight="1" x14ac:dyDescent="0.2">
      <c r="A522" s="221">
        <v>42740</v>
      </c>
      <c r="B522" s="137"/>
      <c r="C522" s="138">
        <v>1</v>
      </c>
      <c r="D522" s="232">
        <v>3</v>
      </c>
      <c r="E522" s="228" t="s">
        <v>282</v>
      </c>
      <c r="F522" s="232" t="s">
        <v>79</v>
      </c>
      <c r="G522" s="228">
        <v>90487550</v>
      </c>
      <c r="H522" s="228">
        <v>1007762679</v>
      </c>
      <c r="I522" s="118">
        <v>260459</v>
      </c>
      <c r="J522" s="140"/>
      <c r="K522" s="228">
        <v>4402871963</v>
      </c>
      <c r="L522" s="228" t="s">
        <v>313</v>
      </c>
      <c r="M522" s="232" t="s">
        <v>656</v>
      </c>
      <c r="N522" s="143">
        <v>565.08000000000004</v>
      </c>
      <c r="O522" s="142" t="s">
        <v>160</v>
      </c>
      <c r="P522" s="143"/>
      <c r="Q522" s="143"/>
      <c r="R522" s="143" t="s">
        <v>674</v>
      </c>
      <c r="S522" s="143">
        <v>565.67999999999995</v>
      </c>
      <c r="T522" s="143"/>
      <c r="U522" s="143"/>
      <c r="V522" s="228"/>
      <c r="W522" s="256">
        <f t="shared" si="74"/>
        <v>565.67999999999995</v>
      </c>
      <c r="X522" s="144">
        <v>0</v>
      </c>
      <c r="Y522" s="142"/>
      <c r="Z522" s="153"/>
      <c r="AA522" s="153"/>
      <c r="AB522" s="153"/>
      <c r="AC522" s="154"/>
      <c r="AD522" s="155"/>
      <c r="AE522" s="149"/>
      <c r="AF522" s="261" t="s">
        <v>819</v>
      </c>
      <c r="AG522" s="257">
        <f t="shared" si="75"/>
        <v>565.08000000000004</v>
      </c>
      <c r="AH522" s="252">
        <f t="shared" si="76"/>
        <v>0</v>
      </c>
      <c r="AI522" s="258">
        <v>0</v>
      </c>
    </row>
    <row r="523" spans="1:35" ht="14.25" customHeight="1" x14ac:dyDescent="0.2">
      <c r="A523" s="221">
        <v>42740</v>
      </c>
      <c r="B523" s="137"/>
      <c r="C523" s="138">
        <v>1</v>
      </c>
      <c r="D523" s="232">
        <v>3</v>
      </c>
      <c r="E523" s="228" t="s">
        <v>61</v>
      </c>
      <c r="F523" s="232" t="s">
        <v>79</v>
      </c>
      <c r="G523" s="228">
        <v>90497869</v>
      </c>
      <c r="H523" s="228">
        <v>1007777237</v>
      </c>
      <c r="I523" s="118">
        <v>260460</v>
      </c>
      <c r="J523" s="140"/>
      <c r="K523" s="228">
        <v>4402880433</v>
      </c>
      <c r="L523" s="228" t="s">
        <v>311</v>
      </c>
      <c r="M523" s="232" t="s">
        <v>246</v>
      </c>
      <c r="N523" s="143">
        <v>494.6</v>
      </c>
      <c r="O523" s="142" t="s">
        <v>160</v>
      </c>
      <c r="P523" s="106"/>
      <c r="Q523" s="143"/>
      <c r="R523" s="143" t="s">
        <v>718</v>
      </c>
      <c r="S523" s="143">
        <v>494.6</v>
      </c>
      <c r="T523" s="143"/>
      <c r="U523" s="143"/>
      <c r="V523" s="228"/>
      <c r="W523" s="256">
        <f t="shared" si="74"/>
        <v>494.6</v>
      </c>
      <c r="X523" s="144">
        <f t="shared" ref="X523:X571" si="77">IF(O523="a",0,IF(O523="d","0",IF(O523="","",+N523-S523-T523-U523-V523)))</f>
        <v>0</v>
      </c>
      <c r="Y523" s="142"/>
      <c r="Z523" s="153"/>
      <c r="AA523" s="153"/>
      <c r="AB523" s="153"/>
      <c r="AC523" s="154"/>
      <c r="AD523" s="155"/>
      <c r="AE523" s="149"/>
      <c r="AF523" s="261" t="s">
        <v>819</v>
      </c>
      <c r="AG523" s="257">
        <f t="shared" si="75"/>
        <v>494.6</v>
      </c>
      <c r="AH523" s="252">
        <f t="shared" si="76"/>
        <v>0</v>
      </c>
      <c r="AI523" s="258">
        <f t="shared" ref="AI523:AI571" si="78">AG523-W523</f>
        <v>0</v>
      </c>
    </row>
    <row r="524" spans="1:35" ht="14.25" customHeight="1" x14ac:dyDescent="0.2">
      <c r="A524" s="221">
        <v>42740</v>
      </c>
      <c r="B524" s="137"/>
      <c r="C524" s="138">
        <v>1</v>
      </c>
      <c r="D524" s="232">
        <v>3</v>
      </c>
      <c r="E524" s="228" t="s">
        <v>649</v>
      </c>
      <c r="F524" s="232" t="s">
        <v>79</v>
      </c>
      <c r="G524" s="228">
        <v>99212338</v>
      </c>
      <c r="H524" s="228">
        <v>1007762685</v>
      </c>
      <c r="I524" s="118">
        <v>260461</v>
      </c>
      <c r="J524" s="140"/>
      <c r="K524" s="228">
        <v>4402873352</v>
      </c>
      <c r="L524" s="228" t="s">
        <v>313</v>
      </c>
      <c r="M524" s="232" t="s">
        <v>671</v>
      </c>
      <c r="N524" s="143">
        <v>316.38</v>
      </c>
      <c r="O524" s="142" t="s">
        <v>160</v>
      </c>
      <c r="P524" s="143"/>
      <c r="Q524" s="143"/>
      <c r="R524" s="143" t="s">
        <v>718</v>
      </c>
      <c r="S524" s="143">
        <v>316.38</v>
      </c>
      <c r="T524" s="143"/>
      <c r="U524" s="143"/>
      <c r="V524" s="228"/>
      <c r="W524" s="256">
        <f t="shared" si="74"/>
        <v>316.38</v>
      </c>
      <c r="X524" s="144">
        <f t="shared" si="77"/>
        <v>0</v>
      </c>
      <c r="Y524" s="142"/>
      <c r="Z524" s="153"/>
      <c r="AA524" s="153"/>
      <c r="AB524" s="153"/>
      <c r="AC524" s="154"/>
      <c r="AD524" s="155"/>
      <c r="AE524" s="149"/>
      <c r="AF524" s="261" t="s">
        <v>819</v>
      </c>
      <c r="AG524" s="257">
        <f t="shared" si="75"/>
        <v>316.38</v>
      </c>
      <c r="AH524" s="252">
        <f t="shared" si="76"/>
        <v>0</v>
      </c>
      <c r="AI524" s="258">
        <f t="shared" si="78"/>
        <v>0</v>
      </c>
    </row>
    <row r="525" spans="1:35" ht="14.25" customHeight="1" x14ac:dyDescent="0.2">
      <c r="A525" s="221">
        <v>42740</v>
      </c>
      <c r="B525" s="137"/>
      <c r="C525" s="138">
        <v>1</v>
      </c>
      <c r="D525" s="232">
        <v>3</v>
      </c>
      <c r="E525" s="228" t="s">
        <v>649</v>
      </c>
      <c r="F525" s="232" t="s">
        <v>79</v>
      </c>
      <c r="G525" s="228">
        <v>99211339</v>
      </c>
      <c r="H525" s="228">
        <v>1007762691</v>
      </c>
      <c r="I525" s="118">
        <v>260462</v>
      </c>
      <c r="J525" s="140"/>
      <c r="K525" s="228">
        <v>4402873353</v>
      </c>
      <c r="L525" s="228" t="s">
        <v>313</v>
      </c>
      <c r="M525" s="232" t="s">
        <v>672</v>
      </c>
      <c r="N525" s="143">
        <v>325.62</v>
      </c>
      <c r="O525" s="142" t="s">
        <v>160</v>
      </c>
      <c r="P525" s="143"/>
      <c r="Q525" s="143"/>
      <c r="R525" s="143" t="s">
        <v>674</v>
      </c>
      <c r="S525" s="143">
        <v>325.62</v>
      </c>
      <c r="T525" s="143"/>
      <c r="U525" s="143"/>
      <c r="V525" s="228"/>
      <c r="W525" s="256">
        <f t="shared" si="74"/>
        <v>325.62</v>
      </c>
      <c r="X525" s="144">
        <f t="shared" si="77"/>
        <v>0</v>
      </c>
      <c r="Y525" s="142"/>
      <c r="Z525" s="153"/>
      <c r="AA525" s="153"/>
      <c r="AB525" s="153"/>
      <c r="AC525" s="154"/>
      <c r="AD525" s="155"/>
      <c r="AE525" s="149"/>
      <c r="AF525" s="261" t="s">
        <v>819</v>
      </c>
      <c r="AG525" s="257">
        <f t="shared" si="75"/>
        <v>325.62</v>
      </c>
      <c r="AH525" s="252">
        <f t="shared" si="76"/>
        <v>0</v>
      </c>
      <c r="AI525" s="258">
        <f t="shared" si="78"/>
        <v>0</v>
      </c>
    </row>
    <row r="526" spans="1:35" ht="14.25" customHeight="1" x14ac:dyDescent="0.2">
      <c r="A526" s="221">
        <v>42741</v>
      </c>
      <c r="B526" s="137"/>
      <c r="C526" s="138">
        <v>1</v>
      </c>
      <c r="D526" s="232" t="s">
        <v>53</v>
      </c>
      <c r="E526" s="228" t="s">
        <v>170</v>
      </c>
      <c r="F526" s="232" t="s">
        <v>79</v>
      </c>
      <c r="G526" s="228">
        <v>90489986</v>
      </c>
      <c r="H526" s="228">
        <v>1007765056</v>
      </c>
      <c r="I526" s="118">
        <v>260463</v>
      </c>
      <c r="J526" s="140"/>
      <c r="K526" s="228">
        <v>4402876261</v>
      </c>
      <c r="L526" s="228" t="s">
        <v>313</v>
      </c>
      <c r="M526" s="232" t="s">
        <v>676</v>
      </c>
      <c r="N526" s="143">
        <v>2281.14</v>
      </c>
      <c r="O526" s="142" t="s">
        <v>160</v>
      </c>
      <c r="P526" s="143"/>
      <c r="Q526" s="143"/>
      <c r="R526" s="230" t="s">
        <v>675</v>
      </c>
      <c r="S526" s="230">
        <v>2281.14</v>
      </c>
      <c r="T526" s="143"/>
      <c r="U526" s="143"/>
      <c r="V526" s="228"/>
      <c r="W526" s="256">
        <f t="shared" si="74"/>
        <v>2281.14</v>
      </c>
      <c r="X526" s="144">
        <f t="shared" si="77"/>
        <v>0</v>
      </c>
      <c r="Y526" s="142"/>
      <c r="Z526" s="153"/>
      <c r="AA526" s="153"/>
      <c r="AB526" s="153"/>
      <c r="AC526" s="154"/>
      <c r="AD526" s="155"/>
      <c r="AE526" s="149"/>
      <c r="AF526" s="261" t="s">
        <v>819</v>
      </c>
      <c r="AG526" s="257">
        <f t="shared" si="75"/>
        <v>2281.14</v>
      </c>
      <c r="AH526" s="252">
        <f t="shared" si="76"/>
        <v>0</v>
      </c>
      <c r="AI526" s="258">
        <f t="shared" si="78"/>
        <v>0</v>
      </c>
    </row>
    <row r="527" spans="1:35" ht="14.25" customHeight="1" x14ac:dyDescent="0.2">
      <c r="A527" s="221">
        <v>42741</v>
      </c>
      <c r="B527" s="137"/>
      <c r="C527" s="138">
        <v>1</v>
      </c>
      <c r="D527" s="232" t="s">
        <v>55</v>
      </c>
      <c r="E527" s="228" t="s">
        <v>296</v>
      </c>
      <c r="F527" s="232" t="s">
        <v>79</v>
      </c>
      <c r="G527" s="228">
        <v>99210761</v>
      </c>
      <c r="H527" s="228">
        <v>1007765148</v>
      </c>
      <c r="I527" s="118">
        <v>260464</v>
      </c>
      <c r="J527" s="140">
        <v>40948</v>
      </c>
      <c r="K527" s="228">
        <v>4402876116</v>
      </c>
      <c r="L527" s="228" t="s">
        <v>311</v>
      </c>
      <c r="M527" s="232" t="s">
        <v>677</v>
      </c>
      <c r="N527" s="143">
        <v>1039.44</v>
      </c>
      <c r="O527" s="142" t="s">
        <v>160</v>
      </c>
      <c r="P527" s="143"/>
      <c r="Q527" s="143"/>
      <c r="R527" s="143" t="s">
        <v>675</v>
      </c>
      <c r="S527" s="230">
        <v>1039.44</v>
      </c>
      <c r="T527" s="143"/>
      <c r="U527" s="143"/>
      <c r="V527" s="228"/>
      <c r="W527" s="256">
        <f t="shared" si="74"/>
        <v>1039.44</v>
      </c>
      <c r="X527" s="144">
        <f t="shared" si="77"/>
        <v>0</v>
      </c>
      <c r="Y527" s="142"/>
      <c r="Z527" s="153"/>
      <c r="AA527" s="153"/>
      <c r="AB527" s="153"/>
      <c r="AC527" s="154"/>
      <c r="AD527" s="155"/>
      <c r="AE527" s="149"/>
      <c r="AF527" s="261" t="s">
        <v>820</v>
      </c>
      <c r="AG527" s="257">
        <f t="shared" si="75"/>
        <v>1039.44</v>
      </c>
      <c r="AH527" s="252">
        <f t="shared" si="76"/>
        <v>0</v>
      </c>
      <c r="AI527" s="258">
        <f t="shared" si="78"/>
        <v>0</v>
      </c>
    </row>
    <row r="528" spans="1:35" ht="14.25" customHeight="1" x14ac:dyDescent="0.2">
      <c r="A528" s="221">
        <v>42741</v>
      </c>
      <c r="B528" s="137"/>
      <c r="C528" s="138">
        <v>1</v>
      </c>
      <c r="D528" s="232" t="s">
        <v>55</v>
      </c>
      <c r="E528" s="228" t="s">
        <v>65</v>
      </c>
      <c r="F528" s="232" t="s">
        <v>79</v>
      </c>
      <c r="G528" s="228">
        <v>90495009</v>
      </c>
      <c r="H528" s="228">
        <v>1007765153</v>
      </c>
      <c r="I528" s="118">
        <v>260465</v>
      </c>
      <c r="J528" s="140">
        <v>40587</v>
      </c>
      <c r="K528" s="228">
        <v>4402866153</v>
      </c>
      <c r="L528" s="228" t="s">
        <v>311</v>
      </c>
      <c r="M528" s="232" t="s">
        <v>678</v>
      </c>
      <c r="N528" s="143">
        <v>397.6</v>
      </c>
      <c r="O528" s="142" t="s">
        <v>160</v>
      </c>
      <c r="P528" s="143"/>
      <c r="Q528" s="143"/>
      <c r="R528" s="143" t="s">
        <v>675</v>
      </c>
      <c r="S528" s="230">
        <v>397.6</v>
      </c>
      <c r="T528" s="143"/>
      <c r="U528" s="143"/>
      <c r="V528" s="228"/>
      <c r="W528" s="256">
        <f t="shared" si="74"/>
        <v>397.6</v>
      </c>
      <c r="X528" s="144">
        <f t="shared" si="77"/>
        <v>0</v>
      </c>
      <c r="Y528" s="142"/>
      <c r="Z528" s="153"/>
      <c r="AA528" s="153"/>
      <c r="AB528" s="153"/>
      <c r="AC528" s="154"/>
      <c r="AD528" s="155"/>
      <c r="AE528" s="149"/>
      <c r="AF528" s="261" t="s">
        <v>820</v>
      </c>
      <c r="AG528" s="257">
        <f t="shared" si="75"/>
        <v>397.6</v>
      </c>
      <c r="AH528" s="252">
        <f t="shared" si="76"/>
        <v>0</v>
      </c>
      <c r="AI528" s="258">
        <f t="shared" si="78"/>
        <v>0</v>
      </c>
    </row>
    <row r="529" spans="1:35" ht="14.25" customHeight="1" x14ac:dyDescent="0.2">
      <c r="A529" s="221">
        <v>42741</v>
      </c>
      <c r="B529" s="137"/>
      <c r="C529" s="138">
        <v>1</v>
      </c>
      <c r="D529" s="232">
        <v>5</v>
      </c>
      <c r="E529" s="228" t="s">
        <v>169</v>
      </c>
      <c r="F529" s="232" t="s">
        <v>79</v>
      </c>
      <c r="G529" s="228">
        <v>960896028</v>
      </c>
      <c r="H529" s="228">
        <v>1007765178</v>
      </c>
      <c r="I529" s="118">
        <v>260466</v>
      </c>
      <c r="J529" s="140">
        <v>40803</v>
      </c>
      <c r="K529" s="228">
        <v>4402872822</v>
      </c>
      <c r="L529" s="228" t="s">
        <v>311</v>
      </c>
      <c r="M529" s="232" t="s">
        <v>529</v>
      </c>
      <c r="N529" s="143">
        <v>136.32</v>
      </c>
      <c r="O529" s="142" t="s">
        <v>160</v>
      </c>
      <c r="P529" s="230"/>
      <c r="Q529" s="143"/>
      <c r="R529" s="143" t="s">
        <v>693</v>
      </c>
      <c r="S529" s="230">
        <v>136.32</v>
      </c>
      <c r="T529" s="143"/>
      <c r="U529" s="143"/>
      <c r="V529" s="228"/>
      <c r="W529" s="256">
        <f t="shared" si="74"/>
        <v>136.32</v>
      </c>
      <c r="X529" s="144">
        <f t="shared" si="77"/>
        <v>0</v>
      </c>
      <c r="Y529" s="142"/>
      <c r="Z529" s="153"/>
      <c r="AA529" s="153"/>
      <c r="AB529" s="153"/>
      <c r="AC529" s="154"/>
      <c r="AD529" s="155"/>
      <c r="AE529" s="149"/>
      <c r="AF529" s="261" t="s">
        <v>820</v>
      </c>
      <c r="AG529" s="257">
        <f t="shared" si="75"/>
        <v>136.32</v>
      </c>
      <c r="AH529" s="252">
        <f t="shared" si="76"/>
        <v>0</v>
      </c>
      <c r="AI529" s="258">
        <f t="shared" si="78"/>
        <v>0</v>
      </c>
    </row>
    <row r="530" spans="1:35" ht="14.25" customHeight="1" x14ac:dyDescent="0.2">
      <c r="A530" s="221">
        <v>42741</v>
      </c>
      <c r="B530" s="137"/>
      <c r="C530" s="138">
        <v>1</v>
      </c>
      <c r="D530" s="232" t="s">
        <v>55</v>
      </c>
      <c r="E530" s="228" t="s">
        <v>65</v>
      </c>
      <c r="F530" s="232" t="s">
        <v>79</v>
      </c>
      <c r="G530" s="228">
        <v>960896047</v>
      </c>
      <c r="H530" s="228">
        <v>1007765189</v>
      </c>
      <c r="I530" s="118">
        <v>260467</v>
      </c>
      <c r="J530" s="140">
        <v>40911</v>
      </c>
      <c r="K530" s="228">
        <v>4402874455</v>
      </c>
      <c r="L530" s="228" t="s">
        <v>311</v>
      </c>
      <c r="M530" s="232" t="s">
        <v>679</v>
      </c>
      <c r="N530" s="143">
        <v>991.76</v>
      </c>
      <c r="O530" s="142" t="s">
        <v>160</v>
      </c>
      <c r="P530" s="143"/>
      <c r="Q530" s="143"/>
      <c r="R530" s="143" t="s">
        <v>675</v>
      </c>
      <c r="S530" s="230">
        <v>991.76</v>
      </c>
      <c r="T530" s="143"/>
      <c r="U530" s="143"/>
      <c r="V530" s="228"/>
      <c r="W530" s="256">
        <f t="shared" si="74"/>
        <v>991.76</v>
      </c>
      <c r="X530" s="144">
        <f t="shared" si="77"/>
        <v>0</v>
      </c>
      <c r="Y530" s="142"/>
      <c r="Z530" s="153"/>
      <c r="AA530" s="153"/>
      <c r="AB530" s="153"/>
      <c r="AC530" s="154"/>
      <c r="AD530" s="155"/>
      <c r="AE530" s="149"/>
      <c r="AF530" s="261" t="s">
        <v>820</v>
      </c>
      <c r="AG530" s="257">
        <f t="shared" si="75"/>
        <v>991.76</v>
      </c>
      <c r="AH530" s="252">
        <f t="shared" si="76"/>
        <v>0</v>
      </c>
      <c r="AI530" s="258">
        <f t="shared" si="78"/>
        <v>0</v>
      </c>
    </row>
    <row r="531" spans="1:35" ht="14.25" customHeight="1" x14ac:dyDescent="0.2">
      <c r="A531" s="221">
        <v>42741</v>
      </c>
      <c r="B531" s="137"/>
      <c r="C531" s="138">
        <v>1</v>
      </c>
      <c r="D531" s="232">
        <v>3</v>
      </c>
      <c r="E531" s="228" t="s">
        <v>282</v>
      </c>
      <c r="F531" s="232" t="s">
        <v>79</v>
      </c>
      <c r="G531" s="228">
        <v>99211771</v>
      </c>
      <c r="H531" s="228">
        <v>1007765207</v>
      </c>
      <c r="I531" s="118">
        <v>260468</v>
      </c>
      <c r="J531" s="140"/>
      <c r="K531" s="228">
        <v>4402875134</v>
      </c>
      <c r="L531" s="228" t="s">
        <v>313</v>
      </c>
      <c r="M531" s="232" t="s">
        <v>680</v>
      </c>
      <c r="N531" s="143">
        <v>1095.23</v>
      </c>
      <c r="O531" s="142" t="s">
        <v>160</v>
      </c>
      <c r="P531" s="143"/>
      <c r="Q531" s="143"/>
      <c r="R531" s="143" t="s">
        <v>675</v>
      </c>
      <c r="S531" s="230">
        <v>1095.23</v>
      </c>
      <c r="T531" s="143"/>
      <c r="U531" s="143"/>
      <c r="V531" s="228"/>
      <c r="W531" s="256">
        <f t="shared" si="74"/>
        <v>1095.23</v>
      </c>
      <c r="X531" s="144">
        <f t="shared" si="77"/>
        <v>0</v>
      </c>
      <c r="Y531" s="142"/>
      <c r="Z531" s="153"/>
      <c r="AA531" s="153"/>
      <c r="AB531" s="153"/>
      <c r="AC531" s="154"/>
      <c r="AD531" s="155"/>
      <c r="AE531" s="149"/>
      <c r="AF531" s="261" t="s">
        <v>819</v>
      </c>
      <c r="AG531" s="257">
        <f t="shared" si="75"/>
        <v>1095.23</v>
      </c>
      <c r="AH531" s="252">
        <f t="shared" si="76"/>
        <v>0</v>
      </c>
      <c r="AI531" s="258">
        <f t="shared" si="78"/>
        <v>0</v>
      </c>
    </row>
    <row r="532" spans="1:35" ht="14.25" customHeight="1" x14ac:dyDescent="0.2">
      <c r="A532" s="221">
        <v>42741</v>
      </c>
      <c r="B532" s="137"/>
      <c r="C532" s="138">
        <v>1</v>
      </c>
      <c r="D532" s="152">
        <v>3</v>
      </c>
      <c r="E532" s="140" t="s">
        <v>61</v>
      </c>
      <c r="F532" s="232" t="s">
        <v>79</v>
      </c>
      <c r="G532" s="228">
        <v>960912403</v>
      </c>
      <c r="H532" s="228">
        <v>1007765217</v>
      </c>
      <c r="I532" s="118">
        <v>260469</v>
      </c>
      <c r="J532" s="140"/>
      <c r="K532" s="228">
        <v>4402875132</v>
      </c>
      <c r="L532" s="140" t="s">
        <v>313</v>
      </c>
      <c r="M532" s="152" t="s">
        <v>681</v>
      </c>
      <c r="N532" s="143">
        <v>264</v>
      </c>
      <c r="O532" s="142" t="s">
        <v>160</v>
      </c>
      <c r="P532" s="143"/>
      <c r="Q532" s="143"/>
      <c r="R532" s="143" t="s">
        <v>693</v>
      </c>
      <c r="S532" s="230">
        <v>264</v>
      </c>
      <c r="T532" s="143"/>
      <c r="U532" s="143"/>
      <c r="V532" s="140"/>
      <c r="W532" s="256">
        <f t="shared" si="74"/>
        <v>264</v>
      </c>
      <c r="X532" s="144">
        <f t="shared" si="77"/>
        <v>0</v>
      </c>
      <c r="Y532" s="142"/>
      <c r="Z532" s="153"/>
      <c r="AA532" s="153"/>
      <c r="AB532" s="153"/>
      <c r="AC532" s="154"/>
      <c r="AD532" s="155"/>
      <c r="AE532" s="149"/>
      <c r="AF532" s="261" t="s">
        <v>819</v>
      </c>
      <c r="AG532" s="257">
        <f t="shared" si="75"/>
        <v>264</v>
      </c>
      <c r="AH532" s="252">
        <f t="shared" si="76"/>
        <v>0</v>
      </c>
      <c r="AI532" s="258">
        <f t="shared" si="78"/>
        <v>0</v>
      </c>
    </row>
    <row r="533" spans="1:35" ht="14.25" customHeight="1" x14ac:dyDescent="0.2">
      <c r="A533" s="221">
        <v>42741</v>
      </c>
      <c r="B533" s="137"/>
      <c r="C533" s="138">
        <v>1</v>
      </c>
      <c r="D533" s="152">
        <v>3</v>
      </c>
      <c r="E533" s="140" t="s">
        <v>282</v>
      </c>
      <c r="F533" s="152" t="s">
        <v>79</v>
      </c>
      <c r="G533" s="140">
        <v>90498114</v>
      </c>
      <c r="H533" s="140">
        <v>1007765220</v>
      </c>
      <c r="I533" s="118">
        <v>260470</v>
      </c>
      <c r="J533" s="140"/>
      <c r="K533" s="140">
        <v>4402876180</v>
      </c>
      <c r="L533" s="140" t="s">
        <v>311</v>
      </c>
      <c r="M533" s="152" t="s">
        <v>682</v>
      </c>
      <c r="N533" s="143">
        <v>100</v>
      </c>
      <c r="O533" s="142" t="s">
        <v>160</v>
      </c>
      <c r="P533" s="143"/>
      <c r="Q533" s="143"/>
      <c r="R533" s="143" t="s">
        <v>675</v>
      </c>
      <c r="S533" s="230">
        <v>100</v>
      </c>
      <c r="T533" s="143"/>
      <c r="U533" s="143"/>
      <c r="V533" s="140"/>
      <c r="W533" s="256">
        <f t="shared" si="74"/>
        <v>100</v>
      </c>
      <c r="X533" s="144">
        <f t="shared" si="77"/>
        <v>0</v>
      </c>
      <c r="Y533" s="142"/>
      <c r="Z533" s="153"/>
      <c r="AA533" s="153"/>
      <c r="AB533" s="153"/>
      <c r="AC533" s="154"/>
      <c r="AD533" s="155"/>
      <c r="AE533" s="149"/>
      <c r="AF533" s="261" t="s">
        <v>819</v>
      </c>
      <c r="AG533" s="257">
        <f t="shared" si="75"/>
        <v>100</v>
      </c>
      <c r="AH533" s="252">
        <f t="shared" si="76"/>
        <v>0</v>
      </c>
      <c r="AI533" s="258">
        <f t="shared" si="78"/>
        <v>0</v>
      </c>
    </row>
    <row r="534" spans="1:35" ht="14.25" customHeight="1" x14ac:dyDescent="0.2">
      <c r="A534" s="221">
        <v>42741</v>
      </c>
      <c r="B534" s="137"/>
      <c r="C534" s="138">
        <v>1</v>
      </c>
      <c r="D534" s="152">
        <v>11</v>
      </c>
      <c r="E534" s="140" t="s">
        <v>68</v>
      </c>
      <c r="F534" s="232" t="s">
        <v>79</v>
      </c>
      <c r="G534" s="140">
        <v>90497965</v>
      </c>
      <c r="H534" s="140">
        <v>1007765221</v>
      </c>
      <c r="I534" s="118">
        <v>260471</v>
      </c>
      <c r="J534" s="140"/>
      <c r="K534" s="140">
        <v>4402872021</v>
      </c>
      <c r="L534" s="140" t="s">
        <v>313</v>
      </c>
      <c r="M534" s="152" t="s">
        <v>683</v>
      </c>
      <c r="N534" s="143">
        <v>250.48</v>
      </c>
      <c r="O534" s="142" t="s">
        <v>160</v>
      </c>
      <c r="P534" s="143"/>
      <c r="Q534" s="230"/>
      <c r="R534" s="143" t="s">
        <v>839</v>
      </c>
      <c r="S534" s="143">
        <v>250.48</v>
      </c>
      <c r="T534" s="143"/>
      <c r="U534" s="143"/>
      <c r="V534" s="140"/>
      <c r="W534" s="256">
        <f t="shared" si="74"/>
        <v>250.48</v>
      </c>
      <c r="X534" s="144">
        <f t="shared" si="77"/>
        <v>0</v>
      </c>
      <c r="Y534" s="142"/>
      <c r="Z534" s="153"/>
      <c r="AA534" s="153"/>
      <c r="AB534" s="153"/>
      <c r="AC534" s="154"/>
      <c r="AD534" s="155"/>
      <c r="AE534" s="149"/>
      <c r="AF534" s="261" t="s">
        <v>819</v>
      </c>
      <c r="AG534" s="257">
        <f t="shared" si="75"/>
        <v>250.48</v>
      </c>
      <c r="AH534" s="252">
        <f t="shared" si="76"/>
        <v>0</v>
      </c>
      <c r="AI534" s="258">
        <f t="shared" si="78"/>
        <v>0</v>
      </c>
    </row>
    <row r="535" spans="1:35" ht="14.25" customHeight="1" x14ac:dyDescent="0.2">
      <c r="A535" s="221">
        <v>42741</v>
      </c>
      <c r="B535" s="137"/>
      <c r="C535" s="138">
        <v>1</v>
      </c>
      <c r="D535" s="152">
        <v>8</v>
      </c>
      <c r="E535" s="140" t="s">
        <v>60</v>
      </c>
      <c r="F535" s="152" t="s">
        <v>79</v>
      </c>
      <c r="G535" s="140">
        <v>90495216</v>
      </c>
      <c r="H535" s="140"/>
      <c r="I535" s="118">
        <v>260472</v>
      </c>
      <c r="J535" s="140"/>
      <c r="K535" s="140">
        <v>4402876387</v>
      </c>
      <c r="L535" s="140" t="s">
        <v>311</v>
      </c>
      <c r="M535" s="152" t="s">
        <v>684</v>
      </c>
      <c r="N535" s="143">
        <v>100</v>
      </c>
      <c r="O535" s="142" t="s">
        <v>160</v>
      </c>
      <c r="P535" s="143"/>
      <c r="Q535" s="143" t="s">
        <v>163</v>
      </c>
      <c r="R535" s="143"/>
      <c r="S535" s="230"/>
      <c r="T535" s="143"/>
      <c r="U535" s="143"/>
      <c r="V535" s="140"/>
      <c r="W535" s="256">
        <f t="shared" si="74"/>
        <v>0</v>
      </c>
      <c r="X535" s="144">
        <f t="shared" si="77"/>
        <v>100</v>
      </c>
      <c r="Y535" s="142"/>
      <c r="Z535" s="153"/>
      <c r="AA535" s="153"/>
      <c r="AB535" s="153"/>
      <c r="AC535" s="154"/>
      <c r="AD535" s="155"/>
      <c r="AE535" s="149"/>
      <c r="AF535" s="261" t="s">
        <v>818</v>
      </c>
      <c r="AG535" s="257">
        <f t="shared" si="75"/>
        <v>100</v>
      </c>
      <c r="AH535" s="252">
        <f t="shared" si="76"/>
        <v>0</v>
      </c>
      <c r="AI535" s="258">
        <f t="shared" si="78"/>
        <v>100</v>
      </c>
    </row>
    <row r="536" spans="1:35" ht="14.25" customHeight="1" x14ac:dyDescent="0.2">
      <c r="A536" s="221">
        <v>42741</v>
      </c>
      <c r="B536" s="137"/>
      <c r="C536" s="138">
        <v>1</v>
      </c>
      <c r="D536" s="152">
        <v>8</v>
      </c>
      <c r="E536" s="140" t="s">
        <v>166</v>
      </c>
      <c r="F536" s="152" t="s">
        <v>79</v>
      </c>
      <c r="G536" s="140">
        <v>99211236</v>
      </c>
      <c r="H536" s="228">
        <v>1007765271</v>
      </c>
      <c r="I536" s="118">
        <v>260473</v>
      </c>
      <c r="J536" s="140"/>
      <c r="K536" s="140">
        <v>4402876386</v>
      </c>
      <c r="L536" s="140" t="s">
        <v>313</v>
      </c>
      <c r="M536" s="152" t="s">
        <v>330</v>
      </c>
      <c r="N536" s="143">
        <v>363.77</v>
      </c>
      <c r="O536" s="142" t="s">
        <v>160</v>
      </c>
      <c r="P536" s="143"/>
      <c r="Q536" s="143"/>
      <c r="R536" s="143" t="s">
        <v>693</v>
      </c>
      <c r="S536" s="230">
        <v>363.77</v>
      </c>
      <c r="T536" s="143"/>
      <c r="U536" s="143"/>
      <c r="V536" s="140"/>
      <c r="W536" s="256">
        <f t="shared" si="74"/>
        <v>363.77</v>
      </c>
      <c r="X536" s="144">
        <f t="shared" si="77"/>
        <v>0</v>
      </c>
      <c r="Y536" s="142"/>
      <c r="Z536" s="153"/>
      <c r="AA536" s="153"/>
      <c r="AB536" s="153"/>
      <c r="AC536" s="154"/>
      <c r="AD536" s="155"/>
      <c r="AE536" s="149"/>
      <c r="AF536" s="261" t="s">
        <v>818</v>
      </c>
      <c r="AG536" s="257">
        <f t="shared" si="75"/>
        <v>363.77</v>
      </c>
      <c r="AH536" s="252">
        <f t="shared" si="76"/>
        <v>0</v>
      </c>
      <c r="AI536" s="258">
        <f t="shared" si="78"/>
        <v>0</v>
      </c>
    </row>
    <row r="537" spans="1:35" ht="14.25" customHeight="1" x14ac:dyDescent="0.2">
      <c r="A537" s="221">
        <v>42744</v>
      </c>
      <c r="B537" s="137"/>
      <c r="C537" s="138">
        <v>1</v>
      </c>
      <c r="D537" s="152">
        <v>5</v>
      </c>
      <c r="E537" s="140" t="s">
        <v>169</v>
      </c>
      <c r="F537" s="152" t="s">
        <v>79</v>
      </c>
      <c r="G537" s="140">
        <v>960764447</v>
      </c>
      <c r="H537" s="228">
        <v>1007770649</v>
      </c>
      <c r="I537" s="118">
        <v>260474</v>
      </c>
      <c r="J537" s="140">
        <v>40950</v>
      </c>
      <c r="K537" s="140">
        <v>4402876115</v>
      </c>
      <c r="L537" s="140" t="s">
        <v>311</v>
      </c>
      <c r="M537" s="152" t="s">
        <v>120</v>
      </c>
      <c r="N537" s="143">
        <v>2683.8</v>
      </c>
      <c r="O537" s="142" t="s">
        <v>160</v>
      </c>
      <c r="P537" s="230"/>
      <c r="Q537" s="143"/>
      <c r="R537" s="143" t="s">
        <v>693</v>
      </c>
      <c r="S537" s="230">
        <v>2683.8</v>
      </c>
      <c r="T537" s="143"/>
      <c r="U537" s="143"/>
      <c r="V537" s="140"/>
      <c r="W537" s="256">
        <f t="shared" si="74"/>
        <v>2683.8</v>
      </c>
      <c r="X537" s="144">
        <f t="shared" si="77"/>
        <v>0</v>
      </c>
      <c r="Y537" s="142"/>
      <c r="Z537" s="153"/>
      <c r="AA537" s="153"/>
      <c r="AB537" s="153"/>
      <c r="AC537" s="154"/>
      <c r="AD537" s="155"/>
      <c r="AE537" s="149"/>
      <c r="AF537" s="261" t="s">
        <v>820</v>
      </c>
      <c r="AG537" s="257">
        <f t="shared" si="75"/>
        <v>2683.8</v>
      </c>
      <c r="AH537" s="252">
        <f t="shared" si="76"/>
        <v>0</v>
      </c>
      <c r="AI537" s="258">
        <f t="shared" si="78"/>
        <v>0</v>
      </c>
    </row>
    <row r="538" spans="1:35" ht="14.25" customHeight="1" x14ac:dyDescent="0.2">
      <c r="A538" s="221">
        <v>42744</v>
      </c>
      <c r="B538" s="137"/>
      <c r="C538" s="138">
        <v>1</v>
      </c>
      <c r="D538" s="152">
        <v>11</v>
      </c>
      <c r="E538" s="140" t="s">
        <v>68</v>
      </c>
      <c r="F538" s="152" t="s">
        <v>79</v>
      </c>
      <c r="G538" s="140">
        <v>90497964</v>
      </c>
      <c r="H538" s="140">
        <v>1007770653</v>
      </c>
      <c r="I538" s="118">
        <v>260475</v>
      </c>
      <c r="J538" s="140"/>
      <c r="K538" s="228">
        <v>4402871972</v>
      </c>
      <c r="L538" s="140" t="s">
        <v>313</v>
      </c>
      <c r="M538" s="152" t="s">
        <v>686</v>
      </c>
      <c r="N538" s="143">
        <v>626.17999999999995</v>
      </c>
      <c r="O538" s="142" t="s">
        <v>160</v>
      </c>
      <c r="P538" s="143"/>
      <c r="Q538" s="143"/>
      <c r="R538" s="230" t="s">
        <v>785</v>
      </c>
      <c r="S538" s="143">
        <v>626.17999999999995</v>
      </c>
      <c r="T538" s="143"/>
      <c r="U538" s="143"/>
      <c r="V538" s="140"/>
      <c r="W538" s="256">
        <f t="shared" si="74"/>
        <v>626.17999999999995</v>
      </c>
      <c r="X538" s="144">
        <f t="shared" si="77"/>
        <v>0</v>
      </c>
      <c r="Y538" s="142"/>
      <c r="Z538" s="153"/>
      <c r="AA538" s="153"/>
      <c r="AB538" s="153"/>
      <c r="AC538" s="154"/>
      <c r="AD538" s="155"/>
      <c r="AE538" s="149"/>
      <c r="AF538" s="261" t="s">
        <v>819</v>
      </c>
      <c r="AG538" s="257">
        <f t="shared" si="75"/>
        <v>626.17999999999995</v>
      </c>
      <c r="AH538" s="252">
        <f t="shared" si="76"/>
        <v>0</v>
      </c>
      <c r="AI538" s="258">
        <f t="shared" si="78"/>
        <v>0</v>
      </c>
    </row>
    <row r="539" spans="1:35" ht="14.25" customHeight="1" x14ac:dyDescent="0.2">
      <c r="A539" s="221">
        <v>42744</v>
      </c>
      <c r="B539" s="137"/>
      <c r="C539" s="138">
        <v>1</v>
      </c>
      <c r="D539" s="152">
        <v>8</v>
      </c>
      <c r="E539" s="140" t="s">
        <v>166</v>
      </c>
      <c r="F539" s="152" t="s">
        <v>79</v>
      </c>
      <c r="G539" s="228">
        <v>960907787</v>
      </c>
      <c r="H539" s="140">
        <v>1007770915</v>
      </c>
      <c r="I539" s="118">
        <v>260476</v>
      </c>
      <c r="J539" s="140"/>
      <c r="K539" s="140">
        <v>4402874842</v>
      </c>
      <c r="L539" s="140" t="s">
        <v>313</v>
      </c>
      <c r="M539" s="152" t="s">
        <v>606</v>
      </c>
      <c r="N539" s="143">
        <v>956.1</v>
      </c>
      <c r="O539" s="142" t="s">
        <v>160</v>
      </c>
      <c r="P539" s="143"/>
      <c r="Q539" s="143"/>
      <c r="R539" s="143" t="s">
        <v>693</v>
      </c>
      <c r="S539" s="230">
        <v>956.1</v>
      </c>
      <c r="T539" s="143"/>
      <c r="U539" s="143"/>
      <c r="V539" s="140"/>
      <c r="W539" s="256">
        <f t="shared" si="74"/>
        <v>956.1</v>
      </c>
      <c r="X539" s="144">
        <f t="shared" si="77"/>
        <v>0</v>
      </c>
      <c r="Y539" s="142"/>
      <c r="Z539" s="153"/>
      <c r="AA539" s="153"/>
      <c r="AB539" s="153"/>
      <c r="AC539" s="154"/>
      <c r="AD539" s="155"/>
      <c r="AE539" s="149"/>
      <c r="AF539" s="261" t="s">
        <v>818</v>
      </c>
      <c r="AG539" s="257">
        <f t="shared" si="75"/>
        <v>956.1</v>
      </c>
      <c r="AH539" s="252">
        <f t="shared" si="76"/>
        <v>0</v>
      </c>
      <c r="AI539" s="258">
        <f t="shared" si="78"/>
        <v>0</v>
      </c>
    </row>
    <row r="540" spans="1:35" ht="14.25" customHeight="1" x14ac:dyDescent="0.2">
      <c r="A540" s="221">
        <v>42744</v>
      </c>
      <c r="B540" s="137"/>
      <c r="C540" s="138">
        <v>1</v>
      </c>
      <c r="D540" s="152">
        <v>8</v>
      </c>
      <c r="E540" s="140" t="s">
        <v>166</v>
      </c>
      <c r="F540" s="152" t="s">
        <v>79</v>
      </c>
      <c r="G540" s="140">
        <v>960907786</v>
      </c>
      <c r="H540" s="140">
        <v>1007770887</v>
      </c>
      <c r="I540" s="118">
        <v>260477</v>
      </c>
      <c r="J540" s="140"/>
      <c r="K540" s="140">
        <v>4402874843</v>
      </c>
      <c r="L540" s="140" t="s">
        <v>313</v>
      </c>
      <c r="M540" s="152" t="s">
        <v>687</v>
      </c>
      <c r="N540" s="143">
        <v>956.1</v>
      </c>
      <c r="O540" s="142" t="s">
        <v>160</v>
      </c>
      <c r="P540" s="143"/>
      <c r="Q540" s="143"/>
      <c r="R540" s="143" t="s">
        <v>693</v>
      </c>
      <c r="S540" s="230">
        <v>956.1</v>
      </c>
      <c r="T540" s="143"/>
      <c r="U540" s="143"/>
      <c r="V540" s="140"/>
      <c r="W540" s="256">
        <f t="shared" si="74"/>
        <v>956.1</v>
      </c>
      <c r="X540" s="144">
        <f t="shared" si="77"/>
        <v>0</v>
      </c>
      <c r="Y540" s="142"/>
      <c r="Z540" s="153"/>
      <c r="AA540" s="153"/>
      <c r="AB540" s="153"/>
      <c r="AC540" s="154"/>
      <c r="AD540" s="155"/>
      <c r="AE540" s="149"/>
      <c r="AF540" s="261" t="s">
        <v>818</v>
      </c>
      <c r="AG540" s="257">
        <f t="shared" si="75"/>
        <v>956.1</v>
      </c>
      <c r="AH540" s="252">
        <f t="shared" si="76"/>
        <v>0</v>
      </c>
      <c r="AI540" s="258">
        <f t="shared" si="78"/>
        <v>0</v>
      </c>
    </row>
    <row r="541" spans="1:35" ht="14.25" customHeight="1" x14ac:dyDescent="0.2">
      <c r="A541" s="221">
        <v>42744</v>
      </c>
      <c r="B541" s="137"/>
      <c r="C541" s="138">
        <v>1</v>
      </c>
      <c r="D541" s="152">
        <v>8</v>
      </c>
      <c r="E541" s="140" t="s">
        <v>166</v>
      </c>
      <c r="F541" s="152" t="s">
        <v>79</v>
      </c>
      <c r="G541" s="140">
        <v>99209005</v>
      </c>
      <c r="H541" s="140"/>
      <c r="I541" s="118">
        <v>260478</v>
      </c>
      <c r="J541" s="140"/>
      <c r="K541" s="140">
        <v>4402878302</v>
      </c>
      <c r="L541" s="140" t="s">
        <v>313</v>
      </c>
      <c r="M541" s="152" t="s">
        <v>121</v>
      </c>
      <c r="N541" s="143">
        <v>419.04</v>
      </c>
      <c r="O541" s="142" t="s">
        <v>160</v>
      </c>
      <c r="P541" s="143"/>
      <c r="Q541" s="143" t="s">
        <v>163</v>
      </c>
      <c r="R541" s="143"/>
      <c r="S541" s="230"/>
      <c r="T541" s="143"/>
      <c r="U541" s="143"/>
      <c r="V541" s="140"/>
      <c r="W541" s="256">
        <f t="shared" si="74"/>
        <v>0</v>
      </c>
      <c r="X541" s="144">
        <f t="shared" si="77"/>
        <v>419.04</v>
      </c>
      <c r="Y541" s="142"/>
      <c r="Z541" s="153"/>
      <c r="AA541" s="153"/>
      <c r="AB541" s="153"/>
      <c r="AC541" s="154"/>
      <c r="AD541" s="155"/>
      <c r="AE541" s="149"/>
      <c r="AF541" s="261" t="s">
        <v>818</v>
      </c>
      <c r="AG541" s="257">
        <f t="shared" si="75"/>
        <v>419.04</v>
      </c>
      <c r="AH541" s="252">
        <f t="shared" si="76"/>
        <v>0</v>
      </c>
      <c r="AI541" s="258">
        <f t="shared" si="78"/>
        <v>419.04</v>
      </c>
    </row>
    <row r="542" spans="1:35" ht="14.25" customHeight="1" x14ac:dyDescent="0.2">
      <c r="A542" s="221">
        <v>42744</v>
      </c>
      <c r="B542" s="137"/>
      <c r="C542" s="138">
        <v>1</v>
      </c>
      <c r="D542" s="152">
        <v>8</v>
      </c>
      <c r="E542" s="140"/>
      <c r="F542" s="189" t="s">
        <v>79</v>
      </c>
      <c r="G542" s="198">
        <v>99210260</v>
      </c>
      <c r="H542" s="140"/>
      <c r="I542" s="118">
        <v>260479</v>
      </c>
      <c r="J542" s="140"/>
      <c r="K542" s="140"/>
      <c r="L542" s="140" t="s">
        <v>313</v>
      </c>
      <c r="M542" s="152" t="s">
        <v>619</v>
      </c>
      <c r="N542" s="143">
        <v>231.08</v>
      </c>
      <c r="O542" s="142" t="s">
        <v>160</v>
      </c>
      <c r="P542" s="143" t="s">
        <v>163</v>
      </c>
      <c r="Q542" s="143"/>
      <c r="R542" s="143"/>
      <c r="S542" s="143"/>
      <c r="T542" s="143"/>
      <c r="U542" s="143"/>
      <c r="V542" s="140"/>
      <c r="W542" s="256">
        <f t="shared" si="74"/>
        <v>0</v>
      </c>
      <c r="X542" s="144">
        <f t="shared" si="77"/>
        <v>231.08</v>
      </c>
      <c r="Y542" s="142"/>
      <c r="Z542" s="153"/>
      <c r="AA542" s="153"/>
      <c r="AB542" s="153"/>
      <c r="AC542" s="154"/>
      <c r="AD542" s="155"/>
      <c r="AE542" s="149"/>
      <c r="AF542" s="261" t="s">
        <v>818</v>
      </c>
      <c r="AG542" s="257">
        <f t="shared" si="75"/>
        <v>231.08</v>
      </c>
      <c r="AH542" s="252">
        <f t="shared" si="76"/>
        <v>0</v>
      </c>
      <c r="AI542" s="258">
        <f t="shared" si="78"/>
        <v>231.08</v>
      </c>
    </row>
    <row r="543" spans="1:35" ht="14.25" customHeight="1" x14ac:dyDescent="0.2">
      <c r="A543" s="221">
        <v>42744</v>
      </c>
      <c r="B543" s="137"/>
      <c r="C543" s="138">
        <v>1</v>
      </c>
      <c r="D543" s="152" t="s">
        <v>55</v>
      </c>
      <c r="E543" s="140" t="s">
        <v>63</v>
      </c>
      <c r="F543" s="152" t="s">
        <v>317</v>
      </c>
      <c r="G543" s="140">
        <v>90494676</v>
      </c>
      <c r="H543" s="140"/>
      <c r="I543" s="118">
        <v>260480</v>
      </c>
      <c r="J543" s="140"/>
      <c r="K543" s="140" t="s">
        <v>717</v>
      </c>
      <c r="L543" s="140" t="s">
        <v>311</v>
      </c>
      <c r="M543" s="152" t="s">
        <v>688</v>
      </c>
      <c r="N543" s="143">
        <v>100</v>
      </c>
      <c r="O543" s="142" t="s">
        <v>160</v>
      </c>
      <c r="P543" s="143"/>
      <c r="Q543" s="143"/>
      <c r="R543" s="143" t="s">
        <v>718</v>
      </c>
      <c r="S543" s="143">
        <v>100</v>
      </c>
      <c r="T543" s="143"/>
      <c r="U543" s="143"/>
      <c r="V543" s="140"/>
      <c r="W543" s="256">
        <f t="shared" si="74"/>
        <v>100</v>
      </c>
      <c r="X543" s="144">
        <f t="shared" si="77"/>
        <v>0</v>
      </c>
      <c r="Y543" s="142"/>
      <c r="Z543" s="153"/>
      <c r="AA543" s="153"/>
      <c r="AB543" s="153"/>
      <c r="AC543" s="154"/>
      <c r="AD543" s="155"/>
      <c r="AE543" s="149"/>
      <c r="AF543" s="261" t="s">
        <v>820</v>
      </c>
      <c r="AG543" s="257">
        <f t="shared" si="75"/>
        <v>100</v>
      </c>
      <c r="AH543" s="252">
        <f t="shared" si="76"/>
        <v>0</v>
      </c>
      <c r="AI543" s="258">
        <f t="shared" si="78"/>
        <v>0</v>
      </c>
    </row>
    <row r="544" spans="1:35" ht="14.25" customHeight="1" x14ac:dyDescent="0.2">
      <c r="A544" s="221">
        <v>42744</v>
      </c>
      <c r="B544" s="137"/>
      <c r="C544" s="138">
        <v>1</v>
      </c>
      <c r="D544" s="152">
        <v>3</v>
      </c>
      <c r="E544" s="140" t="s">
        <v>282</v>
      </c>
      <c r="F544" s="152" t="s">
        <v>79</v>
      </c>
      <c r="G544" s="228">
        <v>90492192</v>
      </c>
      <c r="H544" s="140">
        <v>1007770786</v>
      </c>
      <c r="I544" s="118">
        <v>260481</v>
      </c>
      <c r="J544" s="140"/>
      <c r="K544" s="140">
        <v>4402846562</v>
      </c>
      <c r="L544" s="140" t="s">
        <v>311</v>
      </c>
      <c r="M544" s="152" t="s">
        <v>555</v>
      </c>
      <c r="N544" s="143">
        <v>204.48</v>
      </c>
      <c r="O544" s="142" t="s">
        <v>160</v>
      </c>
      <c r="P544" s="143"/>
      <c r="Q544" s="143"/>
      <c r="R544" s="143" t="s">
        <v>693</v>
      </c>
      <c r="S544" s="230">
        <v>204.48</v>
      </c>
      <c r="T544" s="143"/>
      <c r="U544" s="143"/>
      <c r="V544" s="140"/>
      <c r="W544" s="256">
        <f t="shared" si="74"/>
        <v>204.48</v>
      </c>
      <c r="X544" s="144">
        <f t="shared" si="77"/>
        <v>0</v>
      </c>
      <c r="Y544" s="142"/>
      <c r="Z544" s="153"/>
      <c r="AA544" s="153"/>
      <c r="AB544" s="153"/>
      <c r="AC544" s="154"/>
      <c r="AD544" s="155"/>
      <c r="AE544" s="149"/>
      <c r="AF544" s="261" t="s">
        <v>819</v>
      </c>
      <c r="AG544" s="257">
        <f t="shared" si="75"/>
        <v>204.48</v>
      </c>
      <c r="AH544" s="252">
        <f t="shared" si="76"/>
        <v>0</v>
      </c>
      <c r="AI544" s="258">
        <f t="shared" si="78"/>
        <v>0</v>
      </c>
    </row>
    <row r="545" spans="1:35" ht="14.25" customHeight="1" x14ac:dyDescent="0.2">
      <c r="A545" s="221">
        <v>42744</v>
      </c>
      <c r="B545" s="137"/>
      <c r="C545" s="138">
        <v>1</v>
      </c>
      <c r="D545" s="152">
        <v>3</v>
      </c>
      <c r="E545" s="140" t="s">
        <v>61</v>
      </c>
      <c r="F545" s="152" t="s">
        <v>79</v>
      </c>
      <c r="G545" s="140">
        <v>90493400</v>
      </c>
      <c r="H545" s="140">
        <v>1007770947</v>
      </c>
      <c r="I545" s="118">
        <v>260482</v>
      </c>
      <c r="J545" s="140"/>
      <c r="K545" s="140">
        <v>4402835204</v>
      </c>
      <c r="L545" s="140" t="s">
        <v>312</v>
      </c>
      <c r="M545" s="152" t="s">
        <v>245</v>
      </c>
      <c r="N545" s="143">
        <v>943</v>
      </c>
      <c r="O545" s="142" t="s">
        <v>160</v>
      </c>
      <c r="P545" s="143"/>
      <c r="Q545" s="143"/>
      <c r="R545" s="143" t="s">
        <v>734</v>
      </c>
      <c r="S545" s="143">
        <v>843</v>
      </c>
      <c r="T545" s="143">
        <v>100</v>
      </c>
      <c r="U545" s="143"/>
      <c r="V545" s="140"/>
      <c r="W545" s="256">
        <f t="shared" si="74"/>
        <v>943</v>
      </c>
      <c r="X545" s="144">
        <f t="shared" si="77"/>
        <v>0</v>
      </c>
      <c r="Y545" s="142"/>
      <c r="Z545" s="153"/>
      <c r="AA545" s="153"/>
      <c r="AB545" s="153"/>
      <c r="AC545" s="154"/>
      <c r="AD545" s="155"/>
      <c r="AE545" s="149"/>
      <c r="AF545" s="261" t="s">
        <v>819</v>
      </c>
      <c r="AG545" s="257">
        <f t="shared" si="75"/>
        <v>943</v>
      </c>
      <c r="AH545" s="252">
        <f t="shared" si="76"/>
        <v>0</v>
      </c>
      <c r="AI545" s="258">
        <f t="shared" si="78"/>
        <v>0</v>
      </c>
    </row>
    <row r="546" spans="1:35" ht="14.25" customHeight="1" x14ac:dyDescent="0.2">
      <c r="A546" s="221">
        <v>42744</v>
      </c>
      <c r="B546" s="137"/>
      <c r="C546" s="138">
        <v>1</v>
      </c>
      <c r="D546" s="152" t="s">
        <v>53</v>
      </c>
      <c r="E546" s="140" t="s">
        <v>170</v>
      </c>
      <c r="F546" s="152" t="s">
        <v>79</v>
      </c>
      <c r="G546" s="140">
        <v>90496289</v>
      </c>
      <c r="H546" s="228">
        <v>1007770923</v>
      </c>
      <c r="I546" s="118">
        <v>260483</v>
      </c>
      <c r="J546" s="140"/>
      <c r="K546" s="228">
        <v>4402865200</v>
      </c>
      <c r="L546" s="140" t="s">
        <v>311</v>
      </c>
      <c r="M546" s="152" t="s">
        <v>689</v>
      </c>
      <c r="N546" s="143">
        <v>272.64</v>
      </c>
      <c r="O546" s="142" t="s">
        <v>160</v>
      </c>
      <c r="P546" s="143"/>
      <c r="Q546" s="143"/>
      <c r="R546" s="230" t="s">
        <v>718</v>
      </c>
      <c r="S546" s="143">
        <v>272.64</v>
      </c>
      <c r="T546" s="143"/>
      <c r="U546" s="143"/>
      <c r="V546" s="140"/>
      <c r="W546" s="256">
        <f t="shared" si="74"/>
        <v>272.64</v>
      </c>
      <c r="X546" s="144">
        <f t="shared" si="77"/>
        <v>0</v>
      </c>
      <c r="Y546" s="142"/>
      <c r="Z546" s="153"/>
      <c r="AA546" s="153"/>
      <c r="AB546" s="153"/>
      <c r="AC546" s="154"/>
      <c r="AD546" s="155"/>
      <c r="AE546" s="149"/>
      <c r="AF546" s="261" t="s">
        <v>819</v>
      </c>
      <c r="AG546" s="257">
        <f t="shared" si="75"/>
        <v>272.64</v>
      </c>
      <c r="AH546" s="252">
        <f t="shared" si="76"/>
        <v>0</v>
      </c>
      <c r="AI546" s="258">
        <f t="shared" si="78"/>
        <v>0</v>
      </c>
    </row>
    <row r="547" spans="1:35" ht="14.25" customHeight="1" x14ac:dyDescent="0.2">
      <c r="A547" s="221">
        <v>42744</v>
      </c>
      <c r="B547" s="137"/>
      <c r="C547" s="138">
        <v>1</v>
      </c>
      <c r="D547" s="152">
        <v>8</v>
      </c>
      <c r="E547" s="140" t="s">
        <v>166</v>
      </c>
      <c r="F547" s="152" t="s">
        <v>79</v>
      </c>
      <c r="G547" s="140">
        <v>99210263</v>
      </c>
      <c r="H547" s="140">
        <v>1007770953</v>
      </c>
      <c r="I547" s="118">
        <v>260484</v>
      </c>
      <c r="J547" s="140"/>
      <c r="K547" s="140">
        <v>4402876388</v>
      </c>
      <c r="L547" s="140" t="s">
        <v>311</v>
      </c>
      <c r="M547" s="152" t="s">
        <v>458</v>
      </c>
      <c r="N547" s="143">
        <v>266.95999999999998</v>
      </c>
      <c r="O547" s="142" t="s">
        <v>160</v>
      </c>
      <c r="P547" s="143"/>
      <c r="Q547" s="143"/>
      <c r="R547" s="143" t="s">
        <v>718</v>
      </c>
      <c r="S547" s="143">
        <v>266.95999999999998</v>
      </c>
      <c r="T547" s="143"/>
      <c r="U547" s="143"/>
      <c r="V547" s="140"/>
      <c r="W547" s="256">
        <f t="shared" si="74"/>
        <v>266.95999999999998</v>
      </c>
      <c r="X547" s="144">
        <f t="shared" si="77"/>
        <v>0</v>
      </c>
      <c r="Y547" s="142"/>
      <c r="Z547" s="153"/>
      <c r="AA547" s="153"/>
      <c r="AB547" s="153"/>
      <c r="AC547" s="154"/>
      <c r="AD547" s="155"/>
      <c r="AE547" s="149"/>
      <c r="AF547" s="261" t="s">
        <v>818</v>
      </c>
      <c r="AG547" s="257">
        <f t="shared" si="75"/>
        <v>266.95999999999998</v>
      </c>
      <c r="AH547" s="252">
        <f t="shared" si="76"/>
        <v>0</v>
      </c>
      <c r="AI547" s="258">
        <f t="shared" si="78"/>
        <v>0</v>
      </c>
    </row>
    <row r="548" spans="1:35" ht="14.25" customHeight="1" x14ac:dyDescent="0.2">
      <c r="A548" s="221">
        <v>42744</v>
      </c>
      <c r="B548" s="137"/>
      <c r="C548" s="138">
        <v>1</v>
      </c>
      <c r="D548" s="152">
        <v>8</v>
      </c>
      <c r="E548" s="140" t="s">
        <v>166</v>
      </c>
      <c r="F548" s="152" t="s">
        <v>79</v>
      </c>
      <c r="G548" s="140">
        <v>960883804</v>
      </c>
      <c r="H548" s="140">
        <v>1007792283</v>
      </c>
      <c r="I548" s="118">
        <v>260485</v>
      </c>
      <c r="J548" s="140"/>
      <c r="K548" s="228">
        <v>4402885776</v>
      </c>
      <c r="L548" s="140" t="s">
        <v>311</v>
      </c>
      <c r="M548" s="152" t="s">
        <v>607</v>
      </c>
      <c r="N548" s="143">
        <v>1249.5999999999999</v>
      </c>
      <c r="O548" s="142" t="s">
        <v>160</v>
      </c>
      <c r="P548" s="106"/>
      <c r="Q548" s="143"/>
      <c r="R548" s="230" t="s">
        <v>785</v>
      </c>
      <c r="S548" s="143">
        <v>1249.5999999999999</v>
      </c>
      <c r="T548" s="143"/>
      <c r="U548" s="143"/>
      <c r="V548" s="140"/>
      <c r="W548" s="256">
        <f t="shared" si="74"/>
        <v>1249.5999999999999</v>
      </c>
      <c r="X548" s="144">
        <f t="shared" si="77"/>
        <v>0</v>
      </c>
      <c r="Y548" s="142"/>
      <c r="Z548" s="153"/>
      <c r="AA548" s="153"/>
      <c r="AB548" s="153"/>
      <c r="AC548" s="154"/>
      <c r="AD548" s="155"/>
      <c r="AE548" s="149"/>
      <c r="AF548" s="261" t="s">
        <v>818</v>
      </c>
      <c r="AG548" s="257">
        <f t="shared" si="75"/>
        <v>1249.5999999999999</v>
      </c>
      <c r="AH548" s="252">
        <f t="shared" si="76"/>
        <v>0</v>
      </c>
      <c r="AI548" s="258">
        <f t="shared" si="78"/>
        <v>0</v>
      </c>
    </row>
    <row r="549" spans="1:35" ht="14.25" customHeight="1" x14ac:dyDescent="0.2">
      <c r="A549" s="221">
        <v>42744</v>
      </c>
      <c r="B549" s="137"/>
      <c r="C549" s="138">
        <v>1</v>
      </c>
      <c r="D549" s="152">
        <v>3</v>
      </c>
      <c r="E549" s="140" t="s">
        <v>61</v>
      </c>
      <c r="F549" s="152" t="s">
        <v>79</v>
      </c>
      <c r="G549" s="140">
        <v>90379868</v>
      </c>
      <c r="H549" s="140">
        <v>1007771357</v>
      </c>
      <c r="I549" s="118">
        <v>260486</v>
      </c>
      <c r="J549" s="140"/>
      <c r="K549" s="140">
        <v>4402878204</v>
      </c>
      <c r="L549" s="140" t="s">
        <v>312</v>
      </c>
      <c r="M549" s="152" t="s">
        <v>394</v>
      </c>
      <c r="N549" s="143">
        <v>4602.72</v>
      </c>
      <c r="O549" s="142" t="s">
        <v>160</v>
      </c>
      <c r="P549" s="143"/>
      <c r="Q549" s="143"/>
      <c r="R549" s="143" t="s">
        <v>734</v>
      </c>
      <c r="S549" s="143">
        <v>2022.24</v>
      </c>
      <c r="T549" s="143">
        <v>2580.48</v>
      </c>
      <c r="U549" s="143"/>
      <c r="V549" s="140"/>
      <c r="W549" s="256">
        <f t="shared" si="74"/>
        <v>4602.72</v>
      </c>
      <c r="X549" s="144">
        <f t="shared" si="77"/>
        <v>4.5474735088646412E-13</v>
      </c>
      <c r="Y549" s="142"/>
      <c r="Z549" s="153"/>
      <c r="AA549" s="153"/>
      <c r="AB549" s="153"/>
      <c r="AC549" s="154"/>
      <c r="AD549" s="155"/>
      <c r="AE549" s="149"/>
      <c r="AF549" s="261" t="s">
        <v>819</v>
      </c>
      <c r="AG549" s="257">
        <f t="shared" si="75"/>
        <v>4602.72</v>
      </c>
      <c r="AH549" s="252">
        <f t="shared" si="76"/>
        <v>0</v>
      </c>
      <c r="AI549" s="258">
        <f t="shared" si="78"/>
        <v>0</v>
      </c>
    </row>
    <row r="550" spans="1:35" ht="14.25" customHeight="1" x14ac:dyDescent="0.2">
      <c r="A550" s="221">
        <v>42744</v>
      </c>
      <c r="B550" s="137"/>
      <c r="C550" s="138">
        <v>1</v>
      </c>
      <c r="D550" s="152">
        <v>8</v>
      </c>
      <c r="E550" s="140" t="s">
        <v>171</v>
      </c>
      <c r="F550" s="152" t="s">
        <v>79</v>
      </c>
      <c r="G550" s="140">
        <v>99209483</v>
      </c>
      <c r="H550" s="140">
        <v>1007771466</v>
      </c>
      <c r="I550" s="118">
        <v>260487</v>
      </c>
      <c r="J550" s="140"/>
      <c r="K550" s="140">
        <v>4402878226</v>
      </c>
      <c r="L550" s="140" t="s">
        <v>312</v>
      </c>
      <c r="M550" s="152" t="s">
        <v>690</v>
      </c>
      <c r="N550" s="143">
        <v>675</v>
      </c>
      <c r="O550" s="142" t="s">
        <v>160</v>
      </c>
      <c r="P550" s="143"/>
      <c r="Q550" s="143"/>
      <c r="R550" s="143" t="s">
        <v>693</v>
      </c>
      <c r="S550" s="230">
        <v>419.4</v>
      </c>
      <c r="T550" s="230">
        <v>255.6</v>
      </c>
      <c r="U550" s="143"/>
      <c r="V550" s="140"/>
      <c r="W550" s="256">
        <f t="shared" si="74"/>
        <v>675</v>
      </c>
      <c r="X550" s="144">
        <f t="shared" si="77"/>
        <v>2.8421709430404007E-14</v>
      </c>
      <c r="Y550" s="142"/>
      <c r="Z550" s="153"/>
      <c r="AA550" s="153"/>
      <c r="AB550" s="153"/>
      <c r="AC550" s="154"/>
      <c r="AD550" s="155"/>
      <c r="AE550" s="149"/>
      <c r="AF550" s="261" t="s">
        <v>818</v>
      </c>
      <c r="AG550" s="257">
        <f t="shared" si="75"/>
        <v>675</v>
      </c>
      <c r="AH550" s="252">
        <f t="shared" si="76"/>
        <v>0</v>
      </c>
      <c r="AI550" s="258">
        <f t="shared" si="78"/>
        <v>0</v>
      </c>
    </row>
    <row r="551" spans="1:35" ht="14.25" customHeight="1" x14ac:dyDescent="0.2">
      <c r="A551" s="221">
        <v>42744</v>
      </c>
      <c r="B551" s="137"/>
      <c r="C551" s="138">
        <v>1</v>
      </c>
      <c r="D551" s="152">
        <v>5</v>
      </c>
      <c r="E551" s="140" t="s">
        <v>169</v>
      </c>
      <c r="F551" s="152" t="s">
        <v>79</v>
      </c>
      <c r="G551" s="140">
        <v>960764446</v>
      </c>
      <c r="H551" s="140">
        <v>1007771628</v>
      </c>
      <c r="I551" s="118">
        <v>260488</v>
      </c>
      <c r="J551" s="140">
        <v>39117</v>
      </c>
      <c r="K551" s="140">
        <v>4402878695</v>
      </c>
      <c r="L551" s="140" t="s">
        <v>313</v>
      </c>
      <c r="M551" s="152" t="s">
        <v>691</v>
      </c>
      <c r="N551" s="143">
        <v>3966.12</v>
      </c>
      <c r="O551" s="142" t="s">
        <v>160</v>
      </c>
      <c r="P551" s="143"/>
      <c r="Q551" s="143"/>
      <c r="R551" s="143" t="s">
        <v>693</v>
      </c>
      <c r="S551" s="230">
        <v>3966.12</v>
      </c>
      <c r="T551" s="143"/>
      <c r="U551" s="143"/>
      <c r="V551" s="140"/>
      <c r="W551" s="256">
        <f t="shared" si="74"/>
        <v>3966.12</v>
      </c>
      <c r="X551" s="144">
        <f t="shared" si="77"/>
        <v>0</v>
      </c>
      <c r="Y551" s="142"/>
      <c r="Z551" s="153"/>
      <c r="AA551" s="153"/>
      <c r="AB551" s="153"/>
      <c r="AC551" s="154"/>
      <c r="AD551" s="155"/>
      <c r="AE551" s="149"/>
      <c r="AF551" s="261" t="s">
        <v>820</v>
      </c>
      <c r="AG551" s="257">
        <f t="shared" si="75"/>
        <v>3966.12</v>
      </c>
      <c r="AH551" s="252">
        <f t="shared" si="76"/>
        <v>0</v>
      </c>
      <c r="AI551" s="258">
        <f t="shared" si="78"/>
        <v>0</v>
      </c>
    </row>
    <row r="552" spans="1:35" ht="14.25" customHeight="1" x14ac:dyDescent="0.2">
      <c r="A552" s="221">
        <v>42745</v>
      </c>
      <c r="B552" s="137"/>
      <c r="C552" s="138">
        <v>1</v>
      </c>
      <c r="D552" s="152">
        <v>11</v>
      </c>
      <c r="E552" s="140" t="s">
        <v>68</v>
      </c>
      <c r="F552" s="152" t="s">
        <v>79</v>
      </c>
      <c r="G552" s="140">
        <v>90497893</v>
      </c>
      <c r="H552" s="140"/>
      <c r="I552" s="118">
        <v>260489</v>
      </c>
      <c r="J552" s="140"/>
      <c r="K552" s="140">
        <v>4402878514</v>
      </c>
      <c r="L552" s="140" t="s">
        <v>311</v>
      </c>
      <c r="M552" s="152" t="s">
        <v>665</v>
      </c>
      <c r="N552" s="143">
        <v>100</v>
      </c>
      <c r="O552" s="142" t="s">
        <v>160</v>
      </c>
      <c r="P552" s="143"/>
      <c r="Q552" s="143" t="s">
        <v>163</v>
      </c>
      <c r="R552" s="143"/>
      <c r="S552" s="230"/>
      <c r="T552" s="143"/>
      <c r="U552" s="143"/>
      <c r="V552" s="140"/>
      <c r="W552" s="256">
        <f t="shared" si="74"/>
        <v>0</v>
      </c>
      <c r="X552" s="144">
        <f t="shared" si="77"/>
        <v>100</v>
      </c>
      <c r="Y552" s="142"/>
      <c r="Z552" s="153"/>
      <c r="AA552" s="153"/>
      <c r="AB552" s="153"/>
      <c r="AC552" s="154"/>
      <c r="AD552" s="155"/>
      <c r="AE552" s="149"/>
      <c r="AF552" s="261" t="s">
        <v>819</v>
      </c>
      <c r="AG552" s="257">
        <f t="shared" si="75"/>
        <v>100</v>
      </c>
      <c r="AH552" s="252">
        <f t="shared" si="76"/>
        <v>0</v>
      </c>
      <c r="AI552" s="258">
        <f t="shared" si="78"/>
        <v>100</v>
      </c>
    </row>
    <row r="553" spans="1:35" ht="14.25" customHeight="1" x14ac:dyDescent="0.2">
      <c r="A553" s="221">
        <v>42745</v>
      </c>
      <c r="B553" s="137"/>
      <c r="C553" s="138">
        <v>1</v>
      </c>
      <c r="D553" s="152">
        <v>11</v>
      </c>
      <c r="E553" s="140" t="s">
        <v>68</v>
      </c>
      <c r="F553" s="152" t="s">
        <v>79</v>
      </c>
      <c r="G553" s="228">
        <v>90498721</v>
      </c>
      <c r="H553" s="140">
        <v>1007774283</v>
      </c>
      <c r="I553" s="118">
        <v>260490</v>
      </c>
      <c r="J553" s="140"/>
      <c r="K553" s="140">
        <v>4402878515</v>
      </c>
      <c r="L553" s="140" t="s">
        <v>313</v>
      </c>
      <c r="M553" s="152" t="s">
        <v>293</v>
      </c>
      <c r="N553" s="143">
        <v>151.02000000000001</v>
      </c>
      <c r="O553" s="142" t="s">
        <v>160</v>
      </c>
      <c r="P553" s="143"/>
      <c r="Q553" s="143"/>
      <c r="R553" s="143" t="s">
        <v>805</v>
      </c>
      <c r="S553" s="143">
        <v>151.02000000000001</v>
      </c>
      <c r="T553" s="143"/>
      <c r="U553" s="143"/>
      <c r="V553" s="140"/>
      <c r="W553" s="256">
        <f t="shared" si="74"/>
        <v>151.02000000000001</v>
      </c>
      <c r="X553" s="144">
        <f t="shared" si="77"/>
        <v>0</v>
      </c>
      <c r="Y553" s="142"/>
      <c r="Z553" s="153"/>
      <c r="AA553" s="153"/>
      <c r="AB553" s="153"/>
      <c r="AC553" s="154"/>
      <c r="AD553" s="155"/>
      <c r="AE553" s="149"/>
      <c r="AF553" s="261" t="s">
        <v>819</v>
      </c>
      <c r="AG553" s="257">
        <f t="shared" si="75"/>
        <v>151.02000000000001</v>
      </c>
      <c r="AH553" s="252">
        <f t="shared" si="76"/>
        <v>0</v>
      </c>
      <c r="AI553" s="258">
        <f t="shared" si="78"/>
        <v>0</v>
      </c>
    </row>
    <row r="554" spans="1:35" ht="14.25" customHeight="1" x14ac:dyDescent="0.2">
      <c r="A554" s="221">
        <v>42745</v>
      </c>
      <c r="B554" s="137"/>
      <c r="C554" s="138">
        <v>1</v>
      </c>
      <c r="D554" s="152">
        <v>8</v>
      </c>
      <c r="E554" s="140"/>
      <c r="F554" s="152" t="s">
        <v>83</v>
      </c>
      <c r="G554" s="140">
        <v>99211335</v>
      </c>
      <c r="H554" s="140"/>
      <c r="I554" s="118">
        <v>260491</v>
      </c>
      <c r="J554" s="140"/>
      <c r="K554" s="140">
        <v>2510004134</v>
      </c>
      <c r="L554" s="140" t="s">
        <v>311</v>
      </c>
      <c r="M554" s="152" t="s">
        <v>694</v>
      </c>
      <c r="N554" s="143">
        <v>149.22999999999999</v>
      </c>
      <c r="O554" s="142" t="s">
        <v>160</v>
      </c>
      <c r="P554" s="143"/>
      <c r="Q554" s="143"/>
      <c r="R554" s="143" t="s">
        <v>987</v>
      </c>
      <c r="S554" s="143">
        <v>149.22999999999999</v>
      </c>
      <c r="T554" s="143"/>
      <c r="U554" s="143"/>
      <c r="V554" s="140"/>
      <c r="W554" s="256">
        <f t="shared" si="74"/>
        <v>149.22999999999999</v>
      </c>
      <c r="X554" s="144">
        <f t="shared" si="77"/>
        <v>0</v>
      </c>
      <c r="Y554" s="142"/>
      <c r="Z554" s="153"/>
      <c r="AA554" s="153"/>
      <c r="AB554" s="153"/>
      <c r="AC554" s="154"/>
      <c r="AD554" s="155"/>
      <c r="AE554" s="149"/>
      <c r="AF554" s="261" t="s">
        <v>818</v>
      </c>
      <c r="AG554" s="257">
        <f t="shared" si="75"/>
        <v>149.22999999999999</v>
      </c>
      <c r="AH554" s="252">
        <f t="shared" si="76"/>
        <v>0</v>
      </c>
      <c r="AI554" s="258">
        <f t="shared" si="78"/>
        <v>0</v>
      </c>
    </row>
    <row r="555" spans="1:35" ht="14.25" customHeight="1" x14ac:dyDescent="0.2">
      <c r="A555" s="221">
        <v>42745</v>
      </c>
      <c r="B555" s="137"/>
      <c r="C555" s="138">
        <v>1</v>
      </c>
      <c r="D555" s="152">
        <v>3</v>
      </c>
      <c r="E555" s="140"/>
      <c r="F555" s="232" t="s">
        <v>83</v>
      </c>
      <c r="G555" s="140">
        <v>90497703</v>
      </c>
      <c r="H555" s="140"/>
      <c r="I555" s="118">
        <v>260492</v>
      </c>
      <c r="J555" s="140"/>
      <c r="K555" s="140">
        <v>2510004134</v>
      </c>
      <c r="L555" s="140" t="s">
        <v>313</v>
      </c>
      <c r="M555" s="152" t="s">
        <v>695</v>
      </c>
      <c r="N555" s="230">
        <v>419.08</v>
      </c>
      <c r="O555" s="142" t="s">
        <v>160</v>
      </c>
      <c r="P555" s="230"/>
      <c r="Q555" s="230"/>
      <c r="R555" s="230" t="s">
        <v>987</v>
      </c>
      <c r="S555" s="230">
        <v>419.08</v>
      </c>
      <c r="T555" s="230"/>
      <c r="U555" s="230"/>
      <c r="V555" s="140"/>
      <c r="W555" s="256">
        <f t="shared" si="74"/>
        <v>419.08</v>
      </c>
      <c r="X555" s="144">
        <f t="shared" si="77"/>
        <v>0</v>
      </c>
      <c r="Y555" s="142"/>
      <c r="Z555" s="153"/>
      <c r="AA555" s="153"/>
      <c r="AB555" s="153"/>
      <c r="AC555" s="154"/>
      <c r="AD555" s="155"/>
      <c r="AE555" s="149"/>
      <c r="AF555" s="261" t="s">
        <v>819</v>
      </c>
      <c r="AG555" s="257">
        <f t="shared" si="75"/>
        <v>419.08</v>
      </c>
      <c r="AH555" s="252">
        <f t="shared" si="76"/>
        <v>0</v>
      </c>
      <c r="AI555" s="258">
        <f t="shared" si="78"/>
        <v>0</v>
      </c>
    </row>
    <row r="556" spans="1:35" ht="14.25" customHeight="1" x14ac:dyDescent="0.2">
      <c r="A556" s="221">
        <v>42745</v>
      </c>
      <c r="B556" s="137"/>
      <c r="C556" s="138">
        <v>1</v>
      </c>
      <c r="D556" s="152">
        <v>8</v>
      </c>
      <c r="E556" s="140"/>
      <c r="F556" s="232" t="s">
        <v>83</v>
      </c>
      <c r="G556" s="140">
        <v>960885784</v>
      </c>
      <c r="H556" s="140"/>
      <c r="I556" s="118">
        <v>260493</v>
      </c>
      <c r="J556" s="140"/>
      <c r="K556" s="140">
        <v>2510004134</v>
      </c>
      <c r="L556" s="140" t="s">
        <v>311</v>
      </c>
      <c r="M556" s="152" t="s">
        <v>696</v>
      </c>
      <c r="N556" s="230">
        <v>140</v>
      </c>
      <c r="O556" s="142" t="s">
        <v>160</v>
      </c>
      <c r="P556" s="230"/>
      <c r="Q556" s="230"/>
      <c r="R556" s="230" t="s">
        <v>987</v>
      </c>
      <c r="S556" s="230">
        <v>140</v>
      </c>
      <c r="T556" s="230"/>
      <c r="U556" s="230"/>
      <c r="V556" s="140"/>
      <c r="W556" s="256">
        <f t="shared" si="74"/>
        <v>140</v>
      </c>
      <c r="X556" s="144">
        <f t="shared" si="77"/>
        <v>0</v>
      </c>
      <c r="Y556" s="142"/>
      <c r="Z556" s="153"/>
      <c r="AA556" s="153"/>
      <c r="AB556" s="153"/>
      <c r="AC556" s="154"/>
      <c r="AD556" s="155"/>
      <c r="AE556" s="149"/>
      <c r="AF556" s="261" t="s">
        <v>818</v>
      </c>
      <c r="AG556" s="257">
        <f t="shared" si="75"/>
        <v>140</v>
      </c>
      <c r="AH556" s="252">
        <f t="shared" si="76"/>
        <v>0</v>
      </c>
      <c r="AI556" s="258">
        <f t="shared" si="78"/>
        <v>0</v>
      </c>
    </row>
    <row r="557" spans="1:35" ht="14.25" customHeight="1" x14ac:dyDescent="0.2">
      <c r="A557" s="221">
        <v>42745</v>
      </c>
      <c r="B557" s="137"/>
      <c r="C557" s="138">
        <v>1</v>
      </c>
      <c r="D557" s="152">
        <v>8</v>
      </c>
      <c r="E557" s="140"/>
      <c r="F557" s="232" t="s">
        <v>83</v>
      </c>
      <c r="G557" s="140">
        <v>90492360</v>
      </c>
      <c r="H557" s="140"/>
      <c r="I557" s="118">
        <v>260494</v>
      </c>
      <c r="J557" s="140"/>
      <c r="K557" s="140">
        <v>2510004134</v>
      </c>
      <c r="L557" s="140" t="s">
        <v>311</v>
      </c>
      <c r="M557" s="152" t="s">
        <v>410</v>
      </c>
      <c r="N557" s="230">
        <v>100</v>
      </c>
      <c r="O557" s="142" t="s">
        <v>160</v>
      </c>
      <c r="P557" s="230"/>
      <c r="Q557" s="230"/>
      <c r="R557" s="230" t="s">
        <v>987</v>
      </c>
      <c r="S557" s="230">
        <v>100</v>
      </c>
      <c r="T557" s="230"/>
      <c r="U557" s="230"/>
      <c r="V557" s="140"/>
      <c r="W557" s="256">
        <f t="shared" si="74"/>
        <v>100</v>
      </c>
      <c r="X557" s="144">
        <f t="shared" si="77"/>
        <v>0</v>
      </c>
      <c r="Y557" s="142"/>
      <c r="Z557" s="153"/>
      <c r="AA557" s="153"/>
      <c r="AB557" s="153"/>
      <c r="AC557" s="154"/>
      <c r="AD557" s="155"/>
      <c r="AE557" s="149"/>
      <c r="AF557" s="261" t="s">
        <v>818</v>
      </c>
      <c r="AG557" s="257">
        <f t="shared" si="75"/>
        <v>100</v>
      </c>
      <c r="AH557" s="252">
        <f t="shared" si="76"/>
        <v>0</v>
      </c>
      <c r="AI557" s="258">
        <f t="shared" si="78"/>
        <v>0</v>
      </c>
    </row>
    <row r="558" spans="1:35" ht="14.25" customHeight="1" x14ac:dyDescent="0.2">
      <c r="A558" s="221">
        <v>42745</v>
      </c>
      <c r="B558" s="137"/>
      <c r="C558" s="138">
        <v>1</v>
      </c>
      <c r="D558" s="152">
        <v>8</v>
      </c>
      <c r="E558" s="140"/>
      <c r="F558" s="152" t="s">
        <v>83</v>
      </c>
      <c r="G558" s="228">
        <v>90498548</v>
      </c>
      <c r="H558" s="228"/>
      <c r="I558" s="118">
        <v>260495</v>
      </c>
      <c r="J558" s="140"/>
      <c r="K558" s="228">
        <v>2510004134</v>
      </c>
      <c r="L558" s="140" t="s">
        <v>313</v>
      </c>
      <c r="M558" s="152" t="s">
        <v>350</v>
      </c>
      <c r="N558" s="230">
        <v>140.87</v>
      </c>
      <c r="O558" s="142" t="s">
        <v>160</v>
      </c>
      <c r="P558" s="230"/>
      <c r="Q558" s="230"/>
      <c r="R558" s="230" t="s">
        <v>987</v>
      </c>
      <c r="S558" s="230">
        <v>140.87</v>
      </c>
      <c r="T558" s="230"/>
      <c r="U558" s="230"/>
      <c r="V558" s="140"/>
      <c r="W558" s="256">
        <f t="shared" si="74"/>
        <v>140.87</v>
      </c>
      <c r="X558" s="144">
        <f t="shared" si="77"/>
        <v>0</v>
      </c>
      <c r="Y558" s="142"/>
      <c r="Z558" s="153"/>
      <c r="AA558" s="153"/>
      <c r="AB558" s="153"/>
      <c r="AC558" s="154"/>
      <c r="AD558" s="155"/>
      <c r="AE558" s="149"/>
      <c r="AF558" s="261" t="s">
        <v>818</v>
      </c>
      <c r="AG558" s="257">
        <f t="shared" si="75"/>
        <v>140.87</v>
      </c>
      <c r="AH558" s="252">
        <f t="shared" si="76"/>
        <v>0</v>
      </c>
      <c r="AI558" s="258">
        <f t="shared" si="78"/>
        <v>0</v>
      </c>
    </row>
    <row r="559" spans="1:35" ht="14.25" customHeight="1" x14ac:dyDescent="0.2">
      <c r="A559" s="221">
        <v>42745</v>
      </c>
      <c r="B559" s="137"/>
      <c r="C559" s="138">
        <v>1</v>
      </c>
      <c r="D559" s="152">
        <v>8</v>
      </c>
      <c r="E559" s="140"/>
      <c r="F559" s="152" t="s">
        <v>83</v>
      </c>
      <c r="G559" s="228">
        <v>99209005</v>
      </c>
      <c r="H559" s="228"/>
      <c r="I559" s="118">
        <v>260496</v>
      </c>
      <c r="J559" s="140"/>
      <c r="K559" s="228">
        <v>2510004133</v>
      </c>
      <c r="L559" s="140" t="s">
        <v>311</v>
      </c>
      <c r="M559" s="152" t="s">
        <v>90</v>
      </c>
      <c r="N559" s="230">
        <v>169</v>
      </c>
      <c r="O559" s="142" t="s">
        <v>160</v>
      </c>
      <c r="P559" s="230"/>
      <c r="Q559" s="230"/>
      <c r="R559" s="230" t="s">
        <v>987</v>
      </c>
      <c r="S559" s="230">
        <v>169</v>
      </c>
      <c r="T559" s="230"/>
      <c r="U559" s="230"/>
      <c r="V559" s="140"/>
      <c r="W559" s="256">
        <f t="shared" si="74"/>
        <v>169</v>
      </c>
      <c r="X559" s="144">
        <f t="shared" si="77"/>
        <v>0</v>
      </c>
      <c r="Y559" s="142"/>
      <c r="Z559" s="153"/>
      <c r="AA559" s="153"/>
      <c r="AB559" s="153"/>
      <c r="AC559" s="154"/>
      <c r="AD559" s="155"/>
      <c r="AE559" s="149"/>
      <c r="AF559" s="261" t="s">
        <v>818</v>
      </c>
      <c r="AG559" s="257">
        <f t="shared" si="75"/>
        <v>169</v>
      </c>
      <c r="AH559" s="252">
        <f t="shared" si="76"/>
        <v>0</v>
      </c>
      <c r="AI559" s="258">
        <f t="shared" si="78"/>
        <v>0</v>
      </c>
    </row>
    <row r="560" spans="1:35" ht="14.25" customHeight="1" x14ac:dyDescent="0.2">
      <c r="A560" s="221">
        <v>42745</v>
      </c>
      <c r="B560" s="137"/>
      <c r="C560" s="138">
        <v>1</v>
      </c>
      <c r="D560" s="152">
        <v>11</v>
      </c>
      <c r="E560" s="140"/>
      <c r="F560" s="152" t="s">
        <v>83</v>
      </c>
      <c r="G560" s="140">
        <v>90493974</v>
      </c>
      <c r="H560" s="140"/>
      <c r="I560" s="118">
        <v>260497</v>
      </c>
      <c r="J560" s="140"/>
      <c r="K560" s="140">
        <v>2510004134</v>
      </c>
      <c r="L560" s="140" t="s">
        <v>311</v>
      </c>
      <c r="M560" s="152" t="s">
        <v>697</v>
      </c>
      <c r="N560" s="230">
        <v>200</v>
      </c>
      <c r="O560" s="142" t="s">
        <v>160</v>
      </c>
      <c r="P560" s="230"/>
      <c r="Q560" s="230"/>
      <c r="R560" s="230" t="s">
        <v>987</v>
      </c>
      <c r="S560" s="230">
        <v>200</v>
      </c>
      <c r="T560" s="230"/>
      <c r="U560" s="230"/>
      <c r="V560" s="140"/>
      <c r="W560" s="256">
        <f t="shared" si="74"/>
        <v>200</v>
      </c>
      <c r="X560" s="144">
        <f t="shared" si="77"/>
        <v>0</v>
      </c>
      <c r="Y560" s="142"/>
      <c r="Z560" s="153"/>
      <c r="AA560" s="153"/>
      <c r="AB560" s="153"/>
      <c r="AC560" s="154"/>
      <c r="AD560" s="155"/>
      <c r="AE560" s="149"/>
      <c r="AF560" s="261" t="s">
        <v>819</v>
      </c>
      <c r="AG560" s="257">
        <f t="shared" si="75"/>
        <v>200</v>
      </c>
      <c r="AH560" s="252">
        <f t="shared" si="76"/>
        <v>0</v>
      </c>
      <c r="AI560" s="258">
        <f t="shared" si="78"/>
        <v>0</v>
      </c>
    </row>
    <row r="561" spans="1:35" ht="14.25" customHeight="1" x14ac:dyDescent="0.2">
      <c r="A561" s="221">
        <v>42745</v>
      </c>
      <c r="B561" s="137"/>
      <c r="C561" s="138">
        <v>1</v>
      </c>
      <c r="D561" s="152">
        <v>8</v>
      </c>
      <c r="E561" s="140"/>
      <c r="F561" s="152" t="s">
        <v>83</v>
      </c>
      <c r="G561" s="140">
        <v>99211236</v>
      </c>
      <c r="H561" s="140"/>
      <c r="I561" s="118">
        <v>260498</v>
      </c>
      <c r="J561" s="140"/>
      <c r="K561" s="140"/>
      <c r="L561" s="140" t="s">
        <v>311</v>
      </c>
      <c r="M561" s="152" t="s">
        <v>330</v>
      </c>
      <c r="N561" s="230">
        <v>163.72999999999999</v>
      </c>
      <c r="O561" s="142" t="s">
        <v>160</v>
      </c>
      <c r="P561" s="230" t="s">
        <v>163</v>
      </c>
      <c r="Q561" s="230"/>
      <c r="R561" s="230"/>
      <c r="S561" s="230"/>
      <c r="T561" s="230"/>
      <c r="U561" s="230"/>
      <c r="V561" s="140"/>
      <c r="W561" s="256">
        <f t="shared" si="74"/>
        <v>0</v>
      </c>
      <c r="X561" s="144">
        <f t="shared" si="77"/>
        <v>163.72999999999999</v>
      </c>
      <c r="Y561" s="142"/>
      <c r="Z561" s="153"/>
      <c r="AA561" s="153"/>
      <c r="AB561" s="153"/>
      <c r="AC561" s="154"/>
      <c r="AD561" s="155"/>
      <c r="AE561" s="149"/>
      <c r="AF561" s="261" t="s">
        <v>818</v>
      </c>
      <c r="AG561" s="257">
        <f t="shared" si="75"/>
        <v>163.72999999999999</v>
      </c>
      <c r="AH561" s="252">
        <f t="shared" si="76"/>
        <v>0</v>
      </c>
      <c r="AI561" s="258">
        <f t="shared" si="78"/>
        <v>163.72999999999999</v>
      </c>
    </row>
    <row r="562" spans="1:35" ht="14.25" customHeight="1" x14ac:dyDescent="0.2">
      <c r="A562" s="221">
        <v>42745</v>
      </c>
      <c r="B562" s="137"/>
      <c r="C562" s="138">
        <v>1</v>
      </c>
      <c r="D562" s="152">
        <v>3</v>
      </c>
      <c r="E562" s="140"/>
      <c r="F562" s="152" t="s">
        <v>83</v>
      </c>
      <c r="G562" s="140">
        <v>960901066</v>
      </c>
      <c r="H562" s="140"/>
      <c r="I562" s="118">
        <v>260499</v>
      </c>
      <c r="J562" s="140"/>
      <c r="K562" s="140">
        <v>2510004134</v>
      </c>
      <c r="L562" s="140" t="s">
        <v>311</v>
      </c>
      <c r="M562" s="152" t="s">
        <v>698</v>
      </c>
      <c r="N562" s="230">
        <v>100</v>
      </c>
      <c r="O562" s="142" t="s">
        <v>160</v>
      </c>
      <c r="P562" s="230"/>
      <c r="Q562" s="230"/>
      <c r="R562" s="230" t="s">
        <v>987</v>
      </c>
      <c r="S562" s="230">
        <v>100</v>
      </c>
      <c r="T562" s="230"/>
      <c r="U562" s="230"/>
      <c r="V562" s="140"/>
      <c r="W562" s="256">
        <v>100</v>
      </c>
      <c r="X562" s="144">
        <v>0</v>
      </c>
      <c r="Y562" s="142"/>
      <c r="Z562" s="153"/>
      <c r="AA562" s="153"/>
      <c r="AB562" s="153"/>
      <c r="AC562" s="154"/>
      <c r="AD562" s="155"/>
      <c r="AE562" s="149"/>
      <c r="AF562" s="261" t="s">
        <v>819</v>
      </c>
      <c r="AG562" s="257">
        <f t="shared" si="75"/>
        <v>100</v>
      </c>
      <c r="AH562" s="252">
        <f t="shared" si="76"/>
        <v>0</v>
      </c>
      <c r="AI562" s="258">
        <f t="shared" si="78"/>
        <v>0</v>
      </c>
    </row>
    <row r="563" spans="1:35" ht="14.25" customHeight="1" x14ac:dyDescent="0.2">
      <c r="A563" s="221">
        <v>42745</v>
      </c>
      <c r="B563" s="137"/>
      <c r="C563" s="138">
        <v>1</v>
      </c>
      <c r="D563" s="152">
        <v>3</v>
      </c>
      <c r="E563" s="140"/>
      <c r="F563" s="152" t="s">
        <v>83</v>
      </c>
      <c r="G563" s="140">
        <v>960901106</v>
      </c>
      <c r="H563" s="140"/>
      <c r="I563" s="118">
        <v>260500</v>
      </c>
      <c r="J563" s="140"/>
      <c r="K563" s="228">
        <v>2510004134</v>
      </c>
      <c r="L563" s="140" t="s">
        <v>311</v>
      </c>
      <c r="M563" s="152" t="s">
        <v>699</v>
      </c>
      <c r="N563" s="230">
        <v>100</v>
      </c>
      <c r="O563" s="142" t="s">
        <v>160</v>
      </c>
      <c r="P563" s="230"/>
      <c r="Q563" s="230"/>
      <c r="R563" s="230" t="s">
        <v>987</v>
      </c>
      <c r="S563" s="230">
        <v>100</v>
      </c>
      <c r="T563" s="230"/>
      <c r="U563" s="230"/>
      <c r="V563" s="140"/>
      <c r="W563" s="256">
        <f t="shared" si="74"/>
        <v>100</v>
      </c>
      <c r="X563" s="144">
        <f t="shared" si="77"/>
        <v>0</v>
      </c>
      <c r="Y563" s="142"/>
      <c r="Z563" s="153"/>
      <c r="AA563" s="153"/>
      <c r="AB563" s="153"/>
      <c r="AC563" s="154"/>
      <c r="AD563" s="155"/>
      <c r="AE563" s="149"/>
      <c r="AF563" s="261" t="s">
        <v>819</v>
      </c>
      <c r="AG563" s="257">
        <f t="shared" si="75"/>
        <v>100</v>
      </c>
      <c r="AH563" s="252">
        <f t="shared" si="76"/>
        <v>0</v>
      </c>
      <c r="AI563" s="258">
        <f t="shared" si="78"/>
        <v>0</v>
      </c>
    </row>
    <row r="564" spans="1:35" ht="14.25" customHeight="1" x14ac:dyDescent="0.2">
      <c r="A564" s="221">
        <v>42745</v>
      </c>
      <c r="B564" s="137"/>
      <c r="C564" s="138">
        <v>1</v>
      </c>
      <c r="D564" s="152">
        <v>3</v>
      </c>
      <c r="E564" s="140"/>
      <c r="F564" s="232" t="s">
        <v>83</v>
      </c>
      <c r="G564" s="228">
        <v>960901107</v>
      </c>
      <c r="H564" s="140"/>
      <c r="I564" s="118">
        <v>260501</v>
      </c>
      <c r="J564" s="140"/>
      <c r="K564" s="228">
        <v>2510004134</v>
      </c>
      <c r="L564" s="140" t="s">
        <v>311</v>
      </c>
      <c r="M564" s="152" t="s">
        <v>700</v>
      </c>
      <c r="N564" s="230">
        <v>100</v>
      </c>
      <c r="O564" s="142" t="s">
        <v>160</v>
      </c>
      <c r="P564" s="230"/>
      <c r="Q564" s="230"/>
      <c r="R564" s="230" t="s">
        <v>987</v>
      </c>
      <c r="S564" s="230">
        <v>100</v>
      </c>
      <c r="T564" s="230"/>
      <c r="U564" s="230"/>
      <c r="V564" s="140"/>
      <c r="W564" s="256">
        <f t="shared" si="74"/>
        <v>100</v>
      </c>
      <c r="X564" s="144">
        <f t="shared" si="77"/>
        <v>0</v>
      </c>
      <c r="Y564" s="142"/>
      <c r="Z564" s="153"/>
      <c r="AA564" s="153"/>
      <c r="AB564" s="153"/>
      <c r="AC564" s="154"/>
      <c r="AD564" s="155"/>
      <c r="AE564" s="149"/>
      <c r="AF564" s="261" t="s">
        <v>819</v>
      </c>
      <c r="AG564" s="257">
        <f t="shared" si="75"/>
        <v>100</v>
      </c>
      <c r="AH564" s="252">
        <f t="shared" si="76"/>
        <v>0</v>
      </c>
      <c r="AI564" s="258">
        <f t="shared" si="78"/>
        <v>0</v>
      </c>
    </row>
    <row r="565" spans="1:35" ht="14.25" customHeight="1" x14ac:dyDescent="0.2">
      <c r="A565" s="221">
        <v>42745</v>
      </c>
      <c r="B565" s="137"/>
      <c r="C565" s="138">
        <v>1</v>
      </c>
      <c r="D565" s="232">
        <v>3</v>
      </c>
      <c r="E565" s="228"/>
      <c r="F565" s="232" t="s">
        <v>83</v>
      </c>
      <c r="G565" s="228">
        <v>960900637</v>
      </c>
      <c r="H565" s="228"/>
      <c r="I565" s="118">
        <v>260502</v>
      </c>
      <c r="J565" s="228"/>
      <c r="K565" s="228">
        <v>2510004134</v>
      </c>
      <c r="L565" s="228" t="s">
        <v>311</v>
      </c>
      <c r="M565" s="232" t="s">
        <v>701</v>
      </c>
      <c r="N565" s="230">
        <v>100</v>
      </c>
      <c r="O565" s="142" t="s">
        <v>160</v>
      </c>
      <c r="P565" s="230"/>
      <c r="Q565" s="230"/>
      <c r="R565" s="230" t="s">
        <v>987</v>
      </c>
      <c r="S565" s="230">
        <v>100</v>
      </c>
      <c r="T565" s="230"/>
      <c r="U565" s="230"/>
      <c r="V565" s="228"/>
      <c r="W565" s="256">
        <f t="shared" si="74"/>
        <v>100</v>
      </c>
      <c r="X565" s="144">
        <f t="shared" si="77"/>
        <v>0</v>
      </c>
      <c r="Y565" s="142"/>
      <c r="Z565" s="153"/>
      <c r="AA565" s="153"/>
      <c r="AB565" s="153"/>
      <c r="AC565" s="154"/>
      <c r="AD565" s="155"/>
      <c r="AE565" s="149"/>
      <c r="AF565" s="261" t="s">
        <v>819</v>
      </c>
      <c r="AG565" s="257">
        <f t="shared" si="75"/>
        <v>100</v>
      </c>
      <c r="AH565" s="252">
        <f t="shared" si="76"/>
        <v>0</v>
      </c>
      <c r="AI565" s="258">
        <f t="shared" si="78"/>
        <v>0</v>
      </c>
    </row>
    <row r="566" spans="1:35" ht="14.25" customHeight="1" x14ac:dyDescent="0.2">
      <c r="A566" s="221">
        <v>42745</v>
      </c>
      <c r="B566" s="137"/>
      <c r="C566" s="138">
        <v>1</v>
      </c>
      <c r="D566" s="232">
        <v>11</v>
      </c>
      <c r="E566" s="228"/>
      <c r="F566" s="232" t="s">
        <v>83</v>
      </c>
      <c r="G566" s="228">
        <v>90488370</v>
      </c>
      <c r="H566" s="228"/>
      <c r="I566" s="118">
        <v>260503</v>
      </c>
      <c r="J566" s="228"/>
      <c r="K566" s="228"/>
      <c r="L566" s="228" t="s">
        <v>312</v>
      </c>
      <c r="M566" s="232" t="s">
        <v>616</v>
      </c>
      <c r="N566" s="230">
        <f>136.44+131.49</f>
        <v>267.93</v>
      </c>
      <c r="O566" s="142" t="s">
        <v>160</v>
      </c>
      <c r="P566" s="230" t="s">
        <v>163</v>
      </c>
      <c r="Q566" s="230"/>
      <c r="R566" s="230"/>
      <c r="S566" s="230"/>
      <c r="T566" s="230"/>
      <c r="U566" s="230"/>
      <c r="V566" s="228"/>
      <c r="W566" s="256">
        <f t="shared" si="74"/>
        <v>0</v>
      </c>
      <c r="X566" s="144">
        <f t="shared" si="77"/>
        <v>267.93</v>
      </c>
      <c r="Y566" s="142"/>
      <c r="Z566" s="153"/>
      <c r="AA566" s="153"/>
      <c r="AB566" s="153"/>
      <c r="AC566" s="154"/>
      <c r="AD566" s="155"/>
      <c r="AE566" s="149"/>
      <c r="AF566" s="261" t="s">
        <v>819</v>
      </c>
      <c r="AG566" s="257">
        <f t="shared" si="75"/>
        <v>267.93</v>
      </c>
      <c r="AH566" s="252">
        <f t="shared" si="76"/>
        <v>0</v>
      </c>
      <c r="AI566" s="258">
        <f t="shared" si="78"/>
        <v>267.93</v>
      </c>
    </row>
    <row r="567" spans="1:35" customFormat="1" x14ac:dyDescent="0.2">
      <c r="A567" s="221">
        <v>42745</v>
      </c>
      <c r="B567" s="137"/>
      <c r="C567" s="138">
        <v>0</v>
      </c>
      <c r="D567" s="232" t="s">
        <v>52</v>
      </c>
      <c r="E567" s="228" t="s">
        <v>309</v>
      </c>
      <c r="F567" s="232" t="s">
        <v>79</v>
      </c>
      <c r="G567" s="228"/>
      <c r="H567" s="228"/>
      <c r="I567" s="118">
        <v>260504</v>
      </c>
      <c r="J567" s="228"/>
      <c r="K567" s="228"/>
      <c r="L567" s="228" t="s">
        <v>313</v>
      </c>
      <c r="M567" s="232" t="s">
        <v>702</v>
      </c>
      <c r="N567" s="230">
        <v>9470.5</v>
      </c>
      <c r="O567" s="142" t="s">
        <v>160</v>
      </c>
      <c r="P567" s="230" t="s">
        <v>163</v>
      </c>
      <c r="Q567" s="310"/>
      <c r="R567" s="310"/>
      <c r="S567" s="310"/>
      <c r="T567" s="310"/>
      <c r="U567" s="310"/>
      <c r="V567" s="310"/>
      <c r="W567" s="324">
        <v>0</v>
      </c>
      <c r="X567" s="230">
        <v>9470.5</v>
      </c>
      <c r="Y567" s="310"/>
      <c r="Z567" s="310"/>
      <c r="AA567" s="310"/>
      <c r="AB567" s="310"/>
      <c r="AC567" s="310"/>
      <c r="AD567" s="310"/>
      <c r="AE567" s="310"/>
      <c r="AF567" s="316" t="s">
        <v>819</v>
      </c>
      <c r="AG567" s="313">
        <v>0</v>
      </c>
      <c r="AH567" s="325">
        <v>9470.5</v>
      </c>
      <c r="AI567" s="313">
        <v>0</v>
      </c>
    </row>
    <row r="568" spans="1:35" customFormat="1" x14ac:dyDescent="0.2">
      <c r="A568" s="221">
        <v>42745</v>
      </c>
      <c r="B568" s="137"/>
      <c r="C568" s="138">
        <v>0</v>
      </c>
      <c r="D568" s="232" t="s">
        <v>52</v>
      </c>
      <c r="E568" s="228" t="s">
        <v>309</v>
      </c>
      <c r="F568" s="232" t="s">
        <v>79</v>
      </c>
      <c r="G568" s="228"/>
      <c r="H568" s="228"/>
      <c r="I568" s="118">
        <v>260505</v>
      </c>
      <c r="J568" s="228"/>
      <c r="K568" s="228"/>
      <c r="L568" s="228" t="s">
        <v>313</v>
      </c>
      <c r="M568" s="232" t="s">
        <v>702</v>
      </c>
      <c r="N568" s="230">
        <v>9470.5</v>
      </c>
      <c r="O568" s="142" t="s">
        <v>160</v>
      </c>
      <c r="P568" s="230" t="s">
        <v>163</v>
      </c>
      <c r="Q568" s="310"/>
      <c r="R568" s="310"/>
      <c r="S568" s="310"/>
      <c r="T568" s="310"/>
      <c r="U568" s="310"/>
      <c r="V568" s="310"/>
      <c r="W568" s="324">
        <v>0</v>
      </c>
      <c r="X568" s="230">
        <v>9470.5</v>
      </c>
      <c r="Y568" s="310"/>
      <c r="Z568" s="310"/>
      <c r="AA568" s="310"/>
      <c r="AB568" s="310"/>
      <c r="AC568" s="310"/>
      <c r="AD568" s="310"/>
      <c r="AE568" s="310"/>
      <c r="AF568" s="316" t="s">
        <v>819</v>
      </c>
      <c r="AG568" s="313">
        <v>0</v>
      </c>
      <c r="AH568" s="325">
        <v>9470.5</v>
      </c>
      <c r="AI568" s="313">
        <v>0</v>
      </c>
    </row>
    <row r="569" spans="1:35" customFormat="1" x14ac:dyDescent="0.2">
      <c r="A569" s="221">
        <v>42745</v>
      </c>
      <c r="B569" s="137"/>
      <c r="C569" s="138">
        <v>0</v>
      </c>
      <c r="D569" s="232" t="s">
        <v>52</v>
      </c>
      <c r="E569" s="228" t="s">
        <v>309</v>
      </c>
      <c r="F569" s="232" t="s">
        <v>79</v>
      </c>
      <c r="G569" s="228"/>
      <c r="H569" s="228"/>
      <c r="I569" s="118">
        <v>260506</v>
      </c>
      <c r="J569" s="228"/>
      <c r="K569" s="228"/>
      <c r="L569" s="228" t="s">
        <v>313</v>
      </c>
      <c r="M569" s="232" t="s">
        <v>702</v>
      </c>
      <c r="N569" s="230">
        <v>9470.5</v>
      </c>
      <c r="O569" s="142" t="s">
        <v>160</v>
      </c>
      <c r="P569" s="230" t="s">
        <v>163</v>
      </c>
      <c r="Q569" s="310"/>
      <c r="R569" s="310"/>
      <c r="S569" s="310"/>
      <c r="T569" s="310"/>
      <c r="U569" s="310"/>
      <c r="V569" s="310"/>
      <c r="W569" s="324">
        <v>0</v>
      </c>
      <c r="X569" s="230">
        <v>9470.5</v>
      </c>
      <c r="Y569" s="310"/>
      <c r="Z569" s="310"/>
      <c r="AA569" s="310"/>
      <c r="AB569" s="310"/>
      <c r="AC569" s="310"/>
      <c r="AD569" s="310"/>
      <c r="AE569" s="310"/>
      <c r="AF569" s="316" t="s">
        <v>819</v>
      </c>
      <c r="AG569" s="313">
        <v>0</v>
      </c>
      <c r="AH569" s="325">
        <v>9470.5</v>
      </c>
      <c r="AI569" s="313">
        <v>0</v>
      </c>
    </row>
    <row r="570" spans="1:35" customFormat="1" x14ac:dyDescent="0.2">
      <c r="A570" s="221">
        <v>42745</v>
      </c>
      <c r="B570" s="137"/>
      <c r="C570" s="138">
        <v>0</v>
      </c>
      <c r="D570" s="232" t="s">
        <v>52</v>
      </c>
      <c r="E570" s="228" t="s">
        <v>309</v>
      </c>
      <c r="F570" s="232" t="s">
        <v>79</v>
      </c>
      <c r="G570" s="228"/>
      <c r="H570" s="228"/>
      <c r="I570" s="118">
        <v>260507</v>
      </c>
      <c r="J570" s="228"/>
      <c r="K570" s="228"/>
      <c r="L570" s="228" t="s">
        <v>313</v>
      </c>
      <c r="M570" s="232" t="s">
        <v>702</v>
      </c>
      <c r="N570" s="230">
        <v>9528.7800000000007</v>
      </c>
      <c r="O570" s="142" t="s">
        <v>160</v>
      </c>
      <c r="P570" s="230" t="s">
        <v>163</v>
      </c>
      <c r="Q570" s="310"/>
      <c r="R570" s="310"/>
      <c r="S570" s="310"/>
      <c r="T570" s="310"/>
      <c r="U570" s="310"/>
      <c r="V570" s="310"/>
      <c r="W570" s="324">
        <v>0</v>
      </c>
      <c r="X570" s="230">
        <v>9528.7800000000007</v>
      </c>
      <c r="Y570" s="310"/>
      <c r="Z570" s="310"/>
      <c r="AA570" s="310"/>
      <c r="AB570" s="310"/>
      <c r="AC570" s="310"/>
      <c r="AD570" s="310"/>
      <c r="AE570" s="310"/>
      <c r="AF570" s="316" t="s">
        <v>819</v>
      </c>
      <c r="AG570" s="313">
        <v>0</v>
      </c>
      <c r="AH570" s="326">
        <v>9528.7800000000007</v>
      </c>
      <c r="AI570" s="313">
        <v>0</v>
      </c>
    </row>
    <row r="571" spans="1:35" ht="14.25" customHeight="1" x14ac:dyDescent="0.2">
      <c r="A571" s="221">
        <v>42746</v>
      </c>
      <c r="B571" s="137"/>
      <c r="C571" s="138">
        <v>1</v>
      </c>
      <c r="D571" s="232">
        <v>8</v>
      </c>
      <c r="E571" s="228"/>
      <c r="F571" s="232" t="s">
        <v>56</v>
      </c>
      <c r="G571" s="228">
        <v>90498554</v>
      </c>
      <c r="H571" s="228"/>
      <c r="I571" s="118">
        <v>260508</v>
      </c>
      <c r="J571" s="140"/>
      <c r="K571" s="228"/>
      <c r="L571" s="228" t="s">
        <v>311</v>
      </c>
      <c r="M571" s="232" t="s">
        <v>330</v>
      </c>
      <c r="N571" s="143">
        <v>180</v>
      </c>
      <c r="O571" s="142" t="s">
        <v>160</v>
      </c>
      <c r="P571" s="230" t="s">
        <v>163</v>
      </c>
      <c r="Q571" s="143"/>
      <c r="R571" s="143"/>
      <c r="S571" s="143"/>
      <c r="T571" s="143"/>
      <c r="U571" s="143"/>
      <c r="V571" s="228"/>
      <c r="W571" s="256">
        <f t="shared" si="74"/>
        <v>0</v>
      </c>
      <c r="X571" s="144">
        <f t="shared" si="77"/>
        <v>180</v>
      </c>
      <c r="Y571" s="142"/>
      <c r="Z571" s="153"/>
      <c r="AA571" s="153"/>
      <c r="AB571" s="153"/>
      <c r="AC571" s="154"/>
      <c r="AD571" s="155"/>
      <c r="AE571" s="149"/>
      <c r="AF571" s="261" t="s">
        <v>818</v>
      </c>
      <c r="AG571" s="257">
        <f t="shared" si="75"/>
        <v>180</v>
      </c>
      <c r="AH571" s="252">
        <f t="shared" si="76"/>
        <v>0</v>
      </c>
      <c r="AI571" s="258">
        <f t="shared" si="78"/>
        <v>180</v>
      </c>
    </row>
    <row r="572" spans="1:35" ht="14.25" customHeight="1" x14ac:dyDescent="0.2">
      <c r="A572" s="221">
        <v>42746</v>
      </c>
      <c r="B572" s="137"/>
      <c r="C572" s="138">
        <v>1</v>
      </c>
      <c r="D572" s="232">
        <v>8</v>
      </c>
      <c r="E572" s="228"/>
      <c r="F572" s="232" t="s">
        <v>317</v>
      </c>
      <c r="G572" s="228">
        <v>960872996</v>
      </c>
      <c r="H572" s="228"/>
      <c r="I572" s="118">
        <v>260509</v>
      </c>
      <c r="J572" s="140"/>
      <c r="K572" s="228" t="s">
        <v>786</v>
      </c>
      <c r="L572" s="228" t="s">
        <v>311</v>
      </c>
      <c r="M572" s="232" t="s">
        <v>703</v>
      </c>
      <c r="N572" s="143">
        <v>204.66</v>
      </c>
      <c r="O572" s="142" t="s">
        <v>160</v>
      </c>
      <c r="P572" s="143"/>
      <c r="Q572" s="143"/>
      <c r="R572" s="230" t="s">
        <v>785</v>
      </c>
      <c r="S572" s="143">
        <v>204.7</v>
      </c>
      <c r="T572" s="143"/>
      <c r="U572" s="143"/>
      <c r="V572" s="228"/>
      <c r="W572" s="256">
        <f t="shared" si="74"/>
        <v>204.7</v>
      </c>
      <c r="X572" s="144">
        <v>0</v>
      </c>
      <c r="Y572" s="142"/>
      <c r="Z572" s="153"/>
      <c r="AA572" s="153"/>
      <c r="AB572" s="153"/>
      <c r="AC572" s="154"/>
      <c r="AD572" s="155"/>
      <c r="AE572" s="149"/>
      <c r="AF572" s="261" t="s">
        <v>818</v>
      </c>
      <c r="AG572" s="257">
        <f t="shared" si="75"/>
        <v>204.66</v>
      </c>
      <c r="AH572" s="252">
        <f t="shared" si="76"/>
        <v>0</v>
      </c>
      <c r="AI572" s="258">
        <v>0</v>
      </c>
    </row>
    <row r="573" spans="1:35" ht="14.25" customHeight="1" x14ac:dyDescent="0.2">
      <c r="A573" s="221">
        <v>42746</v>
      </c>
      <c r="B573" s="137"/>
      <c r="C573" s="138">
        <v>1</v>
      </c>
      <c r="D573" s="232">
        <v>8</v>
      </c>
      <c r="E573" s="228"/>
      <c r="F573" s="152" t="s">
        <v>83</v>
      </c>
      <c r="G573" s="140">
        <v>960878460</v>
      </c>
      <c r="H573" s="228"/>
      <c r="I573" s="118">
        <v>260510</v>
      </c>
      <c r="J573" s="140"/>
      <c r="K573" s="228"/>
      <c r="L573" s="228" t="s">
        <v>311</v>
      </c>
      <c r="M573" s="232" t="s">
        <v>146</v>
      </c>
      <c r="N573" s="143">
        <v>377.33</v>
      </c>
      <c r="O573" s="142" t="s">
        <v>160</v>
      </c>
      <c r="P573" s="230" t="s">
        <v>163</v>
      </c>
      <c r="Q573" s="143"/>
      <c r="R573" s="143"/>
      <c r="S573" s="143"/>
      <c r="T573" s="143"/>
      <c r="U573" s="143"/>
      <c r="V573" s="228"/>
      <c r="W573" s="256">
        <f t="shared" si="74"/>
        <v>0</v>
      </c>
      <c r="X573" s="144">
        <f t="shared" ref="X573:X583" si="79">IF(O573="a",0,IF(O573="d","0",IF(O573="","",+N573-S573-T573-U573-V573)))</f>
        <v>377.33</v>
      </c>
      <c r="Y573" s="142"/>
      <c r="Z573" s="153"/>
      <c r="AA573" s="153"/>
      <c r="AB573" s="153"/>
      <c r="AC573" s="154"/>
      <c r="AD573" s="155"/>
      <c r="AE573" s="149"/>
      <c r="AF573" s="261" t="s">
        <v>818</v>
      </c>
      <c r="AG573" s="257">
        <f t="shared" si="75"/>
        <v>377.33</v>
      </c>
      <c r="AH573" s="252">
        <f t="shared" si="76"/>
        <v>0</v>
      </c>
      <c r="AI573" s="258">
        <f t="shared" ref="AI573:AI583" si="80">AG573-W573</f>
        <v>377.33</v>
      </c>
    </row>
    <row r="574" spans="1:35" ht="14.25" customHeight="1" x14ac:dyDescent="0.2">
      <c r="A574" s="221">
        <v>42746</v>
      </c>
      <c r="B574" s="137"/>
      <c r="C574" s="138">
        <v>1</v>
      </c>
      <c r="D574" s="232">
        <v>11</v>
      </c>
      <c r="E574" s="228"/>
      <c r="F574" s="152" t="s">
        <v>83</v>
      </c>
      <c r="G574" s="140">
        <v>960912725</v>
      </c>
      <c r="H574" s="228"/>
      <c r="I574" s="118">
        <v>260511</v>
      </c>
      <c r="J574" s="140"/>
      <c r="K574" s="140">
        <v>2510004134</v>
      </c>
      <c r="L574" s="228" t="s">
        <v>311</v>
      </c>
      <c r="M574" s="232" t="s">
        <v>704</v>
      </c>
      <c r="N574" s="143">
        <v>469.01</v>
      </c>
      <c r="O574" s="142" t="s">
        <v>160</v>
      </c>
      <c r="P574" s="230"/>
      <c r="Q574" s="143"/>
      <c r="R574" s="143" t="s">
        <v>987</v>
      </c>
      <c r="S574" s="143">
        <v>469</v>
      </c>
      <c r="T574" s="143"/>
      <c r="U574" s="143"/>
      <c r="V574" s="228"/>
      <c r="W574" s="256">
        <f t="shared" si="74"/>
        <v>469</v>
      </c>
      <c r="X574" s="144">
        <v>0</v>
      </c>
      <c r="Y574" s="142"/>
      <c r="Z574" s="153"/>
      <c r="AA574" s="153"/>
      <c r="AB574" s="153"/>
      <c r="AC574" s="154"/>
      <c r="AD574" s="155"/>
      <c r="AE574" s="149"/>
      <c r="AF574" s="261" t="s">
        <v>819</v>
      </c>
      <c r="AG574" s="257">
        <f t="shared" si="75"/>
        <v>469.01</v>
      </c>
      <c r="AH574" s="252">
        <f t="shared" si="76"/>
        <v>0</v>
      </c>
      <c r="AI574" s="258">
        <f t="shared" si="80"/>
        <v>9.9999999999909051E-3</v>
      </c>
    </row>
    <row r="575" spans="1:35" ht="14.25" customHeight="1" x14ac:dyDescent="0.2">
      <c r="A575" s="221">
        <v>42746</v>
      </c>
      <c r="B575" s="137"/>
      <c r="C575" s="138">
        <v>1</v>
      </c>
      <c r="D575" s="232">
        <v>5</v>
      </c>
      <c r="E575" s="228" t="s">
        <v>58</v>
      </c>
      <c r="F575" s="152" t="s">
        <v>78</v>
      </c>
      <c r="G575" s="140">
        <v>90496900</v>
      </c>
      <c r="H575" s="228" t="s">
        <v>789</v>
      </c>
      <c r="I575" s="118">
        <v>260512</v>
      </c>
      <c r="J575" s="140">
        <v>40673</v>
      </c>
      <c r="K575" s="228" t="s">
        <v>788</v>
      </c>
      <c r="L575" s="228" t="s">
        <v>311</v>
      </c>
      <c r="M575" s="232" t="s">
        <v>705</v>
      </c>
      <c r="N575" s="143">
        <v>1057.45</v>
      </c>
      <c r="O575" s="142" t="s">
        <v>160</v>
      </c>
      <c r="P575" s="230"/>
      <c r="Q575" s="143"/>
      <c r="R575" s="230" t="s">
        <v>785</v>
      </c>
      <c r="S575" s="143">
        <v>1057.45</v>
      </c>
      <c r="T575" s="143"/>
      <c r="U575" s="143"/>
      <c r="V575" s="228"/>
      <c r="W575" s="256">
        <f t="shared" si="74"/>
        <v>1057.45</v>
      </c>
      <c r="X575" s="144">
        <f t="shared" si="79"/>
        <v>0</v>
      </c>
      <c r="Y575" s="142"/>
      <c r="Z575" s="153"/>
      <c r="AA575" s="153"/>
      <c r="AB575" s="153"/>
      <c r="AC575" s="154"/>
      <c r="AD575" s="155"/>
      <c r="AE575" s="149"/>
      <c r="AF575" s="261" t="s">
        <v>820</v>
      </c>
      <c r="AG575" s="257">
        <f t="shared" si="75"/>
        <v>1057.45</v>
      </c>
      <c r="AH575" s="252">
        <f t="shared" si="76"/>
        <v>0</v>
      </c>
      <c r="AI575" s="258">
        <f t="shared" si="80"/>
        <v>0</v>
      </c>
    </row>
    <row r="576" spans="1:35" ht="14.25" customHeight="1" x14ac:dyDescent="0.2">
      <c r="A576" s="221">
        <v>42746</v>
      </c>
      <c r="B576" s="137"/>
      <c r="C576" s="138">
        <v>1</v>
      </c>
      <c r="D576" s="232">
        <v>8</v>
      </c>
      <c r="E576" s="228"/>
      <c r="F576" s="232" t="s">
        <v>83</v>
      </c>
      <c r="G576" s="228">
        <v>90498103</v>
      </c>
      <c r="H576" s="228"/>
      <c r="I576" s="118">
        <v>260513</v>
      </c>
      <c r="J576" s="140"/>
      <c r="K576" s="228">
        <v>2510004134</v>
      </c>
      <c r="L576" s="228" t="s">
        <v>311</v>
      </c>
      <c r="M576" s="232" t="s">
        <v>706</v>
      </c>
      <c r="N576" s="143">
        <v>142.13</v>
      </c>
      <c r="O576" s="142" t="s">
        <v>160</v>
      </c>
      <c r="P576" s="143"/>
      <c r="Q576" s="143"/>
      <c r="R576" s="143" t="s">
        <v>987</v>
      </c>
      <c r="S576" s="143">
        <v>142.13</v>
      </c>
      <c r="T576" s="143"/>
      <c r="U576" s="143"/>
      <c r="V576" s="228"/>
      <c r="W576" s="256">
        <f t="shared" si="74"/>
        <v>142.13</v>
      </c>
      <c r="X576" s="144">
        <f t="shared" si="79"/>
        <v>0</v>
      </c>
      <c r="Y576" s="142"/>
      <c r="Z576" s="153"/>
      <c r="AA576" s="153"/>
      <c r="AB576" s="153"/>
      <c r="AC576" s="154"/>
      <c r="AD576" s="155"/>
      <c r="AE576" s="149"/>
      <c r="AF576" s="261" t="s">
        <v>818</v>
      </c>
      <c r="AG576" s="257">
        <f t="shared" si="75"/>
        <v>142.13</v>
      </c>
      <c r="AH576" s="252">
        <f t="shared" si="76"/>
        <v>0</v>
      </c>
      <c r="AI576" s="258">
        <f t="shared" si="80"/>
        <v>0</v>
      </c>
    </row>
    <row r="577" spans="1:35" customFormat="1" x14ac:dyDescent="0.2">
      <c r="A577" s="221">
        <v>42746</v>
      </c>
      <c r="B577" s="137"/>
      <c r="C577" s="138">
        <v>1</v>
      </c>
      <c r="D577" s="232">
        <v>3</v>
      </c>
      <c r="E577" s="228" t="s">
        <v>708</v>
      </c>
      <c r="F577" s="232" t="s">
        <v>81</v>
      </c>
      <c r="G577" s="228"/>
      <c r="H577" s="228"/>
      <c r="I577" s="118">
        <v>260514</v>
      </c>
      <c r="J577" s="228"/>
      <c r="K577" s="228"/>
      <c r="L577" s="228" t="s">
        <v>313</v>
      </c>
      <c r="M577" s="232" t="s">
        <v>707</v>
      </c>
      <c r="N577" s="230">
        <v>388.28</v>
      </c>
      <c r="O577" s="142" t="s">
        <v>160</v>
      </c>
      <c r="P577" s="316" t="s">
        <v>163</v>
      </c>
      <c r="Q577" s="310"/>
      <c r="R577" s="310"/>
      <c r="S577" s="310"/>
      <c r="T577" s="310"/>
      <c r="U577" s="310"/>
      <c r="V577" s="310"/>
      <c r="W577" s="313">
        <v>0</v>
      </c>
      <c r="X577" s="230">
        <v>388.28</v>
      </c>
      <c r="Y577" s="310"/>
      <c r="Z577" s="310"/>
      <c r="AA577" s="310"/>
      <c r="AB577" s="310"/>
      <c r="AC577" s="310"/>
      <c r="AD577" s="310"/>
      <c r="AE577" s="310"/>
      <c r="AF577" s="316" t="s">
        <v>819</v>
      </c>
      <c r="AG577" s="319">
        <v>388.28</v>
      </c>
      <c r="AH577" s="312">
        <v>0</v>
      </c>
      <c r="AI577" s="319">
        <v>388.28</v>
      </c>
    </row>
    <row r="578" spans="1:35" customFormat="1" x14ac:dyDescent="0.2">
      <c r="A578" s="221">
        <v>42746</v>
      </c>
      <c r="B578" s="137"/>
      <c r="C578" s="138">
        <v>1</v>
      </c>
      <c r="D578" s="232">
        <v>3</v>
      </c>
      <c r="E578" s="228" t="s">
        <v>70</v>
      </c>
      <c r="F578" s="232" t="s">
        <v>81</v>
      </c>
      <c r="G578" s="228"/>
      <c r="H578" s="228"/>
      <c r="I578" s="118">
        <v>260515</v>
      </c>
      <c r="J578" s="228"/>
      <c r="K578" s="228"/>
      <c r="L578" s="228" t="s">
        <v>313</v>
      </c>
      <c r="M578" s="232" t="s">
        <v>709</v>
      </c>
      <c r="N578" s="230">
        <v>794.84</v>
      </c>
      <c r="O578" s="142" t="s">
        <v>160</v>
      </c>
      <c r="P578" s="316" t="s">
        <v>163</v>
      </c>
      <c r="Q578" s="310"/>
      <c r="R578" s="310"/>
      <c r="S578" s="310"/>
      <c r="T578" s="310"/>
      <c r="U578" s="310"/>
      <c r="V578" s="310"/>
      <c r="W578" s="313">
        <v>0</v>
      </c>
      <c r="X578" s="230">
        <v>794.84</v>
      </c>
      <c r="Y578" s="310"/>
      <c r="Z578" s="310"/>
      <c r="AA578" s="310"/>
      <c r="AB578" s="310"/>
      <c r="AC578" s="310"/>
      <c r="AD578" s="310"/>
      <c r="AE578" s="310"/>
      <c r="AF578" s="316" t="s">
        <v>819</v>
      </c>
      <c r="AG578" s="319">
        <v>794.84</v>
      </c>
      <c r="AH578" s="312">
        <v>0</v>
      </c>
      <c r="AI578" s="319">
        <v>794.84</v>
      </c>
    </row>
    <row r="579" spans="1:35" ht="14.25" customHeight="1" x14ac:dyDescent="0.2">
      <c r="A579" s="221">
        <v>42747</v>
      </c>
      <c r="B579" s="137"/>
      <c r="C579" s="138">
        <v>1</v>
      </c>
      <c r="D579" s="232">
        <v>5</v>
      </c>
      <c r="E579" s="228" t="s">
        <v>169</v>
      </c>
      <c r="F579" s="232" t="s">
        <v>79</v>
      </c>
      <c r="G579" s="228">
        <v>960896028</v>
      </c>
      <c r="H579" s="228">
        <v>1007780096</v>
      </c>
      <c r="I579" s="118">
        <v>260516</v>
      </c>
      <c r="J579" s="140">
        <v>41084</v>
      </c>
      <c r="K579" s="228">
        <v>4402879738</v>
      </c>
      <c r="L579" s="228" t="s">
        <v>311</v>
      </c>
      <c r="M579" s="232" t="s">
        <v>592</v>
      </c>
      <c r="N579" s="143">
        <v>426</v>
      </c>
      <c r="O579" s="142" t="s">
        <v>160</v>
      </c>
      <c r="P579" s="230"/>
      <c r="Q579" s="143"/>
      <c r="R579" s="143" t="s">
        <v>718</v>
      </c>
      <c r="S579" s="143">
        <v>426</v>
      </c>
      <c r="T579" s="143"/>
      <c r="U579" s="143"/>
      <c r="V579" s="228"/>
      <c r="W579" s="256">
        <f t="shared" si="74"/>
        <v>426</v>
      </c>
      <c r="X579" s="144">
        <f t="shared" si="79"/>
        <v>0</v>
      </c>
      <c r="Y579" s="142"/>
      <c r="Z579" s="153"/>
      <c r="AA579" s="153"/>
      <c r="AB579" s="153"/>
      <c r="AC579" s="154"/>
      <c r="AD579" s="155"/>
      <c r="AE579" s="149"/>
      <c r="AF579" s="261" t="s">
        <v>820</v>
      </c>
      <c r="AG579" s="257">
        <f t="shared" si="75"/>
        <v>426</v>
      </c>
      <c r="AH579" s="252">
        <f t="shared" si="76"/>
        <v>0</v>
      </c>
      <c r="AI579" s="258">
        <f t="shared" si="80"/>
        <v>0</v>
      </c>
    </row>
    <row r="580" spans="1:35" ht="14.25" customHeight="1" x14ac:dyDescent="0.2">
      <c r="A580" s="221">
        <v>42747</v>
      </c>
      <c r="B580" s="137"/>
      <c r="C580" s="138">
        <v>1</v>
      </c>
      <c r="D580" s="232" t="s">
        <v>55</v>
      </c>
      <c r="E580" s="228" t="s">
        <v>65</v>
      </c>
      <c r="F580" s="152" t="s">
        <v>79</v>
      </c>
      <c r="G580" s="140">
        <v>960896050</v>
      </c>
      <c r="H580" s="228">
        <v>1007780110</v>
      </c>
      <c r="I580" s="118">
        <v>260517</v>
      </c>
      <c r="J580" s="140" t="s">
        <v>711</v>
      </c>
      <c r="K580" s="140">
        <v>4402874988</v>
      </c>
      <c r="L580" s="228" t="s">
        <v>311</v>
      </c>
      <c r="M580" s="232" t="s">
        <v>710</v>
      </c>
      <c r="N580" s="143">
        <v>2111.7199999999998</v>
      </c>
      <c r="O580" s="142" t="s">
        <v>160</v>
      </c>
      <c r="P580" s="230"/>
      <c r="Q580" s="143"/>
      <c r="R580" s="143" t="s">
        <v>718</v>
      </c>
      <c r="S580" s="143">
        <v>2111.7199999999998</v>
      </c>
      <c r="T580" s="143"/>
      <c r="U580" s="143"/>
      <c r="V580" s="228"/>
      <c r="W580" s="256">
        <f t="shared" si="74"/>
        <v>2111.7199999999998</v>
      </c>
      <c r="X580" s="144">
        <f t="shared" si="79"/>
        <v>0</v>
      </c>
      <c r="Y580" s="142"/>
      <c r="Z580" s="153"/>
      <c r="AA580" s="153"/>
      <c r="AB580" s="153"/>
      <c r="AC580" s="154"/>
      <c r="AD580" s="155"/>
      <c r="AE580" s="149"/>
      <c r="AF580" s="261" t="s">
        <v>820</v>
      </c>
      <c r="AG580" s="257">
        <f t="shared" si="75"/>
        <v>2111.7199999999998</v>
      </c>
      <c r="AH580" s="252">
        <f t="shared" si="76"/>
        <v>0</v>
      </c>
      <c r="AI580" s="258">
        <f t="shared" si="80"/>
        <v>0</v>
      </c>
    </row>
    <row r="581" spans="1:35" ht="14.25" customHeight="1" x14ac:dyDescent="0.2">
      <c r="A581" s="221">
        <v>42747</v>
      </c>
      <c r="B581" s="137"/>
      <c r="C581" s="138">
        <v>1</v>
      </c>
      <c r="D581" s="152" t="s">
        <v>55</v>
      </c>
      <c r="E581" s="140" t="s">
        <v>65</v>
      </c>
      <c r="F581" s="232" t="s">
        <v>79</v>
      </c>
      <c r="G581" s="228">
        <v>90486988</v>
      </c>
      <c r="H581" s="140">
        <v>1007783838</v>
      </c>
      <c r="I581" s="118">
        <v>260518</v>
      </c>
      <c r="J581" s="140">
        <v>37483</v>
      </c>
      <c r="K581" s="140">
        <v>4402782118</v>
      </c>
      <c r="L581" s="140" t="s">
        <v>313</v>
      </c>
      <c r="M581" s="152" t="s">
        <v>712</v>
      </c>
      <c r="N581" s="143">
        <v>1694.5</v>
      </c>
      <c r="O581" s="142" t="s">
        <v>160</v>
      </c>
      <c r="P581" s="230"/>
      <c r="Q581" s="143"/>
      <c r="R581" s="143" t="s">
        <v>734</v>
      </c>
      <c r="S581" s="143">
        <v>1694.5</v>
      </c>
      <c r="T581" s="143"/>
      <c r="U581" s="143"/>
      <c r="V581" s="140"/>
      <c r="W581" s="256">
        <f t="shared" si="74"/>
        <v>1694.5</v>
      </c>
      <c r="X581" s="144">
        <f t="shared" si="79"/>
        <v>0</v>
      </c>
      <c r="Y581" s="142"/>
      <c r="Z581" s="153"/>
      <c r="AA581" s="153"/>
      <c r="AB581" s="153"/>
      <c r="AC581" s="154"/>
      <c r="AD581" s="155"/>
      <c r="AE581" s="149"/>
      <c r="AF581" s="261" t="s">
        <v>820</v>
      </c>
      <c r="AG581" s="257">
        <f t="shared" si="75"/>
        <v>1694.5</v>
      </c>
      <c r="AH581" s="252">
        <f t="shared" si="76"/>
        <v>0</v>
      </c>
      <c r="AI581" s="258">
        <f t="shared" si="80"/>
        <v>0</v>
      </c>
    </row>
    <row r="582" spans="1:35" ht="14.25" customHeight="1" x14ac:dyDescent="0.2">
      <c r="A582" s="221">
        <v>42747</v>
      </c>
      <c r="B582" s="137"/>
      <c r="C582" s="138">
        <v>1</v>
      </c>
      <c r="D582" s="152">
        <v>3</v>
      </c>
      <c r="E582" s="140" t="s">
        <v>282</v>
      </c>
      <c r="F582" s="232" t="s">
        <v>79</v>
      </c>
      <c r="G582" s="228">
        <v>960883433</v>
      </c>
      <c r="H582" s="140">
        <v>1007780117</v>
      </c>
      <c r="I582" s="118">
        <v>260519</v>
      </c>
      <c r="J582" s="140"/>
      <c r="K582" s="140">
        <v>4402879995</v>
      </c>
      <c r="L582" s="140" t="s">
        <v>311</v>
      </c>
      <c r="M582" s="152" t="s">
        <v>713</v>
      </c>
      <c r="N582" s="143">
        <v>587.44000000000005</v>
      </c>
      <c r="O582" s="142" t="s">
        <v>160</v>
      </c>
      <c r="P582" s="230"/>
      <c r="Q582" s="143"/>
      <c r="R582" s="143" t="s">
        <v>734</v>
      </c>
      <c r="S582" s="143">
        <v>587.44000000000005</v>
      </c>
      <c r="T582" s="143"/>
      <c r="U582" s="143"/>
      <c r="V582" s="140"/>
      <c r="W582" s="256">
        <f t="shared" si="74"/>
        <v>587.44000000000005</v>
      </c>
      <c r="X582" s="144">
        <f t="shared" si="79"/>
        <v>0</v>
      </c>
      <c r="Y582" s="142"/>
      <c r="Z582" s="153"/>
      <c r="AA582" s="153"/>
      <c r="AB582" s="153"/>
      <c r="AC582" s="154"/>
      <c r="AD582" s="155"/>
      <c r="AE582" s="149"/>
      <c r="AF582" s="261" t="s">
        <v>819</v>
      </c>
      <c r="AG582" s="257">
        <f t="shared" si="75"/>
        <v>587.44000000000005</v>
      </c>
      <c r="AH582" s="252">
        <f t="shared" si="76"/>
        <v>0</v>
      </c>
      <c r="AI582" s="258">
        <f t="shared" si="80"/>
        <v>0</v>
      </c>
    </row>
    <row r="583" spans="1:35" ht="14.25" customHeight="1" x14ac:dyDescent="0.2">
      <c r="A583" s="221">
        <v>42747</v>
      </c>
      <c r="B583" s="137"/>
      <c r="C583" s="138">
        <v>1</v>
      </c>
      <c r="D583" s="152" t="s">
        <v>53</v>
      </c>
      <c r="E583" s="140" t="s">
        <v>170</v>
      </c>
      <c r="F583" s="152" t="s">
        <v>79</v>
      </c>
      <c r="G583" s="140">
        <v>960909808</v>
      </c>
      <c r="H583" s="140">
        <v>1007780123</v>
      </c>
      <c r="I583" s="118">
        <v>260520</v>
      </c>
      <c r="J583" s="140"/>
      <c r="K583" s="140">
        <v>4402871837</v>
      </c>
      <c r="L583" s="140" t="s">
        <v>311</v>
      </c>
      <c r="M583" s="152" t="s">
        <v>714</v>
      </c>
      <c r="N583" s="143">
        <v>704.32</v>
      </c>
      <c r="O583" s="142" t="s">
        <v>160</v>
      </c>
      <c r="P583" s="143"/>
      <c r="Q583" s="143"/>
      <c r="R583" s="143" t="s">
        <v>718</v>
      </c>
      <c r="S583" s="143">
        <v>704.32</v>
      </c>
      <c r="T583" s="143"/>
      <c r="U583" s="143"/>
      <c r="V583" s="140"/>
      <c r="W583" s="256">
        <f t="shared" si="74"/>
        <v>704.32</v>
      </c>
      <c r="X583" s="144">
        <f t="shared" si="79"/>
        <v>0</v>
      </c>
      <c r="Y583" s="142"/>
      <c r="Z583" s="153"/>
      <c r="AA583" s="153"/>
      <c r="AB583" s="153"/>
      <c r="AC583" s="154"/>
      <c r="AD583" s="155"/>
      <c r="AE583" s="149"/>
      <c r="AF583" s="261" t="s">
        <v>819</v>
      </c>
      <c r="AG583" s="257">
        <f t="shared" si="75"/>
        <v>704.32</v>
      </c>
      <c r="AH583" s="252">
        <f t="shared" si="76"/>
        <v>0</v>
      </c>
      <c r="AI583" s="258">
        <f t="shared" si="80"/>
        <v>0</v>
      </c>
    </row>
    <row r="584" spans="1:35" ht="14.25" customHeight="1" x14ac:dyDescent="0.2">
      <c r="A584" s="221">
        <v>42747</v>
      </c>
      <c r="B584" s="137"/>
      <c r="C584" s="138">
        <v>1</v>
      </c>
      <c r="D584" s="152" t="s">
        <v>52</v>
      </c>
      <c r="E584" s="140" t="s">
        <v>309</v>
      </c>
      <c r="F584" s="152" t="s">
        <v>79</v>
      </c>
      <c r="G584" s="140">
        <v>960907713</v>
      </c>
      <c r="H584" s="140">
        <v>1007792394</v>
      </c>
      <c r="I584" s="118">
        <v>260521</v>
      </c>
      <c r="J584" s="140">
        <v>40858</v>
      </c>
      <c r="K584" s="140">
        <v>4402885866</v>
      </c>
      <c r="L584" s="140" t="s">
        <v>312</v>
      </c>
      <c r="M584" s="152" t="s">
        <v>715</v>
      </c>
      <c r="N584" s="143">
        <f>636.72+54.07</f>
        <v>690.79000000000008</v>
      </c>
      <c r="O584" s="142" t="s">
        <v>160</v>
      </c>
      <c r="Q584" s="143"/>
      <c r="R584" s="230" t="s">
        <v>785</v>
      </c>
      <c r="S584" s="143">
        <v>636.70000000000005</v>
      </c>
      <c r="T584" s="143">
        <v>54</v>
      </c>
      <c r="U584" s="143"/>
      <c r="V584" s="140"/>
      <c r="W584" s="256">
        <f t="shared" si="74"/>
        <v>690.7</v>
      </c>
      <c r="X584" s="144">
        <v>0</v>
      </c>
      <c r="Y584" s="142"/>
      <c r="Z584" s="153"/>
      <c r="AA584" s="153"/>
      <c r="AB584" s="153"/>
      <c r="AC584" s="154"/>
      <c r="AD584" s="155"/>
      <c r="AE584" s="149"/>
      <c r="AF584" s="261" t="s">
        <v>819</v>
      </c>
      <c r="AG584" s="257">
        <f t="shared" si="75"/>
        <v>690.79000000000008</v>
      </c>
      <c r="AH584" s="252">
        <f t="shared" si="76"/>
        <v>0</v>
      </c>
      <c r="AI584" s="258">
        <v>0</v>
      </c>
    </row>
    <row r="585" spans="1:35" ht="14.25" customHeight="1" x14ac:dyDescent="0.2">
      <c r="A585" s="221">
        <v>42748</v>
      </c>
      <c r="B585" s="137"/>
      <c r="C585" s="138">
        <v>1</v>
      </c>
      <c r="D585" s="152" t="s">
        <v>55</v>
      </c>
      <c r="E585" s="140" t="s">
        <v>65</v>
      </c>
      <c r="F585" s="152" t="s">
        <v>79</v>
      </c>
      <c r="G585" s="140">
        <v>90486988</v>
      </c>
      <c r="H585" s="140">
        <v>1007783839</v>
      </c>
      <c r="I585" s="118">
        <v>260522</v>
      </c>
      <c r="J585" s="140">
        <v>37482</v>
      </c>
      <c r="K585" s="140">
        <v>4402884659</v>
      </c>
      <c r="L585" s="140" t="s">
        <v>311</v>
      </c>
      <c r="M585" s="152" t="s">
        <v>712</v>
      </c>
      <c r="N585" s="143">
        <v>2272</v>
      </c>
      <c r="O585" s="142" t="s">
        <v>160</v>
      </c>
      <c r="P585" s="143"/>
      <c r="Q585" s="143"/>
      <c r="R585" s="143" t="s">
        <v>734</v>
      </c>
      <c r="S585" s="143">
        <v>2272</v>
      </c>
      <c r="T585" s="143"/>
      <c r="U585" s="143"/>
      <c r="V585" s="140"/>
      <c r="W585" s="256">
        <f t="shared" ref="W585:W648" si="81">S585+T585+U585+V585</f>
        <v>2272</v>
      </c>
      <c r="X585" s="144">
        <f t="shared" ref="X585:X609" si="82">IF(O585="a",0,IF(O585="d","0",IF(O585="","",+N585-S585-T585-U585-V585)))</f>
        <v>0</v>
      </c>
      <c r="Y585" s="142"/>
      <c r="Z585" s="153"/>
      <c r="AA585" s="153"/>
      <c r="AB585" s="153"/>
      <c r="AC585" s="154"/>
      <c r="AD585" s="155"/>
      <c r="AE585" s="149"/>
      <c r="AF585" s="261" t="s">
        <v>820</v>
      </c>
      <c r="AG585" s="257">
        <f t="shared" ref="AG585:AG648" si="83">N585*C585</f>
        <v>2272</v>
      </c>
      <c r="AH585" s="252">
        <f t="shared" ref="AH585:AH648" si="84">IF(O585="a",0,IF(O585="d",0,IF(C585="","",+N585-(C585*N585))))</f>
        <v>0</v>
      </c>
      <c r="AI585" s="258">
        <f t="shared" ref="AI585:AI609" si="85">AG585-W585</f>
        <v>0</v>
      </c>
    </row>
    <row r="586" spans="1:35" ht="14.25" customHeight="1" x14ac:dyDescent="0.2">
      <c r="A586" s="221">
        <v>42748</v>
      </c>
      <c r="B586" s="137"/>
      <c r="C586" s="138">
        <v>1</v>
      </c>
      <c r="D586" s="152" t="s">
        <v>53</v>
      </c>
      <c r="E586" s="140" t="s">
        <v>165</v>
      </c>
      <c r="F586" s="232" t="s">
        <v>79</v>
      </c>
      <c r="G586" s="203"/>
      <c r="H586" s="140"/>
      <c r="I586" s="118">
        <v>260523</v>
      </c>
      <c r="J586" s="140"/>
      <c r="K586" s="140"/>
      <c r="L586" s="140" t="s">
        <v>311</v>
      </c>
      <c r="M586" s="152" t="s">
        <v>721</v>
      </c>
      <c r="N586" s="143">
        <v>795.9</v>
      </c>
      <c r="O586" s="142" t="s">
        <v>160</v>
      </c>
      <c r="P586" s="143" t="s">
        <v>163</v>
      </c>
      <c r="Q586" s="143"/>
      <c r="R586" s="143"/>
      <c r="S586" s="143"/>
      <c r="T586" s="143"/>
      <c r="U586" s="143"/>
      <c r="V586" s="140"/>
      <c r="W586" s="256">
        <f t="shared" si="81"/>
        <v>0</v>
      </c>
      <c r="X586" s="144">
        <f t="shared" si="82"/>
        <v>795.9</v>
      </c>
      <c r="Y586" s="142"/>
      <c r="Z586" s="153"/>
      <c r="AA586" s="153"/>
      <c r="AB586" s="153"/>
      <c r="AC586" s="154"/>
      <c r="AD586" s="155"/>
      <c r="AE586" s="149"/>
      <c r="AF586" s="261" t="s">
        <v>819</v>
      </c>
      <c r="AG586" s="257">
        <f t="shared" si="83"/>
        <v>795.9</v>
      </c>
      <c r="AH586" s="252">
        <f t="shared" si="84"/>
        <v>0</v>
      </c>
      <c r="AI586" s="258">
        <f t="shared" si="85"/>
        <v>795.9</v>
      </c>
    </row>
    <row r="587" spans="1:35" ht="14.25" customHeight="1" x14ac:dyDescent="0.2">
      <c r="A587" s="221">
        <v>42751</v>
      </c>
      <c r="B587" s="137"/>
      <c r="C587" s="138">
        <v>1</v>
      </c>
      <c r="D587" s="152">
        <v>3</v>
      </c>
      <c r="E587" s="140" t="s">
        <v>71</v>
      </c>
      <c r="F587" s="232" t="s">
        <v>79</v>
      </c>
      <c r="G587" s="228">
        <v>960905579</v>
      </c>
      <c r="H587" s="140">
        <v>1007801806</v>
      </c>
      <c r="I587" s="118">
        <v>260524</v>
      </c>
      <c r="J587" s="140"/>
      <c r="K587" s="140" t="s">
        <v>795</v>
      </c>
      <c r="L587" s="140" t="s">
        <v>313</v>
      </c>
      <c r="M587" s="152" t="s">
        <v>722</v>
      </c>
      <c r="N587" s="143">
        <f>6765.02+1079.53</f>
        <v>7844.55</v>
      </c>
      <c r="O587" s="142" t="s">
        <v>160</v>
      </c>
      <c r="P587" s="106"/>
      <c r="Q587" s="230"/>
      <c r="R587" s="230" t="s">
        <v>878</v>
      </c>
      <c r="S587" s="143">
        <v>1079.53</v>
      </c>
      <c r="T587" s="143">
        <v>6765.02</v>
      </c>
      <c r="U587" s="143"/>
      <c r="V587" s="140"/>
      <c r="W587" s="256">
        <f t="shared" si="81"/>
        <v>7844.55</v>
      </c>
      <c r="X587" s="144">
        <f t="shared" si="82"/>
        <v>0</v>
      </c>
      <c r="Y587" s="142"/>
      <c r="Z587" s="153"/>
      <c r="AA587" s="153"/>
      <c r="AB587" s="153"/>
      <c r="AC587" s="154"/>
      <c r="AD587" s="155"/>
      <c r="AE587" s="149"/>
      <c r="AF587" s="261" t="s">
        <v>819</v>
      </c>
      <c r="AG587" s="257">
        <f t="shared" si="83"/>
        <v>7844.55</v>
      </c>
      <c r="AH587" s="252">
        <f t="shared" si="84"/>
        <v>0</v>
      </c>
      <c r="AI587" s="258">
        <f t="shared" si="85"/>
        <v>0</v>
      </c>
    </row>
    <row r="588" spans="1:35" ht="14.25" customHeight="1" x14ac:dyDescent="0.2">
      <c r="A588" s="221">
        <v>42751</v>
      </c>
      <c r="B588" s="137"/>
      <c r="C588" s="138">
        <v>1</v>
      </c>
      <c r="D588" s="232">
        <v>3</v>
      </c>
      <c r="E588" s="228" t="s">
        <v>282</v>
      </c>
      <c r="F588" s="232" t="s">
        <v>79</v>
      </c>
      <c r="G588" s="228">
        <v>90497337</v>
      </c>
      <c r="H588" s="228">
        <v>1007789441</v>
      </c>
      <c r="I588" s="118">
        <v>260525</v>
      </c>
      <c r="J588" s="228"/>
      <c r="K588" s="228">
        <v>4402881565</v>
      </c>
      <c r="L588" s="228" t="s">
        <v>313</v>
      </c>
      <c r="M588" s="232" t="s">
        <v>723</v>
      </c>
      <c r="N588" s="230">
        <v>488.98</v>
      </c>
      <c r="O588" s="142" t="s">
        <v>160</v>
      </c>
      <c r="P588" s="230"/>
      <c r="Q588" s="230"/>
      <c r="R588" s="230" t="s">
        <v>734</v>
      </c>
      <c r="S588" s="230">
        <v>488.98</v>
      </c>
      <c r="T588" s="230"/>
      <c r="U588" s="230"/>
      <c r="V588" s="228"/>
      <c r="W588" s="256">
        <f t="shared" si="81"/>
        <v>488.98</v>
      </c>
      <c r="X588" s="144">
        <f t="shared" si="82"/>
        <v>0</v>
      </c>
      <c r="Y588" s="142"/>
      <c r="Z588" s="153"/>
      <c r="AA588" s="153"/>
      <c r="AB588" s="153"/>
      <c r="AC588" s="154"/>
      <c r="AD588" s="155"/>
      <c r="AE588" s="149"/>
      <c r="AF588" s="261" t="s">
        <v>819</v>
      </c>
      <c r="AG588" s="257">
        <f t="shared" si="83"/>
        <v>488.98</v>
      </c>
      <c r="AH588" s="252">
        <f t="shared" si="84"/>
        <v>0</v>
      </c>
      <c r="AI588" s="258">
        <f t="shared" si="85"/>
        <v>0</v>
      </c>
    </row>
    <row r="589" spans="1:35" ht="14.25" customHeight="1" x14ac:dyDescent="0.2">
      <c r="A589" s="221">
        <v>42751</v>
      </c>
      <c r="B589" s="137"/>
      <c r="C589" s="138">
        <v>1</v>
      </c>
      <c r="D589" s="232">
        <v>3</v>
      </c>
      <c r="E589" s="228" t="s">
        <v>61</v>
      </c>
      <c r="F589" s="232" t="s">
        <v>79</v>
      </c>
      <c r="G589" s="228">
        <v>99212327</v>
      </c>
      <c r="H589" s="228">
        <v>1007789444</v>
      </c>
      <c r="I589" s="118">
        <v>260526</v>
      </c>
      <c r="J589" s="228"/>
      <c r="K589" s="228">
        <v>4402879911</v>
      </c>
      <c r="L589" s="228" t="s">
        <v>311</v>
      </c>
      <c r="M589" s="232" t="s">
        <v>724</v>
      </c>
      <c r="N589" s="230">
        <v>136.32</v>
      </c>
      <c r="O589" s="142" t="s">
        <v>160</v>
      </c>
      <c r="P589" s="230"/>
      <c r="Q589" s="230"/>
      <c r="R589" s="230" t="s">
        <v>734</v>
      </c>
      <c r="S589" s="230">
        <v>136.32</v>
      </c>
      <c r="T589" s="230"/>
      <c r="U589" s="230"/>
      <c r="V589" s="228"/>
      <c r="W589" s="256">
        <f t="shared" si="81"/>
        <v>136.32</v>
      </c>
      <c r="X589" s="144">
        <f t="shared" si="82"/>
        <v>0</v>
      </c>
      <c r="Y589" s="142"/>
      <c r="Z589" s="153"/>
      <c r="AA589" s="153"/>
      <c r="AB589" s="153"/>
      <c r="AC589" s="154"/>
      <c r="AD589" s="155"/>
      <c r="AE589" s="149"/>
      <c r="AF589" s="261" t="s">
        <v>819</v>
      </c>
      <c r="AG589" s="257">
        <f t="shared" si="83"/>
        <v>136.32</v>
      </c>
      <c r="AH589" s="252">
        <f t="shared" si="84"/>
        <v>0</v>
      </c>
      <c r="AI589" s="258">
        <f t="shared" si="85"/>
        <v>0</v>
      </c>
    </row>
    <row r="590" spans="1:35" ht="14.25" customHeight="1" x14ac:dyDescent="0.2">
      <c r="A590" s="221">
        <v>42751</v>
      </c>
      <c r="B590" s="137"/>
      <c r="C590" s="138">
        <v>1</v>
      </c>
      <c r="D590" s="232" t="s">
        <v>53</v>
      </c>
      <c r="E590" s="228" t="s">
        <v>165</v>
      </c>
      <c r="F590" s="232" t="s">
        <v>79</v>
      </c>
      <c r="G590" s="228">
        <v>960762012</v>
      </c>
      <c r="H590" s="228">
        <v>1007789448</v>
      </c>
      <c r="I590" s="118">
        <v>260527</v>
      </c>
      <c r="J590" s="228">
        <v>41047</v>
      </c>
      <c r="K590" s="228">
        <v>4402878513</v>
      </c>
      <c r="L590" s="228" t="s">
        <v>311</v>
      </c>
      <c r="M590" s="232" t="s">
        <v>403</v>
      </c>
      <c r="N590" s="230">
        <v>477.12</v>
      </c>
      <c r="O590" s="142" t="s">
        <v>160</v>
      </c>
      <c r="P590" s="230"/>
      <c r="Q590" s="230"/>
      <c r="R590" s="230" t="s">
        <v>785</v>
      </c>
      <c r="S590" s="230">
        <v>477.12</v>
      </c>
      <c r="T590" s="230"/>
      <c r="U590" s="230"/>
      <c r="V590" s="228"/>
      <c r="W590" s="256">
        <f t="shared" si="81"/>
        <v>477.12</v>
      </c>
      <c r="X590" s="144">
        <f t="shared" si="82"/>
        <v>0</v>
      </c>
      <c r="Y590" s="142"/>
      <c r="Z590" s="153"/>
      <c r="AA590" s="153"/>
      <c r="AB590" s="153"/>
      <c r="AC590" s="154"/>
      <c r="AD590" s="155"/>
      <c r="AE590" s="149"/>
      <c r="AF590" s="261" t="s">
        <v>819</v>
      </c>
      <c r="AG590" s="257">
        <f t="shared" si="83"/>
        <v>477.12</v>
      </c>
      <c r="AH590" s="252">
        <f t="shared" si="84"/>
        <v>0</v>
      </c>
      <c r="AI590" s="258">
        <f t="shared" si="85"/>
        <v>0</v>
      </c>
    </row>
    <row r="591" spans="1:35" ht="14.25" customHeight="1" x14ac:dyDescent="0.2">
      <c r="A591" s="221">
        <v>42751</v>
      </c>
      <c r="B591" s="137"/>
      <c r="C591" s="138">
        <v>1</v>
      </c>
      <c r="D591" s="232">
        <v>3</v>
      </c>
      <c r="E591" s="228"/>
      <c r="F591" s="232" t="s">
        <v>83</v>
      </c>
      <c r="G591" s="228">
        <v>960903416</v>
      </c>
      <c r="H591" s="228"/>
      <c r="I591" s="118">
        <v>260528</v>
      </c>
      <c r="J591" s="228"/>
      <c r="K591" s="228"/>
      <c r="L591" s="228" t="s">
        <v>311</v>
      </c>
      <c r="M591" s="232" t="s">
        <v>294</v>
      </c>
      <c r="N591" s="230">
        <v>122.8</v>
      </c>
      <c r="O591" s="142" t="s">
        <v>160</v>
      </c>
      <c r="P591" s="230" t="s">
        <v>163</v>
      </c>
      <c r="R591" s="230"/>
      <c r="S591" s="230"/>
      <c r="T591" s="230"/>
      <c r="U591" s="230"/>
      <c r="V591" s="228"/>
      <c r="W591" s="256">
        <f t="shared" si="81"/>
        <v>0</v>
      </c>
      <c r="X591" s="144">
        <f t="shared" si="82"/>
        <v>122.8</v>
      </c>
      <c r="Y591" s="142"/>
      <c r="Z591" s="153"/>
      <c r="AA591" s="153"/>
      <c r="AB591" s="153"/>
      <c r="AC591" s="154"/>
      <c r="AD591" s="155"/>
      <c r="AE591" s="149"/>
      <c r="AF591" s="261" t="s">
        <v>819</v>
      </c>
      <c r="AG591" s="257">
        <f t="shared" si="83"/>
        <v>122.8</v>
      </c>
      <c r="AH591" s="252">
        <f t="shared" si="84"/>
        <v>0</v>
      </c>
      <c r="AI591" s="258">
        <f t="shared" si="85"/>
        <v>122.8</v>
      </c>
    </row>
    <row r="592" spans="1:35" ht="14.25" customHeight="1" x14ac:dyDescent="0.2">
      <c r="A592" s="221">
        <v>42751</v>
      </c>
      <c r="B592" s="137"/>
      <c r="C592" s="138">
        <v>1</v>
      </c>
      <c r="D592" s="232">
        <v>3</v>
      </c>
      <c r="E592" s="228"/>
      <c r="F592" s="232" t="s">
        <v>83</v>
      </c>
      <c r="G592" s="228">
        <v>960765296</v>
      </c>
      <c r="H592" s="228"/>
      <c r="I592" s="118">
        <v>260529</v>
      </c>
      <c r="J592" s="228"/>
      <c r="K592" s="228"/>
      <c r="L592" s="228" t="s">
        <v>311</v>
      </c>
      <c r="M592" s="232" t="s">
        <v>725</v>
      </c>
      <c r="N592" s="230">
        <v>120</v>
      </c>
      <c r="O592" s="142" t="s">
        <v>160</v>
      </c>
      <c r="P592" s="230" t="s">
        <v>163</v>
      </c>
      <c r="R592" s="230"/>
      <c r="S592" s="230"/>
      <c r="T592" s="230"/>
      <c r="U592" s="230"/>
      <c r="V592" s="228"/>
      <c r="W592" s="256">
        <f t="shared" si="81"/>
        <v>0</v>
      </c>
      <c r="X592" s="144">
        <f t="shared" si="82"/>
        <v>120</v>
      </c>
      <c r="Y592" s="142"/>
      <c r="Z592" s="153"/>
      <c r="AA592" s="153"/>
      <c r="AB592" s="153"/>
      <c r="AC592" s="154"/>
      <c r="AD592" s="155"/>
      <c r="AE592" s="149"/>
      <c r="AF592" s="261" t="s">
        <v>819</v>
      </c>
      <c r="AG592" s="257">
        <f t="shared" si="83"/>
        <v>120</v>
      </c>
      <c r="AH592" s="252">
        <f t="shared" si="84"/>
        <v>0</v>
      </c>
      <c r="AI592" s="258">
        <f t="shared" si="85"/>
        <v>120</v>
      </c>
    </row>
    <row r="593" spans="1:35" ht="14.25" customHeight="1" x14ac:dyDescent="0.2">
      <c r="A593" s="221">
        <v>42751</v>
      </c>
      <c r="B593" s="137"/>
      <c r="C593" s="138">
        <v>1</v>
      </c>
      <c r="D593" s="232">
        <v>3</v>
      </c>
      <c r="E593" s="228" t="s">
        <v>61</v>
      </c>
      <c r="F593" s="232" t="s">
        <v>79</v>
      </c>
      <c r="G593" s="228">
        <v>960857637</v>
      </c>
      <c r="H593" s="228">
        <v>1007789460</v>
      </c>
      <c r="I593" s="118">
        <v>260530</v>
      </c>
      <c r="J593" s="228"/>
      <c r="K593" s="228">
        <v>4402881147</v>
      </c>
      <c r="L593" s="228" t="s">
        <v>311</v>
      </c>
      <c r="M593" s="232" t="s">
        <v>726</v>
      </c>
      <c r="N593" s="230">
        <v>384</v>
      </c>
      <c r="O593" s="142" t="s">
        <v>160</v>
      </c>
      <c r="P593" s="230"/>
      <c r="Q593" s="230"/>
      <c r="R593" s="230" t="s">
        <v>734</v>
      </c>
      <c r="S593" s="230">
        <v>384</v>
      </c>
      <c r="T593" s="230"/>
      <c r="U593" s="230"/>
      <c r="V593" s="228"/>
      <c r="W593" s="256">
        <f t="shared" si="81"/>
        <v>384</v>
      </c>
      <c r="X593" s="144">
        <f t="shared" si="82"/>
        <v>0</v>
      </c>
      <c r="Y593" s="142"/>
      <c r="Z593" s="153"/>
      <c r="AA593" s="153"/>
      <c r="AB593" s="153"/>
      <c r="AC593" s="154"/>
      <c r="AD593" s="155"/>
      <c r="AE593" s="149"/>
      <c r="AF593" s="261" t="s">
        <v>819</v>
      </c>
      <c r="AG593" s="257">
        <f t="shared" si="83"/>
        <v>384</v>
      </c>
      <c r="AH593" s="252">
        <f t="shared" si="84"/>
        <v>0</v>
      </c>
      <c r="AI593" s="258">
        <f t="shared" si="85"/>
        <v>0</v>
      </c>
    </row>
    <row r="594" spans="1:35" ht="14.25" customHeight="1" x14ac:dyDescent="0.2">
      <c r="A594" s="221">
        <v>42751</v>
      </c>
      <c r="B594" s="137"/>
      <c r="C594" s="138">
        <v>1</v>
      </c>
      <c r="D594" s="232">
        <v>11</v>
      </c>
      <c r="E594" s="228" t="s">
        <v>68</v>
      </c>
      <c r="F594" s="232" t="s">
        <v>79</v>
      </c>
      <c r="G594" s="228">
        <v>90487340</v>
      </c>
      <c r="H594" s="228">
        <v>1007789464</v>
      </c>
      <c r="I594" s="118">
        <v>260531</v>
      </c>
      <c r="J594" s="228"/>
      <c r="K594" s="228">
        <v>4402884572</v>
      </c>
      <c r="L594" s="228" t="s">
        <v>311</v>
      </c>
      <c r="M594" s="232" t="s">
        <v>727</v>
      </c>
      <c r="N594" s="230">
        <v>384</v>
      </c>
      <c r="O594" s="142" t="s">
        <v>160</v>
      </c>
      <c r="P594" s="230"/>
      <c r="Q594" s="230"/>
      <c r="R594" s="230" t="s">
        <v>785</v>
      </c>
      <c r="S594" s="230">
        <v>384</v>
      </c>
      <c r="T594" s="230"/>
      <c r="U594" s="230"/>
      <c r="V594" s="228"/>
      <c r="W594" s="256">
        <f t="shared" si="81"/>
        <v>384</v>
      </c>
      <c r="X594" s="144">
        <f t="shared" si="82"/>
        <v>0</v>
      </c>
      <c r="Y594" s="142"/>
      <c r="Z594" s="153"/>
      <c r="AA594" s="153"/>
      <c r="AB594" s="153"/>
      <c r="AC594" s="154"/>
      <c r="AD594" s="155"/>
      <c r="AE594" s="149"/>
      <c r="AF594" s="261" t="s">
        <v>819</v>
      </c>
      <c r="AG594" s="257">
        <f t="shared" si="83"/>
        <v>384</v>
      </c>
      <c r="AH594" s="252">
        <f t="shared" si="84"/>
        <v>0</v>
      </c>
      <c r="AI594" s="258">
        <f t="shared" si="85"/>
        <v>0</v>
      </c>
    </row>
    <row r="595" spans="1:35" ht="14.25" customHeight="1" x14ac:dyDescent="0.2">
      <c r="A595" s="221">
        <v>42751</v>
      </c>
      <c r="B595" s="173"/>
      <c r="C595" s="138">
        <v>1</v>
      </c>
      <c r="D595" s="232" t="s">
        <v>55</v>
      </c>
      <c r="E595" s="228" t="s">
        <v>65</v>
      </c>
      <c r="F595" s="232" t="s">
        <v>79</v>
      </c>
      <c r="G595" s="228">
        <v>90492144</v>
      </c>
      <c r="H595" s="228">
        <v>1007789468</v>
      </c>
      <c r="I595" s="118">
        <v>260532</v>
      </c>
      <c r="J595" s="228">
        <v>40697</v>
      </c>
      <c r="K595" s="228">
        <v>4402870113</v>
      </c>
      <c r="L595" s="228" t="s">
        <v>313</v>
      </c>
      <c r="M595" s="232" t="s">
        <v>728</v>
      </c>
      <c r="N595" s="230">
        <v>642.38</v>
      </c>
      <c r="O595" s="142" t="s">
        <v>160</v>
      </c>
      <c r="P595" s="230"/>
      <c r="Q595" s="230"/>
      <c r="R595" s="230" t="s">
        <v>785</v>
      </c>
      <c r="S595" s="230">
        <v>642.38</v>
      </c>
      <c r="T595" s="230"/>
      <c r="U595" s="230"/>
      <c r="V595" s="228"/>
      <c r="W595" s="256">
        <f t="shared" si="81"/>
        <v>642.38</v>
      </c>
      <c r="X595" s="144">
        <f t="shared" si="82"/>
        <v>0</v>
      </c>
      <c r="Y595" s="142"/>
      <c r="Z595" s="153"/>
      <c r="AA595" s="153"/>
      <c r="AB595" s="153"/>
      <c r="AC595" s="154"/>
      <c r="AD595" s="155"/>
      <c r="AE595" s="149"/>
      <c r="AF595" s="261" t="s">
        <v>820</v>
      </c>
      <c r="AG595" s="257">
        <f t="shared" si="83"/>
        <v>642.38</v>
      </c>
      <c r="AH595" s="252">
        <f t="shared" si="84"/>
        <v>0</v>
      </c>
      <c r="AI595" s="258">
        <f t="shared" si="85"/>
        <v>0</v>
      </c>
    </row>
    <row r="596" spans="1:35" ht="14.25" customHeight="1" x14ac:dyDescent="0.2">
      <c r="A596" s="221">
        <v>42751</v>
      </c>
      <c r="B596" s="173"/>
      <c r="C596" s="138">
        <v>1</v>
      </c>
      <c r="D596" s="232" t="s">
        <v>55</v>
      </c>
      <c r="E596" s="228" t="s">
        <v>65</v>
      </c>
      <c r="F596" s="232" t="s">
        <v>79</v>
      </c>
      <c r="G596" s="228">
        <v>99206940</v>
      </c>
      <c r="H596" s="228">
        <v>1007789479</v>
      </c>
      <c r="I596" s="118">
        <v>260533</v>
      </c>
      <c r="J596" s="228" t="s">
        <v>729</v>
      </c>
      <c r="K596" s="228">
        <v>4402820850</v>
      </c>
      <c r="L596" s="228" t="s">
        <v>313</v>
      </c>
      <c r="M596" s="232" t="s">
        <v>730</v>
      </c>
      <c r="N596" s="230">
        <v>2090.1999999999998</v>
      </c>
      <c r="O596" s="142" t="s">
        <v>160</v>
      </c>
      <c r="P596" s="230"/>
      <c r="Q596" s="230"/>
      <c r="R596" s="230" t="s">
        <v>785</v>
      </c>
      <c r="S596" s="230">
        <v>2090.1999999999998</v>
      </c>
      <c r="T596" s="230"/>
      <c r="U596" s="230"/>
      <c r="V596" s="228"/>
      <c r="W596" s="256">
        <f t="shared" si="81"/>
        <v>2090.1999999999998</v>
      </c>
      <c r="X596" s="144">
        <f t="shared" si="82"/>
        <v>0</v>
      </c>
      <c r="Y596" s="142"/>
      <c r="Z596" s="153"/>
      <c r="AA596" s="153"/>
      <c r="AB596" s="153"/>
      <c r="AC596" s="154"/>
      <c r="AD596" s="155"/>
      <c r="AE596" s="149"/>
      <c r="AF596" s="261" t="s">
        <v>820</v>
      </c>
      <c r="AG596" s="257">
        <f t="shared" si="83"/>
        <v>2090.1999999999998</v>
      </c>
      <c r="AH596" s="252">
        <f t="shared" si="84"/>
        <v>0</v>
      </c>
      <c r="AI596" s="258">
        <f t="shared" si="85"/>
        <v>0</v>
      </c>
    </row>
    <row r="597" spans="1:35" ht="14.25" customHeight="1" x14ac:dyDescent="0.2">
      <c r="A597" s="221">
        <v>42751</v>
      </c>
      <c r="B597" s="173"/>
      <c r="C597" s="138">
        <v>1</v>
      </c>
      <c r="D597" s="232" t="s">
        <v>55</v>
      </c>
      <c r="E597" s="228" t="s">
        <v>65</v>
      </c>
      <c r="F597" s="232" t="s">
        <v>79</v>
      </c>
      <c r="G597" s="228">
        <v>90492145</v>
      </c>
      <c r="H597" s="228">
        <v>1007789532</v>
      </c>
      <c r="I597" s="118">
        <v>260534</v>
      </c>
      <c r="J597" s="228">
        <v>40696</v>
      </c>
      <c r="K597" s="228">
        <v>4402870109</v>
      </c>
      <c r="L597" s="228" t="s">
        <v>313</v>
      </c>
      <c r="M597" s="232" t="s">
        <v>731</v>
      </c>
      <c r="N597" s="230">
        <v>311.60000000000002</v>
      </c>
      <c r="O597" s="142" t="s">
        <v>160</v>
      </c>
      <c r="P597" s="230"/>
      <c r="Q597" s="230"/>
      <c r="R597" s="230" t="s">
        <v>785</v>
      </c>
      <c r="S597" s="230">
        <v>311.60000000000002</v>
      </c>
      <c r="T597" s="230"/>
      <c r="U597" s="230"/>
      <c r="V597" s="228"/>
      <c r="W597" s="256">
        <f t="shared" si="81"/>
        <v>311.60000000000002</v>
      </c>
      <c r="X597" s="144">
        <f t="shared" si="82"/>
        <v>0</v>
      </c>
      <c r="Y597" s="142"/>
      <c r="Z597" s="153"/>
      <c r="AA597" s="153"/>
      <c r="AB597" s="153"/>
      <c r="AC597" s="154"/>
      <c r="AD597" s="155"/>
      <c r="AE597" s="149"/>
      <c r="AF597" s="261" t="s">
        <v>820</v>
      </c>
      <c r="AG597" s="257">
        <f t="shared" si="83"/>
        <v>311.60000000000002</v>
      </c>
      <c r="AH597" s="252">
        <f t="shared" si="84"/>
        <v>0</v>
      </c>
      <c r="AI597" s="258">
        <f t="shared" si="85"/>
        <v>0</v>
      </c>
    </row>
    <row r="598" spans="1:35" ht="14.25" customHeight="1" x14ac:dyDescent="0.2">
      <c r="A598" s="221">
        <v>42751</v>
      </c>
      <c r="B598" s="173"/>
      <c r="C598" s="138">
        <v>1</v>
      </c>
      <c r="D598" s="232" t="s">
        <v>55</v>
      </c>
      <c r="E598" s="228" t="s">
        <v>65</v>
      </c>
      <c r="F598" s="232" t="s">
        <v>79</v>
      </c>
      <c r="G598" s="228">
        <v>90480869</v>
      </c>
      <c r="H598" s="228">
        <v>1007789599</v>
      </c>
      <c r="I598" s="118">
        <v>260535</v>
      </c>
      <c r="J598" s="228" t="s">
        <v>732</v>
      </c>
      <c r="K598" s="228">
        <v>4402881343</v>
      </c>
      <c r="L598" s="228" t="s">
        <v>311</v>
      </c>
      <c r="M598" s="232" t="s">
        <v>733</v>
      </c>
      <c r="N598" s="230">
        <v>200</v>
      </c>
      <c r="O598" s="142" t="s">
        <v>160</v>
      </c>
      <c r="P598" s="230"/>
      <c r="Q598" s="230"/>
      <c r="R598" s="230" t="s">
        <v>785</v>
      </c>
      <c r="S598" s="230">
        <v>200</v>
      </c>
      <c r="T598" s="230"/>
      <c r="U598" s="230"/>
      <c r="V598" s="228"/>
      <c r="W598" s="256">
        <f t="shared" si="81"/>
        <v>200</v>
      </c>
      <c r="X598" s="144">
        <f t="shared" si="82"/>
        <v>0</v>
      </c>
      <c r="Y598" s="142"/>
      <c r="Z598" s="153"/>
      <c r="AA598" s="153"/>
      <c r="AB598" s="153"/>
      <c r="AC598" s="154"/>
      <c r="AD598" s="155"/>
      <c r="AE598" s="149"/>
      <c r="AF598" s="261" t="s">
        <v>820</v>
      </c>
      <c r="AG598" s="257">
        <f t="shared" si="83"/>
        <v>200</v>
      </c>
      <c r="AH598" s="252">
        <f t="shared" si="84"/>
        <v>0</v>
      </c>
      <c r="AI598" s="258">
        <f t="shared" si="85"/>
        <v>0</v>
      </c>
    </row>
    <row r="599" spans="1:35" ht="14.25" customHeight="1" x14ac:dyDescent="0.2">
      <c r="A599" s="221">
        <v>42751</v>
      </c>
      <c r="B599" s="173"/>
      <c r="C599" s="138">
        <v>1</v>
      </c>
      <c r="D599" s="232">
        <v>8</v>
      </c>
      <c r="E599" s="228" t="s">
        <v>69</v>
      </c>
      <c r="F599" s="232" t="s">
        <v>79</v>
      </c>
      <c r="G599" s="228"/>
      <c r="H599" s="228">
        <v>1007887771</v>
      </c>
      <c r="I599" s="118">
        <v>260536</v>
      </c>
      <c r="J599" s="228"/>
      <c r="K599" s="228">
        <v>4402915816</v>
      </c>
      <c r="L599" s="228" t="s">
        <v>312</v>
      </c>
      <c r="M599" s="232" t="s">
        <v>741</v>
      </c>
      <c r="N599" s="230">
        <v>4383.55</v>
      </c>
      <c r="O599" s="142" t="s">
        <v>160</v>
      </c>
      <c r="P599" s="230"/>
      <c r="Q599" s="230"/>
      <c r="R599" s="230" t="s">
        <v>1032</v>
      </c>
      <c r="S599" s="230">
        <v>4383.55</v>
      </c>
      <c r="T599" s="230"/>
      <c r="U599" s="230"/>
      <c r="V599" s="228"/>
      <c r="W599" s="256">
        <f t="shared" si="81"/>
        <v>4383.55</v>
      </c>
      <c r="X599" s="144">
        <f t="shared" si="82"/>
        <v>0</v>
      </c>
      <c r="Y599" s="142"/>
      <c r="Z599" s="153"/>
      <c r="AA599" s="153"/>
      <c r="AB599" s="153"/>
      <c r="AC599" s="154"/>
      <c r="AD599" s="155"/>
      <c r="AE599" s="149"/>
      <c r="AF599" s="261" t="s">
        <v>818</v>
      </c>
      <c r="AG599" s="257">
        <f t="shared" si="83"/>
        <v>4383.55</v>
      </c>
      <c r="AH599" s="252">
        <f t="shared" si="84"/>
        <v>0</v>
      </c>
      <c r="AI599" s="258">
        <f t="shared" si="85"/>
        <v>0</v>
      </c>
    </row>
    <row r="600" spans="1:35" ht="14.25" customHeight="1" x14ac:dyDescent="0.2">
      <c r="A600" s="221">
        <v>42752</v>
      </c>
      <c r="B600" s="173"/>
      <c r="C600" s="138">
        <v>1</v>
      </c>
      <c r="D600" s="232">
        <v>8</v>
      </c>
      <c r="E600" s="228" t="s">
        <v>60</v>
      </c>
      <c r="F600" s="232" t="s">
        <v>79</v>
      </c>
      <c r="G600" s="228">
        <v>90496368</v>
      </c>
      <c r="H600" s="228">
        <v>1007792289</v>
      </c>
      <c r="I600" s="118">
        <v>260537</v>
      </c>
      <c r="J600" s="140"/>
      <c r="K600" s="228">
        <v>4402885697</v>
      </c>
      <c r="L600" s="228" t="s">
        <v>311</v>
      </c>
      <c r="M600" s="232" t="s">
        <v>745</v>
      </c>
      <c r="N600" s="143">
        <v>122.76</v>
      </c>
      <c r="O600" s="142" t="s">
        <v>160</v>
      </c>
      <c r="P600" s="230"/>
      <c r="Q600" s="230"/>
      <c r="R600" s="230" t="s">
        <v>785</v>
      </c>
      <c r="S600" s="143">
        <v>122.76</v>
      </c>
      <c r="T600" s="143"/>
      <c r="U600" s="143"/>
      <c r="V600" s="228"/>
      <c r="W600" s="256">
        <f t="shared" si="81"/>
        <v>122.76</v>
      </c>
      <c r="X600" s="144">
        <f t="shared" si="82"/>
        <v>0</v>
      </c>
      <c r="Y600" s="142"/>
      <c r="Z600" s="153"/>
      <c r="AA600" s="153"/>
      <c r="AB600" s="153"/>
      <c r="AC600" s="154"/>
      <c r="AD600" s="155"/>
      <c r="AE600" s="149"/>
      <c r="AF600" s="261" t="s">
        <v>818</v>
      </c>
      <c r="AG600" s="257">
        <f t="shared" si="83"/>
        <v>122.76</v>
      </c>
      <c r="AH600" s="252">
        <f t="shared" si="84"/>
        <v>0</v>
      </c>
      <c r="AI600" s="258">
        <f t="shared" si="85"/>
        <v>0</v>
      </c>
    </row>
    <row r="601" spans="1:35" ht="14.25" customHeight="1" x14ac:dyDescent="0.2">
      <c r="A601" s="221">
        <v>42752</v>
      </c>
      <c r="B601" s="173"/>
      <c r="C601" s="138">
        <v>1</v>
      </c>
      <c r="D601" s="232">
        <v>8</v>
      </c>
      <c r="E601" s="228" t="s">
        <v>60</v>
      </c>
      <c r="F601" s="232" t="s">
        <v>79</v>
      </c>
      <c r="G601" s="228">
        <v>90496745</v>
      </c>
      <c r="H601" s="228">
        <v>1007792293</v>
      </c>
      <c r="I601" s="118">
        <v>260538</v>
      </c>
      <c r="J601" s="140"/>
      <c r="K601" s="228">
        <v>4402886214</v>
      </c>
      <c r="L601" s="228" t="s">
        <v>311</v>
      </c>
      <c r="M601" s="232" t="s">
        <v>618</v>
      </c>
      <c r="N601" s="225">
        <v>113.6</v>
      </c>
      <c r="O601" s="142" t="s">
        <v>160</v>
      </c>
      <c r="P601" s="228"/>
      <c r="Q601" s="230"/>
      <c r="R601" s="230" t="s">
        <v>785</v>
      </c>
      <c r="S601" s="228">
        <v>113.6</v>
      </c>
      <c r="T601" s="228"/>
      <c r="U601" s="228"/>
      <c r="V601" s="228"/>
      <c r="W601" s="256">
        <f t="shared" si="81"/>
        <v>113.6</v>
      </c>
      <c r="X601" s="144">
        <f t="shared" si="82"/>
        <v>0</v>
      </c>
      <c r="Y601" s="142"/>
      <c r="Z601" s="153"/>
      <c r="AA601" s="153"/>
      <c r="AB601" s="153"/>
      <c r="AC601" s="154"/>
      <c r="AD601" s="155"/>
      <c r="AE601" s="149"/>
      <c r="AF601" s="261" t="s">
        <v>818</v>
      </c>
      <c r="AG601" s="257">
        <f t="shared" si="83"/>
        <v>113.6</v>
      </c>
      <c r="AH601" s="252">
        <f t="shared" si="84"/>
        <v>0</v>
      </c>
      <c r="AI601" s="258">
        <f t="shared" si="85"/>
        <v>0</v>
      </c>
    </row>
    <row r="602" spans="1:35" ht="14.25" customHeight="1" x14ac:dyDescent="0.2">
      <c r="A602" s="221">
        <v>42752</v>
      </c>
      <c r="B602" s="173"/>
      <c r="C602" s="138">
        <v>1</v>
      </c>
      <c r="D602" s="232">
        <v>3</v>
      </c>
      <c r="E602" s="228"/>
      <c r="F602" s="232" t="s">
        <v>83</v>
      </c>
      <c r="G602" s="228">
        <v>960888363</v>
      </c>
      <c r="H602" s="228"/>
      <c r="I602" s="118">
        <v>260539</v>
      </c>
      <c r="J602" s="140"/>
      <c r="K602" s="140">
        <v>2510004134</v>
      </c>
      <c r="L602" s="228" t="s">
        <v>311</v>
      </c>
      <c r="M602" s="232" t="s">
        <v>749</v>
      </c>
      <c r="N602" s="225">
        <v>100</v>
      </c>
      <c r="O602" s="142" t="s">
        <v>160</v>
      </c>
      <c r="P602" s="228"/>
      <c r="Q602" s="228"/>
      <c r="R602" s="228" t="s">
        <v>987</v>
      </c>
      <c r="S602" s="228">
        <v>100</v>
      </c>
      <c r="T602" s="228"/>
      <c r="U602" s="228"/>
      <c r="V602" s="228"/>
      <c r="W602" s="256">
        <f t="shared" si="81"/>
        <v>100</v>
      </c>
      <c r="X602" s="144">
        <f t="shared" si="82"/>
        <v>0</v>
      </c>
      <c r="Y602" s="142"/>
      <c r="Z602" s="153"/>
      <c r="AA602" s="153"/>
      <c r="AB602" s="153"/>
      <c r="AC602" s="154"/>
      <c r="AD602" s="155"/>
      <c r="AE602" s="149"/>
      <c r="AF602" s="261" t="s">
        <v>819</v>
      </c>
      <c r="AG602" s="257">
        <f t="shared" si="83"/>
        <v>100</v>
      </c>
      <c r="AH602" s="252">
        <f t="shared" si="84"/>
        <v>0</v>
      </c>
      <c r="AI602" s="258">
        <f t="shared" si="85"/>
        <v>0</v>
      </c>
    </row>
    <row r="603" spans="1:35" ht="14.25" customHeight="1" x14ac:dyDescent="0.2">
      <c r="A603" s="221">
        <v>42752</v>
      </c>
      <c r="B603" s="173"/>
      <c r="C603" s="138">
        <v>1</v>
      </c>
      <c r="D603" s="232">
        <v>3</v>
      </c>
      <c r="E603" s="228"/>
      <c r="F603" s="232" t="s">
        <v>83</v>
      </c>
      <c r="G603" s="228">
        <v>90499664</v>
      </c>
      <c r="H603" s="228"/>
      <c r="I603" s="118">
        <v>260540</v>
      </c>
      <c r="J603" s="140"/>
      <c r="K603" s="140"/>
      <c r="L603" s="228" t="s">
        <v>313</v>
      </c>
      <c r="M603" s="232" t="s">
        <v>748</v>
      </c>
      <c r="N603" s="225">
        <v>800.87</v>
      </c>
      <c r="O603" s="142" t="s">
        <v>160</v>
      </c>
      <c r="P603" s="228" t="s">
        <v>163</v>
      </c>
      <c r="Q603" s="228"/>
      <c r="R603" s="228"/>
      <c r="S603" s="228"/>
      <c r="T603" s="228"/>
      <c r="U603" s="228"/>
      <c r="V603" s="228"/>
      <c r="W603" s="256">
        <f t="shared" si="81"/>
        <v>0</v>
      </c>
      <c r="X603" s="144">
        <f t="shared" si="82"/>
        <v>800.87</v>
      </c>
      <c r="Y603" s="142"/>
      <c r="Z603" s="153"/>
      <c r="AA603" s="153"/>
      <c r="AB603" s="153"/>
      <c r="AC603" s="154"/>
      <c r="AD603" s="155"/>
      <c r="AE603" s="149"/>
      <c r="AF603" s="261" t="s">
        <v>819</v>
      </c>
      <c r="AG603" s="257">
        <f t="shared" si="83"/>
        <v>800.87</v>
      </c>
      <c r="AH603" s="252">
        <f t="shared" si="84"/>
        <v>0</v>
      </c>
      <c r="AI603" s="258">
        <f t="shared" si="85"/>
        <v>800.87</v>
      </c>
    </row>
    <row r="604" spans="1:35" ht="14.25" customHeight="1" x14ac:dyDescent="0.2">
      <c r="A604" s="221">
        <v>42752</v>
      </c>
      <c r="B604" s="173"/>
      <c r="C604" s="138">
        <v>1</v>
      </c>
      <c r="D604" s="232">
        <v>3</v>
      </c>
      <c r="E604" s="228"/>
      <c r="F604" s="232" t="s">
        <v>83</v>
      </c>
      <c r="G604" s="228">
        <v>90489422</v>
      </c>
      <c r="H604" s="228"/>
      <c r="I604" s="118">
        <v>260541</v>
      </c>
      <c r="J604" s="140"/>
      <c r="K604" s="228"/>
      <c r="L604" s="228" t="s">
        <v>313</v>
      </c>
      <c r="M604" s="232" t="s">
        <v>203</v>
      </c>
      <c r="N604" s="225">
        <v>800.87</v>
      </c>
      <c r="O604" s="142" t="s">
        <v>160</v>
      </c>
      <c r="P604" s="228" t="s">
        <v>163</v>
      </c>
      <c r="Q604" s="228"/>
      <c r="R604" s="228"/>
      <c r="S604" s="228"/>
      <c r="T604" s="228"/>
      <c r="U604" s="228"/>
      <c r="V604" s="228"/>
      <c r="W604" s="256">
        <f t="shared" si="81"/>
        <v>0</v>
      </c>
      <c r="X604" s="144">
        <f t="shared" si="82"/>
        <v>800.87</v>
      </c>
      <c r="Y604" s="142"/>
      <c r="Z604" s="153"/>
      <c r="AA604" s="153"/>
      <c r="AB604" s="153"/>
      <c r="AC604" s="154"/>
      <c r="AD604" s="155"/>
      <c r="AE604" s="149"/>
      <c r="AF604" s="261" t="s">
        <v>819</v>
      </c>
      <c r="AG604" s="257">
        <f t="shared" si="83"/>
        <v>800.87</v>
      </c>
      <c r="AH604" s="252">
        <f t="shared" si="84"/>
        <v>0</v>
      </c>
      <c r="AI604" s="258">
        <f t="shared" si="85"/>
        <v>800.87</v>
      </c>
    </row>
    <row r="605" spans="1:35" ht="14.25" customHeight="1" x14ac:dyDescent="0.2">
      <c r="A605" s="221">
        <v>42752</v>
      </c>
      <c r="B605" s="173"/>
      <c r="C605" s="138">
        <v>1</v>
      </c>
      <c r="D605" s="232">
        <v>3</v>
      </c>
      <c r="E605" s="228"/>
      <c r="F605" s="152" t="s">
        <v>83</v>
      </c>
      <c r="G605" s="140">
        <v>90498232</v>
      </c>
      <c r="H605" s="228"/>
      <c r="I605" s="118">
        <v>260542</v>
      </c>
      <c r="J605" s="140"/>
      <c r="K605" s="228">
        <v>2510004134</v>
      </c>
      <c r="L605" s="228" t="s">
        <v>311</v>
      </c>
      <c r="M605" s="232" t="s">
        <v>747</v>
      </c>
      <c r="N605" s="225">
        <v>198.98</v>
      </c>
      <c r="O605" s="142" t="s">
        <v>160</v>
      </c>
      <c r="P605" s="228"/>
      <c r="Q605" s="228"/>
      <c r="R605" s="228" t="s">
        <v>987</v>
      </c>
      <c r="S605" s="228">
        <v>198.98</v>
      </c>
      <c r="T605" s="228"/>
      <c r="U605" s="228"/>
      <c r="V605" s="228"/>
      <c r="W605" s="256">
        <f t="shared" si="81"/>
        <v>198.98</v>
      </c>
      <c r="X605" s="144">
        <f t="shared" si="82"/>
        <v>0</v>
      </c>
      <c r="Y605" s="142"/>
      <c r="Z605" s="153"/>
      <c r="AA605" s="153"/>
      <c r="AB605" s="153"/>
      <c r="AC605" s="154"/>
      <c r="AD605" s="155"/>
      <c r="AE605" s="149"/>
      <c r="AF605" s="261" t="s">
        <v>819</v>
      </c>
      <c r="AG605" s="257">
        <f t="shared" si="83"/>
        <v>198.98</v>
      </c>
      <c r="AH605" s="252">
        <f t="shared" si="84"/>
        <v>0</v>
      </c>
      <c r="AI605" s="258">
        <f t="shared" si="85"/>
        <v>0</v>
      </c>
    </row>
    <row r="606" spans="1:35" ht="14.25" customHeight="1" x14ac:dyDescent="0.2">
      <c r="A606" s="221">
        <v>42752</v>
      </c>
      <c r="B606" s="173"/>
      <c r="C606" s="138">
        <v>1</v>
      </c>
      <c r="D606" s="232">
        <v>3</v>
      </c>
      <c r="E606" s="228"/>
      <c r="F606" s="232" t="s">
        <v>83</v>
      </c>
      <c r="G606" s="228">
        <v>90498230</v>
      </c>
      <c r="H606" s="228"/>
      <c r="I606" s="118">
        <v>260543</v>
      </c>
      <c r="J606" s="140"/>
      <c r="K606" s="228">
        <v>2510004134</v>
      </c>
      <c r="L606" s="228" t="s">
        <v>311</v>
      </c>
      <c r="M606" s="232" t="s">
        <v>746</v>
      </c>
      <c r="N606" s="225">
        <v>150</v>
      </c>
      <c r="O606" s="142" t="s">
        <v>160</v>
      </c>
      <c r="P606" s="228"/>
      <c r="Q606" s="228"/>
      <c r="R606" s="228" t="s">
        <v>987</v>
      </c>
      <c r="S606" s="228">
        <v>150</v>
      </c>
      <c r="T606" s="228"/>
      <c r="U606" s="228"/>
      <c r="V606" s="228"/>
      <c r="W606" s="256">
        <f t="shared" si="81"/>
        <v>150</v>
      </c>
      <c r="X606" s="144">
        <f t="shared" si="82"/>
        <v>0</v>
      </c>
      <c r="Y606" s="142"/>
      <c r="Z606" s="153"/>
      <c r="AA606" s="153"/>
      <c r="AB606" s="153"/>
      <c r="AC606" s="154"/>
      <c r="AD606" s="155"/>
      <c r="AE606" s="149"/>
      <c r="AF606" s="261" t="s">
        <v>819</v>
      </c>
      <c r="AG606" s="257">
        <f t="shared" si="83"/>
        <v>150</v>
      </c>
      <c r="AH606" s="252">
        <f t="shared" si="84"/>
        <v>0</v>
      </c>
      <c r="AI606" s="258">
        <f t="shared" si="85"/>
        <v>0</v>
      </c>
    </row>
    <row r="607" spans="1:35" ht="14.25" customHeight="1" x14ac:dyDescent="0.2">
      <c r="A607" s="221">
        <v>42752</v>
      </c>
      <c r="B607" s="173"/>
      <c r="C607" s="138">
        <v>1</v>
      </c>
      <c r="D607" s="232">
        <v>5</v>
      </c>
      <c r="E607" s="228" t="s">
        <v>58</v>
      </c>
      <c r="F607" s="134" t="s">
        <v>78</v>
      </c>
      <c r="G607" s="228">
        <v>960867656</v>
      </c>
      <c r="H607" s="228" t="s">
        <v>789</v>
      </c>
      <c r="I607" s="118">
        <v>260544</v>
      </c>
      <c r="J607" s="140" t="s">
        <v>753</v>
      </c>
      <c r="K607" s="228" t="s">
        <v>788</v>
      </c>
      <c r="L607" s="228" t="s">
        <v>311</v>
      </c>
      <c r="M607" s="232" t="s">
        <v>750</v>
      </c>
      <c r="N607" s="225">
        <v>809.99</v>
      </c>
      <c r="O607" s="142" t="s">
        <v>160</v>
      </c>
      <c r="P607" s="228"/>
      <c r="Q607" s="228"/>
      <c r="R607" s="228" t="s">
        <v>785</v>
      </c>
      <c r="S607" s="228">
        <v>613.42999999999995</v>
      </c>
      <c r="T607" s="228">
        <v>196.56</v>
      </c>
      <c r="U607" s="228"/>
      <c r="V607" s="228"/>
      <c r="W607" s="256">
        <f t="shared" si="81"/>
        <v>809.99</v>
      </c>
      <c r="X607" s="144">
        <f t="shared" si="82"/>
        <v>5.6843418860808015E-14</v>
      </c>
      <c r="Y607" s="142"/>
      <c r="Z607" s="153"/>
      <c r="AA607" s="153"/>
      <c r="AB607" s="153"/>
      <c r="AC607" s="154"/>
      <c r="AD607" s="155"/>
      <c r="AE607" s="149"/>
      <c r="AF607" s="261" t="s">
        <v>820</v>
      </c>
      <c r="AG607" s="257">
        <f t="shared" si="83"/>
        <v>809.99</v>
      </c>
      <c r="AH607" s="252">
        <f t="shared" si="84"/>
        <v>0</v>
      </c>
      <c r="AI607" s="258">
        <f t="shared" si="85"/>
        <v>0</v>
      </c>
    </row>
    <row r="608" spans="1:35" ht="14.25" customHeight="1" x14ac:dyDescent="0.2">
      <c r="A608" s="221">
        <v>42752</v>
      </c>
      <c r="B608" s="173"/>
      <c r="C608" s="138">
        <v>1</v>
      </c>
      <c r="D608" s="232">
        <v>5</v>
      </c>
      <c r="E608" s="228" t="s">
        <v>58</v>
      </c>
      <c r="F608" s="134" t="s">
        <v>78</v>
      </c>
      <c r="G608" s="228">
        <v>960869500</v>
      </c>
      <c r="H608" s="228" t="s">
        <v>789</v>
      </c>
      <c r="I608" s="118">
        <v>260545</v>
      </c>
      <c r="J608" s="140" t="s">
        <v>752</v>
      </c>
      <c r="K608" s="228" t="s">
        <v>788</v>
      </c>
      <c r="L608" s="228" t="s">
        <v>311</v>
      </c>
      <c r="M608" s="232" t="s">
        <v>751</v>
      </c>
      <c r="N608" s="225">
        <v>425.88</v>
      </c>
      <c r="O608" s="142" t="s">
        <v>160</v>
      </c>
      <c r="P608" s="228"/>
      <c r="Q608" s="228"/>
      <c r="R608" s="228" t="s">
        <v>785</v>
      </c>
      <c r="S608" s="228">
        <v>196.56</v>
      </c>
      <c r="T608" s="228">
        <v>229.32</v>
      </c>
      <c r="U608" s="228"/>
      <c r="V608" s="228"/>
      <c r="W608" s="256">
        <f t="shared" si="81"/>
        <v>425.88</v>
      </c>
      <c r="X608" s="144">
        <f t="shared" si="82"/>
        <v>0</v>
      </c>
      <c r="Y608" s="142"/>
      <c r="Z608" s="153"/>
      <c r="AA608" s="153"/>
      <c r="AB608" s="153"/>
      <c r="AC608" s="154"/>
      <c r="AD608" s="155"/>
      <c r="AE608" s="149"/>
      <c r="AF608" s="261" t="s">
        <v>820</v>
      </c>
      <c r="AG608" s="257">
        <f t="shared" si="83"/>
        <v>425.88</v>
      </c>
      <c r="AH608" s="252">
        <f t="shared" si="84"/>
        <v>0</v>
      </c>
      <c r="AI608" s="258">
        <f t="shared" si="85"/>
        <v>0</v>
      </c>
    </row>
    <row r="609" spans="1:35" ht="14.25" customHeight="1" x14ac:dyDescent="0.2">
      <c r="A609" s="221">
        <v>42752</v>
      </c>
      <c r="B609" s="173"/>
      <c r="C609" s="138">
        <v>1</v>
      </c>
      <c r="D609" s="232">
        <v>5</v>
      </c>
      <c r="E609" s="228" t="s">
        <v>58</v>
      </c>
      <c r="F609" s="134" t="s">
        <v>78</v>
      </c>
      <c r="G609" s="228">
        <v>960869501</v>
      </c>
      <c r="H609" s="228" t="s">
        <v>789</v>
      </c>
      <c r="I609" s="118">
        <v>260546</v>
      </c>
      <c r="J609" s="140" t="s">
        <v>755</v>
      </c>
      <c r="K609" s="228" t="s">
        <v>788</v>
      </c>
      <c r="L609" s="228" t="s">
        <v>311</v>
      </c>
      <c r="M609" s="232" t="s">
        <v>754</v>
      </c>
      <c r="N609" s="225">
        <v>425.88</v>
      </c>
      <c r="O609" s="142" t="s">
        <v>160</v>
      </c>
      <c r="P609" s="228"/>
      <c r="Q609" s="228"/>
      <c r="R609" s="228" t="s">
        <v>785</v>
      </c>
      <c r="S609" s="228">
        <v>196.56</v>
      </c>
      <c r="T609" s="228">
        <v>229.32</v>
      </c>
      <c r="U609" s="228"/>
      <c r="V609" s="228"/>
      <c r="W609" s="256">
        <f t="shared" si="81"/>
        <v>425.88</v>
      </c>
      <c r="X609" s="144">
        <f t="shared" si="82"/>
        <v>0</v>
      </c>
      <c r="Y609" s="142"/>
      <c r="Z609" s="153"/>
      <c r="AA609" s="153"/>
      <c r="AB609" s="153"/>
      <c r="AC609" s="154"/>
      <c r="AD609" s="155"/>
      <c r="AE609" s="149"/>
      <c r="AF609" s="261" t="s">
        <v>820</v>
      </c>
      <c r="AG609" s="257">
        <f t="shared" si="83"/>
        <v>425.88</v>
      </c>
      <c r="AH609" s="252">
        <f t="shared" si="84"/>
        <v>0</v>
      </c>
      <c r="AI609" s="258">
        <f t="shared" si="85"/>
        <v>0</v>
      </c>
    </row>
    <row r="610" spans="1:35" ht="14.25" customHeight="1" x14ac:dyDescent="0.2">
      <c r="A610" s="221">
        <v>42752</v>
      </c>
      <c r="B610" s="173"/>
      <c r="C610" s="138">
        <v>1</v>
      </c>
      <c r="D610" s="232" t="s">
        <v>53</v>
      </c>
      <c r="E610" s="228" t="s">
        <v>67</v>
      </c>
      <c r="F610" s="134" t="s">
        <v>78</v>
      </c>
      <c r="G610" s="228">
        <v>90490510</v>
      </c>
      <c r="H610" s="228" t="s">
        <v>872</v>
      </c>
      <c r="I610" s="118">
        <v>260547</v>
      </c>
      <c r="J610" s="140">
        <v>40823</v>
      </c>
      <c r="K610" s="228" t="s">
        <v>871</v>
      </c>
      <c r="L610" s="228" t="s">
        <v>311</v>
      </c>
      <c r="M610" s="232" t="s">
        <v>756</v>
      </c>
      <c r="N610" s="225">
        <v>100</v>
      </c>
      <c r="O610" s="142" t="s">
        <v>160</v>
      </c>
      <c r="P610" s="228"/>
      <c r="Q610" s="228"/>
      <c r="R610" s="228" t="s">
        <v>873</v>
      </c>
      <c r="S610" s="228">
        <v>100.03</v>
      </c>
      <c r="T610" s="228"/>
      <c r="U610" s="228"/>
      <c r="V610" s="228"/>
      <c r="W610" s="256">
        <f t="shared" si="81"/>
        <v>100.03</v>
      </c>
      <c r="X610" s="144">
        <v>0</v>
      </c>
      <c r="Y610" s="142"/>
      <c r="Z610" s="153"/>
      <c r="AA610" s="153"/>
      <c r="AB610" s="153"/>
      <c r="AC610" s="154"/>
      <c r="AD610" s="155"/>
      <c r="AE610" s="149"/>
      <c r="AF610" s="261" t="s">
        <v>819</v>
      </c>
      <c r="AG610" s="257">
        <f t="shared" si="83"/>
        <v>100</v>
      </c>
      <c r="AH610" s="252">
        <f t="shared" si="84"/>
        <v>0</v>
      </c>
      <c r="AI610" s="258">
        <v>0</v>
      </c>
    </row>
    <row r="611" spans="1:35" ht="14.25" customHeight="1" x14ac:dyDescent="0.2">
      <c r="A611" s="221">
        <v>42752</v>
      </c>
      <c r="B611" s="173"/>
      <c r="C611" s="138">
        <v>1</v>
      </c>
      <c r="D611" s="232" t="s">
        <v>53</v>
      </c>
      <c r="E611" s="228" t="s">
        <v>67</v>
      </c>
      <c r="F611" s="134" t="s">
        <v>78</v>
      </c>
      <c r="G611" s="228">
        <v>99210870</v>
      </c>
      <c r="H611" s="228" t="s">
        <v>872</v>
      </c>
      <c r="I611" s="118">
        <v>260548</v>
      </c>
      <c r="J611" s="140">
        <v>40828</v>
      </c>
      <c r="K611" s="228" t="s">
        <v>871</v>
      </c>
      <c r="L611" s="228" t="s">
        <v>313</v>
      </c>
      <c r="M611" s="232" t="s">
        <v>622</v>
      </c>
      <c r="N611" s="225">
        <v>319.32</v>
      </c>
      <c r="O611" s="142" t="s">
        <v>160</v>
      </c>
      <c r="P611" s="228"/>
      <c r="Q611" s="228"/>
      <c r="R611" s="228" t="s">
        <v>873</v>
      </c>
      <c r="S611" s="228">
        <v>319.37</v>
      </c>
      <c r="T611" s="228"/>
      <c r="U611" s="228"/>
      <c r="V611" s="228"/>
      <c r="W611" s="256">
        <f t="shared" si="81"/>
        <v>319.37</v>
      </c>
      <c r="X611" s="144">
        <v>0</v>
      </c>
      <c r="Y611" s="142"/>
      <c r="Z611" s="153"/>
      <c r="AA611" s="153"/>
      <c r="AB611" s="153"/>
      <c r="AC611" s="154"/>
      <c r="AD611" s="155"/>
      <c r="AE611" s="149"/>
      <c r="AF611" s="261" t="s">
        <v>819</v>
      </c>
      <c r="AG611" s="257">
        <f t="shared" si="83"/>
        <v>319.32</v>
      </c>
      <c r="AH611" s="252">
        <f t="shared" si="84"/>
        <v>0</v>
      </c>
      <c r="AI611" s="258">
        <v>0</v>
      </c>
    </row>
    <row r="612" spans="1:35" ht="14.25" customHeight="1" x14ac:dyDescent="0.2">
      <c r="A612" s="221">
        <v>42752</v>
      </c>
      <c r="B612" s="173"/>
      <c r="C612" s="138">
        <v>1</v>
      </c>
      <c r="D612" s="232" t="s">
        <v>53</v>
      </c>
      <c r="E612" s="228" t="s">
        <v>67</v>
      </c>
      <c r="F612" s="134" t="s">
        <v>78</v>
      </c>
      <c r="G612" s="228">
        <v>99210870</v>
      </c>
      <c r="H612" s="228" t="s">
        <v>872</v>
      </c>
      <c r="I612" s="118">
        <v>260549</v>
      </c>
      <c r="J612" s="140" t="s">
        <v>796</v>
      </c>
      <c r="K612" s="228" t="s">
        <v>871</v>
      </c>
      <c r="L612" s="228" t="s">
        <v>311</v>
      </c>
      <c r="M612" s="232" t="s">
        <v>757</v>
      </c>
      <c r="N612" s="225">
        <v>808.08</v>
      </c>
      <c r="O612" s="142" t="s">
        <v>160</v>
      </c>
      <c r="P612" s="228"/>
      <c r="Q612" s="228"/>
      <c r="R612" s="228" t="s">
        <v>873</v>
      </c>
      <c r="S612" s="228">
        <v>327.60000000000002</v>
      </c>
      <c r="T612" s="228">
        <v>480.48</v>
      </c>
      <c r="U612" s="228"/>
      <c r="V612" s="228"/>
      <c r="W612" s="256">
        <f t="shared" si="81"/>
        <v>808.08</v>
      </c>
      <c r="X612" s="144">
        <f t="shared" ref="X612:X621" si="86">IF(O612="a",0,IF(O612="d","0",IF(O612="","",+N612-S612-T612-U612-V612)))</f>
        <v>0</v>
      </c>
      <c r="Y612" s="142"/>
      <c r="Z612" s="153"/>
      <c r="AA612" s="153"/>
      <c r="AB612" s="153"/>
      <c r="AC612" s="154"/>
      <c r="AD612" s="155"/>
      <c r="AE612" s="149"/>
      <c r="AF612" s="261" t="s">
        <v>819</v>
      </c>
      <c r="AG612" s="257">
        <f t="shared" si="83"/>
        <v>808.08</v>
      </c>
      <c r="AH612" s="252">
        <f t="shared" si="84"/>
        <v>0</v>
      </c>
      <c r="AI612" s="258">
        <f t="shared" ref="AI612:AI621" si="87">AG612-W612</f>
        <v>0</v>
      </c>
    </row>
    <row r="613" spans="1:35" ht="14.25" customHeight="1" x14ac:dyDescent="0.2">
      <c r="A613" s="221">
        <v>42752</v>
      </c>
      <c r="B613" s="173"/>
      <c r="C613" s="138">
        <v>1</v>
      </c>
      <c r="D613" s="232" t="s">
        <v>53</v>
      </c>
      <c r="E613" s="228" t="s">
        <v>172</v>
      </c>
      <c r="F613" s="232" t="s">
        <v>79</v>
      </c>
      <c r="G613" s="203"/>
      <c r="H613" s="117">
        <v>1007799945</v>
      </c>
      <c r="I613" s="118">
        <v>260550</v>
      </c>
      <c r="J613" s="140"/>
      <c r="K613" s="119">
        <v>4402890126</v>
      </c>
      <c r="L613" s="228" t="s">
        <v>311</v>
      </c>
      <c r="M613" s="232" t="s">
        <v>284</v>
      </c>
      <c r="N613" s="225">
        <v>6631.7</v>
      </c>
      <c r="O613" s="142" t="s">
        <v>160</v>
      </c>
      <c r="P613" s="228"/>
      <c r="Q613" s="228"/>
      <c r="R613" s="128" t="s">
        <v>805</v>
      </c>
      <c r="S613" s="228">
        <v>6631.7</v>
      </c>
      <c r="T613" s="228"/>
      <c r="U613" s="228"/>
      <c r="V613" s="228"/>
      <c r="W613" s="256">
        <f t="shared" si="81"/>
        <v>6631.7</v>
      </c>
      <c r="X613" s="144">
        <f t="shared" si="86"/>
        <v>0</v>
      </c>
      <c r="Y613" s="142"/>
      <c r="Z613" s="153"/>
      <c r="AA613" s="153"/>
      <c r="AB613" s="153"/>
      <c r="AC613" s="154"/>
      <c r="AD613" s="155"/>
      <c r="AE613" s="149"/>
      <c r="AF613" s="261" t="s">
        <v>819</v>
      </c>
      <c r="AG613" s="257">
        <f t="shared" si="83"/>
        <v>6631.7</v>
      </c>
      <c r="AH613" s="252">
        <f t="shared" si="84"/>
        <v>0</v>
      </c>
      <c r="AI613" s="258">
        <f t="shared" si="87"/>
        <v>0</v>
      </c>
    </row>
    <row r="614" spans="1:35" ht="14.25" customHeight="1" x14ac:dyDescent="0.2">
      <c r="A614" s="221">
        <v>42753</v>
      </c>
      <c r="B614" s="173"/>
      <c r="C614" s="138">
        <v>1</v>
      </c>
      <c r="D614" s="232">
        <v>3</v>
      </c>
      <c r="E614" s="228" t="s">
        <v>507</v>
      </c>
      <c r="F614" s="232" t="s">
        <v>56</v>
      </c>
      <c r="G614" s="228">
        <v>200084123</v>
      </c>
      <c r="H614" s="228"/>
      <c r="I614" s="118">
        <v>260551</v>
      </c>
      <c r="J614" s="140"/>
      <c r="K614" s="228"/>
      <c r="L614" s="228" t="s">
        <v>311</v>
      </c>
      <c r="M614" s="232" t="s">
        <v>760</v>
      </c>
      <c r="N614" s="225">
        <v>800</v>
      </c>
      <c r="O614" s="142" t="s">
        <v>160</v>
      </c>
      <c r="P614" s="228" t="s">
        <v>163</v>
      </c>
      <c r="Q614" s="228"/>
      <c r="R614" s="228"/>
      <c r="S614" s="228"/>
      <c r="T614" s="228"/>
      <c r="U614" s="228"/>
      <c r="V614" s="228"/>
      <c r="W614" s="256">
        <f t="shared" si="81"/>
        <v>0</v>
      </c>
      <c r="X614" s="144">
        <f t="shared" si="86"/>
        <v>800</v>
      </c>
      <c r="Y614" s="142"/>
      <c r="Z614" s="153"/>
      <c r="AA614" s="153"/>
      <c r="AB614" s="153"/>
      <c r="AC614" s="154"/>
      <c r="AD614" s="155"/>
      <c r="AE614" s="149"/>
      <c r="AF614" s="261" t="s">
        <v>819</v>
      </c>
      <c r="AG614" s="257">
        <f t="shared" si="83"/>
        <v>800</v>
      </c>
      <c r="AH614" s="252">
        <f t="shared" si="84"/>
        <v>0</v>
      </c>
      <c r="AI614" s="258">
        <f t="shared" si="87"/>
        <v>800</v>
      </c>
    </row>
    <row r="615" spans="1:35" ht="14.25" customHeight="1" x14ac:dyDescent="0.2">
      <c r="A615" s="221">
        <v>42753</v>
      </c>
      <c r="B615" s="173"/>
      <c r="C615" s="138">
        <v>1</v>
      </c>
      <c r="D615" s="152" t="s">
        <v>55</v>
      </c>
      <c r="E615" s="140" t="s">
        <v>65</v>
      </c>
      <c r="F615" s="152" t="s">
        <v>79</v>
      </c>
      <c r="G615" s="140">
        <v>90495800</v>
      </c>
      <c r="H615" s="140">
        <v>1007795821</v>
      </c>
      <c r="I615" s="118">
        <v>260553</v>
      </c>
      <c r="J615" s="140">
        <v>40161</v>
      </c>
      <c r="K615" s="228">
        <v>4402854624</v>
      </c>
      <c r="L615" s="140" t="s">
        <v>313</v>
      </c>
      <c r="M615" s="152" t="s">
        <v>762</v>
      </c>
      <c r="N615" s="225">
        <v>322.92</v>
      </c>
      <c r="O615" s="142" t="s">
        <v>160</v>
      </c>
      <c r="P615" s="228"/>
      <c r="Q615" s="228"/>
      <c r="R615" s="228" t="s">
        <v>785</v>
      </c>
      <c r="S615" s="228">
        <v>322.92</v>
      </c>
      <c r="T615" s="228"/>
      <c r="U615" s="228"/>
      <c r="V615" s="140"/>
      <c r="W615" s="256">
        <f t="shared" si="81"/>
        <v>322.92</v>
      </c>
      <c r="X615" s="144">
        <f t="shared" si="86"/>
        <v>0</v>
      </c>
      <c r="Y615" s="142"/>
      <c r="Z615" s="153"/>
      <c r="AA615" s="153"/>
      <c r="AB615" s="153"/>
      <c r="AC615" s="154"/>
      <c r="AD615" s="155"/>
      <c r="AE615" s="149"/>
      <c r="AF615" s="261" t="s">
        <v>820</v>
      </c>
      <c r="AG615" s="257">
        <f t="shared" si="83"/>
        <v>322.92</v>
      </c>
      <c r="AH615" s="252">
        <f t="shared" si="84"/>
        <v>0</v>
      </c>
      <c r="AI615" s="258">
        <f t="shared" si="87"/>
        <v>0</v>
      </c>
    </row>
    <row r="616" spans="1:35" ht="14.25" customHeight="1" x14ac:dyDescent="0.2">
      <c r="A616" s="221">
        <v>42753</v>
      </c>
      <c r="B616" s="173"/>
      <c r="C616" s="138">
        <v>1</v>
      </c>
      <c r="D616" s="232" t="s">
        <v>55</v>
      </c>
      <c r="E616" s="228" t="s">
        <v>65</v>
      </c>
      <c r="F616" s="232" t="s">
        <v>79</v>
      </c>
      <c r="G616" s="140">
        <v>90495739</v>
      </c>
      <c r="H616" s="140">
        <v>1007795827</v>
      </c>
      <c r="I616" s="118">
        <v>260554</v>
      </c>
      <c r="J616" s="140">
        <v>40160</v>
      </c>
      <c r="K616" s="140">
        <v>4402854625</v>
      </c>
      <c r="L616" s="140" t="s">
        <v>313</v>
      </c>
      <c r="M616" s="152" t="s">
        <v>763</v>
      </c>
      <c r="N616" s="225">
        <v>575.70000000000005</v>
      </c>
      <c r="O616" s="142" t="s">
        <v>160</v>
      </c>
      <c r="P616" s="228"/>
      <c r="Q616" s="228"/>
      <c r="R616" s="228" t="s">
        <v>785</v>
      </c>
      <c r="S616" s="228">
        <v>575.70000000000005</v>
      </c>
      <c r="T616" s="228"/>
      <c r="U616" s="228"/>
      <c r="V616" s="140"/>
      <c r="W616" s="256">
        <f t="shared" si="81"/>
        <v>575.70000000000005</v>
      </c>
      <c r="X616" s="144">
        <f t="shared" si="86"/>
        <v>0</v>
      </c>
      <c r="Y616" s="142"/>
      <c r="Z616" s="153"/>
      <c r="AA616" s="153"/>
      <c r="AB616" s="153"/>
      <c r="AC616" s="154"/>
      <c r="AD616" s="155"/>
      <c r="AE616" s="149"/>
      <c r="AF616" s="261" t="s">
        <v>820</v>
      </c>
      <c r="AG616" s="257">
        <f t="shared" si="83"/>
        <v>575.70000000000005</v>
      </c>
      <c r="AH616" s="252">
        <f t="shared" si="84"/>
        <v>0</v>
      </c>
      <c r="AI616" s="258">
        <f t="shared" si="87"/>
        <v>0</v>
      </c>
    </row>
    <row r="617" spans="1:35" ht="14.25" customHeight="1" x14ac:dyDescent="0.2">
      <c r="A617" s="221">
        <v>42753</v>
      </c>
      <c r="B617" s="173"/>
      <c r="C617" s="138">
        <v>1</v>
      </c>
      <c r="D617" s="152">
        <v>5</v>
      </c>
      <c r="E617" s="140" t="s">
        <v>169</v>
      </c>
      <c r="F617" s="232" t="s">
        <v>79</v>
      </c>
      <c r="G617" s="140">
        <v>960764450</v>
      </c>
      <c r="H617" s="140">
        <v>1007795842</v>
      </c>
      <c r="I617" s="118">
        <v>260555</v>
      </c>
      <c r="J617" s="140" t="s">
        <v>764</v>
      </c>
      <c r="K617" s="228">
        <v>4402880157</v>
      </c>
      <c r="L617" s="140" t="s">
        <v>311</v>
      </c>
      <c r="M617" s="152" t="s">
        <v>765</v>
      </c>
      <c r="N617" s="225">
        <v>1022.4</v>
      </c>
      <c r="O617" s="142" t="s">
        <v>160</v>
      </c>
      <c r="P617" s="228"/>
      <c r="Q617" s="228"/>
      <c r="R617" s="228" t="s">
        <v>785</v>
      </c>
      <c r="S617" s="228">
        <v>1022.4</v>
      </c>
      <c r="T617" s="228"/>
      <c r="U617" s="228"/>
      <c r="V617" s="140"/>
      <c r="W617" s="256">
        <f t="shared" si="81"/>
        <v>1022.4</v>
      </c>
      <c r="X617" s="144">
        <f t="shared" si="86"/>
        <v>0</v>
      </c>
      <c r="Y617" s="142"/>
      <c r="Z617" s="153"/>
      <c r="AA617" s="153"/>
      <c r="AB617" s="153"/>
      <c r="AC617" s="154"/>
      <c r="AD617" s="155"/>
      <c r="AE617" s="149"/>
      <c r="AF617" s="261" t="s">
        <v>820</v>
      </c>
      <c r="AG617" s="257">
        <f t="shared" si="83"/>
        <v>1022.4</v>
      </c>
      <c r="AH617" s="252">
        <f t="shared" si="84"/>
        <v>0</v>
      </c>
      <c r="AI617" s="258">
        <f t="shared" si="87"/>
        <v>0</v>
      </c>
    </row>
    <row r="618" spans="1:35" ht="14.25" customHeight="1" x14ac:dyDescent="0.2">
      <c r="A618" s="221">
        <v>42753</v>
      </c>
      <c r="B618" s="173"/>
      <c r="C618" s="138">
        <v>1</v>
      </c>
      <c r="D618" s="152" t="s">
        <v>55</v>
      </c>
      <c r="E618" s="140" t="s">
        <v>296</v>
      </c>
      <c r="F618" s="189" t="s">
        <v>79</v>
      </c>
      <c r="G618" s="198">
        <v>99210761</v>
      </c>
      <c r="H618" s="140"/>
      <c r="I618" s="118">
        <v>260556</v>
      </c>
      <c r="J618" s="140"/>
      <c r="K618" s="140"/>
      <c r="L618" s="140" t="s">
        <v>311</v>
      </c>
      <c r="M618" s="152" t="s">
        <v>770</v>
      </c>
      <c r="N618" s="225">
        <v>200</v>
      </c>
      <c r="O618" s="142" t="s">
        <v>160</v>
      </c>
      <c r="P618" s="228" t="s">
        <v>163</v>
      </c>
      <c r="Q618" s="106"/>
      <c r="R618" s="228"/>
      <c r="S618" s="228"/>
      <c r="T618" s="228"/>
      <c r="U618" s="228"/>
      <c r="V618" s="140"/>
      <c r="W618" s="256">
        <f t="shared" si="81"/>
        <v>0</v>
      </c>
      <c r="X618" s="144">
        <f t="shared" si="86"/>
        <v>200</v>
      </c>
      <c r="Y618" s="142"/>
      <c r="Z618" s="153"/>
      <c r="AA618" s="153"/>
      <c r="AB618" s="153"/>
      <c r="AC618" s="154"/>
      <c r="AD618" s="155"/>
      <c r="AE618" s="149"/>
      <c r="AF618" s="261" t="s">
        <v>820</v>
      </c>
      <c r="AG618" s="257">
        <f t="shared" si="83"/>
        <v>200</v>
      </c>
      <c r="AH618" s="252">
        <f t="shared" si="84"/>
        <v>0</v>
      </c>
      <c r="AI618" s="258">
        <f t="shared" si="87"/>
        <v>200</v>
      </c>
    </row>
    <row r="619" spans="1:35" ht="14.25" customHeight="1" x14ac:dyDescent="0.2">
      <c r="A619" s="221">
        <v>42753</v>
      </c>
      <c r="B619" s="173"/>
      <c r="C619" s="138">
        <v>1</v>
      </c>
      <c r="D619" s="152">
        <v>5</v>
      </c>
      <c r="E619" s="140" t="s">
        <v>168</v>
      </c>
      <c r="F619" s="232" t="s">
        <v>79</v>
      </c>
      <c r="G619" s="140">
        <v>960396911</v>
      </c>
      <c r="H619" s="140">
        <v>1007795853</v>
      </c>
      <c r="I619" s="118">
        <v>260557</v>
      </c>
      <c r="J619" s="140">
        <v>40580</v>
      </c>
      <c r="K619" s="228">
        <v>4402865874</v>
      </c>
      <c r="L619" s="140" t="s">
        <v>313</v>
      </c>
      <c r="M619" s="152" t="s">
        <v>766</v>
      </c>
      <c r="N619" s="225">
        <v>2681.74</v>
      </c>
      <c r="O619" s="142" t="s">
        <v>160</v>
      </c>
      <c r="P619" s="228"/>
      <c r="Q619" s="228"/>
      <c r="R619" s="228" t="s">
        <v>785</v>
      </c>
      <c r="S619" s="228">
        <v>2681.74</v>
      </c>
      <c r="T619" s="228"/>
      <c r="U619" s="228"/>
      <c r="V619" s="140"/>
      <c r="W619" s="256">
        <f t="shared" si="81"/>
        <v>2681.74</v>
      </c>
      <c r="X619" s="144">
        <f t="shared" si="86"/>
        <v>0</v>
      </c>
      <c r="Y619" s="142"/>
      <c r="Z619" s="153"/>
      <c r="AA619" s="153"/>
      <c r="AB619" s="153"/>
      <c r="AC619" s="154"/>
      <c r="AD619" s="155"/>
      <c r="AE619" s="149"/>
      <c r="AF619" s="261" t="s">
        <v>820</v>
      </c>
      <c r="AG619" s="257">
        <f t="shared" si="83"/>
        <v>2681.74</v>
      </c>
      <c r="AH619" s="252">
        <f t="shared" si="84"/>
        <v>0</v>
      </c>
      <c r="AI619" s="258">
        <f t="shared" si="87"/>
        <v>0</v>
      </c>
    </row>
    <row r="620" spans="1:35" ht="14.25" customHeight="1" x14ac:dyDescent="0.2">
      <c r="A620" s="221">
        <v>42753</v>
      </c>
      <c r="B620" s="173"/>
      <c r="C620" s="138">
        <v>1</v>
      </c>
      <c r="D620" s="152" t="s">
        <v>55</v>
      </c>
      <c r="E620" s="140" t="s">
        <v>65</v>
      </c>
      <c r="F620" s="232" t="s">
        <v>79</v>
      </c>
      <c r="G620" s="140">
        <v>90498656</v>
      </c>
      <c r="H620" s="140">
        <v>1007795859</v>
      </c>
      <c r="I620" s="118">
        <v>260558</v>
      </c>
      <c r="J620" s="140">
        <v>41249</v>
      </c>
      <c r="K620" s="228">
        <v>4402885696</v>
      </c>
      <c r="L620" s="140" t="s">
        <v>313</v>
      </c>
      <c r="M620" s="152" t="s">
        <v>767</v>
      </c>
      <c r="N620" s="225">
        <v>891.38</v>
      </c>
      <c r="O620" s="142" t="s">
        <v>160</v>
      </c>
      <c r="P620" s="228"/>
      <c r="Q620" s="228"/>
      <c r="R620" s="228" t="s">
        <v>785</v>
      </c>
      <c r="S620" s="228">
        <v>891.38</v>
      </c>
      <c r="T620" s="228"/>
      <c r="U620" s="228"/>
      <c r="V620" s="140"/>
      <c r="W620" s="256">
        <f t="shared" si="81"/>
        <v>891.38</v>
      </c>
      <c r="X620" s="144">
        <f t="shared" si="86"/>
        <v>0</v>
      </c>
      <c r="Y620" s="142"/>
      <c r="Z620" s="153"/>
      <c r="AA620" s="153"/>
      <c r="AB620" s="153"/>
      <c r="AC620" s="154"/>
      <c r="AD620" s="155"/>
      <c r="AE620" s="149"/>
      <c r="AF620" s="261" t="s">
        <v>820</v>
      </c>
      <c r="AG620" s="257">
        <f t="shared" si="83"/>
        <v>891.38</v>
      </c>
      <c r="AH620" s="252">
        <f t="shared" si="84"/>
        <v>0</v>
      </c>
      <c r="AI620" s="258">
        <f t="shared" si="87"/>
        <v>0</v>
      </c>
    </row>
    <row r="621" spans="1:35" ht="14.25" customHeight="1" x14ac:dyDescent="0.2">
      <c r="A621" s="221">
        <v>42753</v>
      </c>
      <c r="B621" s="173"/>
      <c r="C621" s="138">
        <v>1</v>
      </c>
      <c r="D621" s="152">
        <v>5</v>
      </c>
      <c r="E621" s="140" t="s">
        <v>173</v>
      </c>
      <c r="F621" s="232" t="s">
        <v>79</v>
      </c>
      <c r="G621" s="140">
        <v>960905664</v>
      </c>
      <c r="H621" s="140">
        <v>1007795871</v>
      </c>
      <c r="I621" s="118">
        <v>260559</v>
      </c>
      <c r="J621" s="140" t="s">
        <v>769</v>
      </c>
      <c r="K621" s="228">
        <v>4402885777</v>
      </c>
      <c r="L621" s="140" t="s">
        <v>312</v>
      </c>
      <c r="M621" s="152" t="s">
        <v>768</v>
      </c>
      <c r="N621" s="225">
        <v>494.54</v>
      </c>
      <c r="O621" s="142" t="s">
        <v>160</v>
      </c>
      <c r="P621" s="228"/>
      <c r="Q621" s="228"/>
      <c r="R621" s="228" t="s">
        <v>785</v>
      </c>
      <c r="S621" s="228">
        <v>204.48</v>
      </c>
      <c r="T621" s="228">
        <v>290.06</v>
      </c>
      <c r="U621" s="228"/>
      <c r="V621" s="140"/>
      <c r="W621" s="256">
        <f t="shared" si="81"/>
        <v>494.53999999999996</v>
      </c>
      <c r="X621" s="144">
        <f t="shared" si="86"/>
        <v>5.6843418860808015E-14</v>
      </c>
      <c r="Y621" s="142"/>
      <c r="Z621" s="153"/>
      <c r="AA621" s="153"/>
      <c r="AB621" s="153"/>
      <c r="AC621" s="154"/>
      <c r="AD621" s="155"/>
      <c r="AE621" s="149"/>
      <c r="AF621" s="261" t="s">
        <v>820</v>
      </c>
      <c r="AG621" s="257">
        <f t="shared" si="83"/>
        <v>494.54</v>
      </c>
      <c r="AH621" s="252">
        <f t="shared" si="84"/>
        <v>0</v>
      </c>
      <c r="AI621" s="258">
        <f t="shared" si="87"/>
        <v>0</v>
      </c>
    </row>
    <row r="622" spans="1:35" ht="14.25" customHeight="1" x14ac:dyDescent="0.2">
      <c r="A622" s="221">
        <v>42753</v>
      </c>
      <c r="B622" s="173"/>
      <c r="C622" s="138">
        <v>1</v>
      </c>
      <c r="D622" s="152">
        <v>5</v>
      </c>
      <c r="E622" s="140" t="s">
        <v>58</v>
      </c>
      <c r="F622" s="232" t="s">
        <v>78</v>
      </c>
      <c r="G622" s="140">
        <v>90490292</v>
      </c>
      <c r="H622" s="228" t="s">
        <v>875</v>
      </c>
      <c r="I622" s="118">
        <v>260560</v>
      </c>
      <c r="J622" s="140">
        <v>41254</v>
      </c>
      <c r="K622" s="228" t="s">
        <v>874</v>
      </c>
      <c r="L622" s="140" t="s">
        <v>311</v>
      </c>
      <c r="M622" s="152" t="s">
        <v>771</v>
      </c>
      <c r="N622" s="225">
        <v>100</v>
      </c>
      <c r="O622" s="142" t="s">
        <v>160</v>
      </c>
      <c r="P622" s="228"/>
      <c r="Q622" s="228"/>
      <c r="R622" s="228" t="s">
        <v>873</v>
      </c>
      <c r="S622" s="228">
        <v>100.03</v>
      </c>
      <c r="T622" s="228"/>
      <c r="U622" s="228"/>
      <c r="V622" s="140"/>
      <c r="W622" s="256">
        <f t="shared" si="81"/>
        <v>100.03</v>
      </c>
      <c r="X622" s="144">
        <v>0</v>
      </c>
      <c r="Y622" s="142"/>
      <c r="Z622" s="153"/>
      <c r="AA622" s="153"/>
      <c r="AB622" s="153"/>
      <c r="AC622" s="154"/>
      <c r="AD622" s="155"/>
      <c r="AE622" s="149"/>
      <c r="AF622" s="261" t="s">
        <v>820</v>
      </c>
      <c r="AG622" s="257">
        <f t="shared" si="83"/>
        <v>100</v>
      </c>
      <c r="AH622" s="252">
        <f t="shared" si="84"/>
        <v>0</v>
      </c>
      <c r="AI622" s="258">
        <v>0</v>
      </c>
    </row>
    <row r="623" spans="1:35" ht="14.25" customHeight="1" x14ac:dyDescent="0.2">
      <c r="A623" s="221">
        <v>42753</v>
      </c>
      <c r="B623" s="173"/>
      <c r="C623" s="138">
        <v>1</v>
      </c>
      <c r="D623" s="232">
        <v>5</v>
      </c>
      <c r="E623" s="228" t="s">
        <v>58</v>
      </c>
      <c r="F623" s="232" t="s">
        <v>78</v>
      </c>
      <c r="G623" s="140">
        <v>960915707</v>
      </c>
      <c r="H623" s="228" t="s">
        <v>875</v>
      </c>
      <c r="I623" s="118">
        <v>260561</v>
      </c>
      <c r="J623" s="140">
        <v>41255</v>
      </c>
      <c r="K623" s="228" t="s">
        <v>874</v>
      </c>
      <c r="L623" s="140" t="s">
        <v>313</v>
      </c>
      <c r="M623" s="152" t="s">
        <v>772</v>
      </c>
      <c r="N623" s="225">
        <v>241.49</v>
      </c>
      <c r="O623" s="142" t="s">
        <v>160</v>
      </c>
      <c r="P623" s="228"/>
      <c r="Q623" s="228"/>
      <c r="R623" s="228" t="s">
        <v>873</v>
      </c>
      <c r="S623" s="228">
        <v>239.48</v>
      </c>
      <c r="T623" s="228"/>
      <c r="U623" s="228"/>
      <c r="V623" s="140"/>
      <c r="W623" s="256">
        <f t="shared" si="81"/>
        <v>239.48</v>
      </c>
      <c r="X623" s="144">
        <v>0</v>
      </c>
      <c r="Y623" s="142"/>
      <c r="Z623" s="153"/>
      <c r="AA623" s="153"/>
      <c r="AB623" s="153"/>
      <c r="AC623" s="154"/>
      <c r="AD623" s="155"/>
      <c r="AE623" s="149"/>
      <c r="AF623" s="261" t="s">
        <v>820</v>
      </c>
      <c r="AG623" s="257">
        <f t="shared" si="83"/>
        <v>241.49</v>
      </c>
      <c r="AH623" s="252">
        <f t="shared" si="84"/>
        <v>0</v>
      </c>
      <c r="AI623" s="258">
        <v>0</v>
      </c>
    </row>
    <row r="624" spans="1:35" ht="14.25" customHeight="1" x14ac:dyDescent="0.2">
      <c r="A624" s="221">
        <v>42753</v>
      </c>
      <c r="B624" s="173"/>
      <c r="C624" s="138">
        <v>1</v>
      </c>
      <c r="D624" s="232">
        <v>5</v>
      </c>
      <c r="E624" s="228" t="s">
        <v>58</v>
      </c>
      <c r="F624" s="232" t="s">
        <v>78</v>
      </c>
      <c r="G624" s="140">
        <v>960915313</v>
      </c>
      <c r="H624" s="228" t="s">
        <v>875</v>
      </c>
      <c r="I624" s="118">
        <v>260562</v>
      </c>
      <c r="J624" s="140" t="s">
        <v>773</v>
      </c>
      <c r="K624" s="228" t="s">
        <v>874</v>
      </c>
      <c r="L624" s="140" t="s">
        <v>312</v>
      </c>
      <c r="M624" s="152" t="s">
        <v>774</v>
      </c>
      <c r="N624" s="225">
        <f>436.8+433.44</f>
        <v>870.24</v>
      </c>
      <c r="O624" s="142" t="s">
        <v>160</v>
      </c>
      <c r="P624" s="228"/>
      <c r="Q624" s="228"/>
      <c r="R624" s="228" t="s">
        <v>873</v>
      </c>
      <c r="S624" s="228">
        <v>436.8</v>
      </c>
      <c r="T624" s="228">
        <v>433.44</v>
      </c>
      <c r="U624" s="228"/>
      <c r="V624" s="140"/>
      <c r="W624" s="256">
        <f t="shared" si="81"/>
        <v>870.24</v>
      </c>
      <c r="X624" s="144">
        <f>IF(O624="a",0,IF(O624="d","0",IF(O624="","",+N624-S624-T624-U624-V624)))</f>
        <v>0</v>
      </c>
      <c r="Y624" s="142"/>
      <c r="Z624" s="153"/>
      <c r="AA624" s="153"/>
      <c r="AB624" s="153"/>
      <c r="AC624" s="154"/>
      <c r="AD624" s="155"/>
      <c r="AE624" s="149"/>
      <c r="AF624" s="261" t="s">
        <v>820</v>
      </c>
      <c r="AG624" s="257">
        <f t="shared" si="83"/>
        <v>870.24</v>
      </c>
      <c r="AH624" s="252">
        <f t="shared" si="84"/>
        <v>0</v>
      </c>
      <c r="AI624" s="258">
        <f>AG624-W624</f>
        <v>0</v>
      </c>
    </row>
    <row r="625" spans="1:35" ht="14.25" customHeight="1" x14ac:dyDescent="0.2">
      <c r="A625" s="221">
        <v>42754</v>
      </c>
      <c r="B625" s="173"/>
      <c r="C625" s="138">
        <v>1</v>
      </c>
      <c r="D625" s="152" t="s">
        <v>53</v>
      </c>
      <c r="E625" s="140" t="s">
        <v>172</v>
      </c>
      <c r="F625" s="232" t="s">
        <v>79</v>
      </c>
      <c r="G625" s="203"/>
      <c r="H625" s="117">
        <v>1007799945</v>
      </c>
      <c r="I625" s="118">
        <v>260563</v>
      </c>
      <c r="J625" s="140"/>
      <c r="K625" s="119">
        <v>4402890126</v>
      </c>
      <c r="L625" s="140" t="s">
        <v>311</v>
      </c>
      <c r="M625" s="152" t="s">
        <v>775</v>
      </c>
      <c r="N625" s="225">
        <v>412.2</v>
      </c>
      <c r="O625" s="142" t="s">
        <v>160</v>
      </c>
      <c r="P625" s="228"/>
      <c r="Q625" s="228"/>
      <c r="R625" s="128" t="s">
        <v>805</v>
      </c>
      <c r="S625" s="228">
        <v>412.2</v>
      </c>
      <c r="T625" s="228"/>
      <c r="U625" s="228"/>
      <c r="V625" s="140"/>
      <c r="W625" s="256">
        <f t="shared" si="81"/>
        <v>412.2</v>
      </c>
      <c r="X625" s="144">
        <f>IF(O625="a",0,IF(O625="d","0",IF(O625="","",+N625-S625-T625-U625-V625)))</f>
        <v>0</v>
      </c>
      <c r="Y625" s="142"/>
      <c r="Z625" s="153"/>
      <c r="AA625" s="153"/>
      <c r="AB625" s="153"/>
      <c r="AC625" s="154"/>
      <c r="AD625" s="155"/>
      <c r="AE625" s="149"/>
      <c r="AF625" s="261" t="s">
        <v>819</v>
      </c>
      <c r="AG625" s="257">
        <f t="shared" si="83"/>
        <v>412.2</v>
      </c>
      <c r="AH625" s="252">
        <f t="shared" si="84"/>
        <v>0</v>
      </c>
      <c r="AI625" s="258">
        <f>AG625-W625</f>
        <v>0</v>
      </c>
    </row>
    <row r="626" spans="1:35" ht="14.25" customHeight="1" x14ac:dyDescent="0.2">
      <c r="A626" s="221">
        <v>42754</v>
      </c>
      <c r="B626" s="173"/>
      <c r="C626" s="138">
        <v>1</v>
      </c>
      <c r="D626" s="152">
        <v>8</v>
      </c>
      <c r="E626" s="140" t="s">
        <v>166</v>
      </c>
      <c r="F626" s="232" t="s">
        <v>79</v>
      </c>
      <c r="G626" s="140">
        <v>960898102</v>
      </c>
      <c r="H626" s="140">
        <v>1007798946</v>
      </c>
      <c r="I626" s="118">
        <v>260564</v>
      </c>
      <c r="J626" s="150"/>
      <c r="K626" s="140">
        <v>4402884965</v>
      </c>
      <c r="L626" s="140" t="s">
        <v>313</v>
      </c>
      <c r="M626" s="152" t="s">
        <v>199</v>
      </c>
      <c r="N626" s="225">
        <v>568.82000000000005</v>
      </c>
      <c r="O626" s="142" t="s">
        <v>160</v>
      </c>
      <c r="P626" s="228"/>
      <c r="Q626" s="228"/>
      <c r="R626" s="228" t="s">
        <v>805</v>
      </c>
      <c r="S626" s="228">
        <v>568.82000000000005</v>
      </c>
      <c r="T626" s="228"/>
      <c r="U626" s="228"/>
      <c r="V626" s="140"/>
      <c r="W626" s="256">
        <f t="shared" si="81"/>
        <v>568.82000000000005</v>
      </c>
      <c r="X626" s="144">
        <f>IF(O626="a",0,IF(O626="d","0",IF(O626="","",+N626-S626-T626-U626-V626)))</f>
        <v>0</v>
      </c>
      <c r="Y626" s="142"/>
      <c r="Z626" s="153"/>
      <c r="AA626" s="153"/>
      <c r="AB626" s="153"/>
      <c r="AC626" s="154"/>
      <c r="AD626" s="155"/>
      <c r="AE626" s="149"/>
      <c r="AF626" s="261" t="s">
        <v>818</v>
      </c>
      <c r="AG626" s="257">
        <f t="shared" si="83"/>
        <v>568.82000000000005</v>
      </c>
      <c r="AH626" s="252">
        <f t="shared" si="84"/>
        <v>0</v>
      </c>
      <c r="AI626" s="258">
        <f>AG626-W626</f>
        <v>0</v>
      </c>
    </row>
    <row r="627" spans="1:35" ht="14.25" customHeight="1" x14ac:dyDescent="0.2">
      <c r="A627" s="221">
        <v>42754</v>
      </c>
      <c r="B627" s="173"/>
      <c r="C627" s="138">
        <v>1</v>
      </c>
      <c r="D627" s="232">
        <v>8</v>
      </c>
      <c r="E627" s="228" t="s">
        <v>166</v>
      </c>
      <c r="F627" s="232" t="s">
        <v>79</v>
      </c>
      <c r="G627" s="228">
        <v>960898102</v>
      </c>
      <c r="H627" s="140">
        <v>1007798954</v>
      </c>
      <c r="I627" s="118">
        <v>260565</v>
      </c>
      <c r="J627" s="228"/>
      <c r="K627" s="140">
        <v>4402884965</v>
      </c>
      <c r="L627" s="140" t="s">
        <v>313</v>
      </c>
      <c r="M627" s="152" t="s">
        <v>199</v>
      </c>
      <c r="N627" s="225">
        <v>249.52</v>
      </c>
      <c r="O627" s="142" t="s">
        <v>160</v>
      </c>
      <c r="P627" s="228"/>
      <c r="Q627" s="228"/>
      <c r="R627" s="228" t="s">
        <v>805</v>
      </c>
      <c r="S627" s="228">
        <v>249.52</v>
      </c>
      <c r="T627" s="228"/>
      <c r="U627" s="228"/>
      <c r="V627" s="140"/>
      <c r="W627" s="256">
        <f t="shared" si="81"/>
        <v>249.52</v>
      </c>
      <c r="X627" s="144">
        <f>IF(O627="a",0,IF(O627="d","0",IF(O627="","",+N627-S627-T627-U627-V627)))</f>
        <v>0</v>
      </c>
      <c r="Y627" s="142"/>
      <c r="Z627" s="153"/>
      <c r="AA627" s="153"/>
      <c r="AB627" s="153"/>
      <c r="AC627" s="154"/>
      <c r="AD627" s="155"/>
      <c r="AE627" s="149"/>
      <c r="AF627" s="261" t="s">
        <v>818</v>
      </c>
      <c r="AG627" s="257">
        <f t="shared" si="83"/>
        <v>249.52</v>
      </c>
      <c r="AH627" s="252">
        <f t="shared" si="84"/>
        <v>0</v>
      </c>
      <c r="AI627" s="258">
        <f>AG627-W627</f>
        <v>0</v>
      </c>
    </row>
    <row r="628" spans="1:35" ht="14.25" customHeight="1" x14ac:dyDescent="0.2">
      <c r="A628" s="221">
        <v>42754</v>
      </c>
      <c r="B628" s="173"/>
      <c r="C628" s="138">
        <v>1</v>
      </c>
      <c r="D628" s="152">
        <v>8</v>
      </c>
      <c r="E628" s="228" t="s">
        <v>166</v>
      </c>
      <c r="F628" s="232" t="s">
        <v>79</v>
      </c>
      <c r="G628" s="140">
        <v>960883813</v>
      </c>
      <c r="H628" s="140">
        <v>1007798961</v>
      </c>
      <c r="I628" s="118">
        <v>260566</v>
      </c>
      <c r="J628" s="268" t="s">
        <v>854</v>
      </c>
      <c r="K628" s="140">
        <v>4402878583</v>
      </c>
      <c r="L628" s="140" t="s">
        <v>311</v>
      </c>
      <c r="M628" s="152" t="s">
        <v>776</v>
      </c>
      <c r="N628" s="225">
        <v>499.84</v>
      </c>
      <c r="O628" s="142" t="s">
        <v>160</v>
      </c>
      <c r="P628" s="228"/>
      <c r="Q628" s="228"/>
      <c r="R628" s="228" t="s">
        <v>805</v>
      </c>
      <c r="S628" s="228">
        <v>499.84</v>
      </c>
      <c r="T628" s="228"/>
      <c r="U628" s="228"/>
      <c r="V628" s="140"/>
      <c r="W628" s="256">
        <f t="shared" si="81"/>
        <v>499.84</v>
      </c>
      <c r="X628" s="144">
        <f>IF(O628="a",0,IF(O628="d","0",IF(O628="","",+N628-S628-T628-U628-V628)))</f>
        <v>0</v>
      </c>
      <c r="Y628" s="142"/>
      <c r="Z628" s="153"/>
      <c r="AA628" s="153"/>
      <c r="AB628" s="153"/>
      <c r="AC628" s="154"/>
      <c r="AD628" s="155"/>
      <c r="AE628" s="149"/>
      <c r="AF628" s="261" t="s">
        <v>818</v>
      </c>
      <c r="AG628" s="257">
        <f t="shared" si="83"/>
        <v>499.84</v>
      </c>
      <c r="AH628" s="252">
        <f t="shared" si="84"/>
        <v>0</v>
      </c>
      <c r="AI628" s="258">
        <f>AG628-W628</f>
        <v>0</v>
      </c>
    </row>
    <row r="629" spans="1:35" ht="14.25" customHeight="1" x14ac:dyDescent="0.2">
      <c r="A629" s="221">
        <v>42754</v>
      </c>
      <c r="B629" s="173"/>
      <c r="C629" s="138">
        <v>1</v>
      </c>
      <c r="D629" s="152">
        <v>8</v>
      </c>
      <c r="E629" s="140" t="s">
        <v>60</v>
      </c>
      <c r="F629" s="232" t="s">
        <v>79</v>
      </c>
      <c r="G629" s="228">
        <v>99210271</v>
      </c>
      <c r="H629" s="140">
        <v>1007799008</v>
      </c>
      <c r="I629" s="118">
        <v>260567</v>
      </c>
      <c r="J629" s="140"/>
      <c r="K629" s="140">
        <v>4402888521</v>
      </c>
      <c r="L629" s="140" t="s">
        <v>311</v>
      </c>
      <c r="M629" s="152" t="s">
        <v>777</v>
      </c>
      <c r="N629" s="225">
        <v>1127.04</v>
      </c>
      <c r="O629" s="142" t="s">
        <v>160</v>
      </c>
      <c r="P629" s="228"/>
      <c r="Q629" s="228"/>
      <c r="R629" s="228" t="s">
        <v>805</v>
      </c>
      <c r="S629" s="228">
        <v>1127.01</v>
      </c>
      <c r="T629" s="228"/>
      <c r="U629" s="228"/>
      <c r="V629" s="140"/>
      <c r="W629" s="256">
        <f t="shared" si="81"/>
        <v>1127.01</v>
      </c>
      <c r="X629" s="144">
        <v>0</v>
      </c>
      <c r="Y629" s="142"/>
      <c r="Z629" s="153"/>
      <c r="AA629" s="153"/>
      <c r="AB629" s="153"/>
      <c r="AC629" s="154"/>
      <c r="AD629" s="155"/>
      <c r="AE629" s="149"/>
      <c r="AF629" s="261" t="s">
        <v>818</v>
      </c>
      <c r="AG629" s="257">
        <f t="shared" si="83"/>
        <v>1127.04</v>
      </c>
      <c r="AH629" s="252">
        <f t="shared" si="84"/>
        <v>0</v>
      </c>
      <c r="AI629" s="258">
        <v>0</v>
      </c>
    </row>
    <row r="630" spans="1:35" ht="14.25" customHeight="1" x14ac:dyDescent="0.2">
      <c r="A630" s="221">
        <v>42754</v>
      </c>
      <c r="B630" s="173"/>
      <c r="C630" s="138">
        <v>1</v>
      </c>
      <c r="D630" s="152">
        <v>3</v>
      </c>
      <c r="E630" s="140" t="s">
        <v>61</v>
      </c>
      <c r="F630" s="232" t="s">
        <v>79</v>
      </c>
      <c r="G630" s="140">
        <v>90469748</v>
      </c>
      <c r="H630" s="140">
        <v>1007799013</v>
      </c>
      <c r="I630" s="118">
        <v>260568</v>
      </c>
      <c r="J630" s="140"/>
      <c r="K630" s="140">
        <v>4402885939</v>
      </c>
      <c r="L630" s="140" t="s">
        <v>311</v>
      </c>
      <c r="M630" s="152" t="s">
        <v>779</v>
      </c>
      <c r="N630" s="225">
        <v>285.83999999999997</v>
      </c>
      <c r="O630" s="142" t="s">
        <v>160</v>
      </c>
      <c r="P630" s="228"/>
      <c r="Q630" s="228"/>
      <c r="R630" s="228" t="s">
        <v>805</v>
      </c>
      <c r="S630" s="228">
        <v>285.83999999999997</v>
      </c>
      <c r="T630" s="228"/>
      <c r="U630" s="228"/>
      <c r="V630" s="140"/>
      <c r="W630" s="256">
        <f t="shared" si="81"/>
        <v>285.83999999999997</v>
      </c>
      <c r="X630" s="144">
        <f t="shared" ref="X630:X661" si="88">IF(O630="a",0,IF(O630="d","0",IF(O630="","",+N630-S630-T630-U630-V630)))</f>
        <v>0</v>
      </c>
      <c r="Y630" s="142"/>
      <c r="Z630" s="153"/>
      <c r="AA630" s="153"/>
      <c r="AB630" s="153"/>
      <c r="AC630" s="154"/>
      <c r="AD630" s="155"/>
      <c r="AE630" s="149"/>
      <c r="AF630" s="261" t="s">
        <v>819</v>
      </c>
      <c r="AG630" s="257">
        <f t="shared" si="83"/>
        <v>285.83999999999997</v>
      </c>
      <c r="AH630" s="252">
        <f t="shared" si="84"/>
        <v>0</v>
      </c>
      <c r="AI630" s="258">
        <f t="shared" ref="AI630:AI661" si="89">AG630-W630</f>
        <v>0</v>
      </c>
    </row>
    <row r="631" spans="1:35" ht="14.25" customHeight="1" x14ac:dyDescent="0.2">
      <c r="A631" s="221">
        <v>42754</v>
      </c>
      <c r="B631" s="173"/>
      <c r="C631" s="138">
        <v>1</v>
      </c>
      <c r="D631" s="152" t="s">
        <v>53</v>
      </c>
      <c r="E631" s="140" t="s">
        <v>165</v>
      </c>
      <c r="F631" s="232" t="s">
        <v>79</v>
      </c>
      <c r="G631" s="140">
        <v>960915620</v>
      </c>
      <c r="H631" s="140">
        <v>1007799080</v>
      </c>
      <c r="I631" s="118">
        <v>260569</v>
      </c>
      <c r="J631" s="140">
        <v>41298</v>
      </c>
      <c r="K631" s="140">
        <v>4402885942</v>
      </c>
      <c r="L631" s="140" t="s">
        <v>313</v>
      </c>
      <c r="M631" s="152" t="s">
        <v>780</v>
      </c>
      <c r="N631" s="225">
        <v>98.34</v>
      </c>
      <c r="O631" s="142" t="s">
        <v>160</v>
      </c>
      <c r="P631" s="228"/>
      <c r="Q631" s="228"/>
      <c r="R631" s="228" t="s">
        <v>805</v>
      </c>
      <c r="S631" s="228">
        <v>98.34</v>
      </c>
      <c r="T631" s="228"/>
      <c r="U631" s="228"/>
      <c r="V631" s="140"/>
      <c r="W631" s="256">
        <f t="shared" si="81"/>
        <v>98.34</v>
      </c>
      <c r="X631" s="144">
        <f t="shared" si="88"/>
        <v>0</v>
      </c>
      <c r="Y631" s="142"/>
      <c r="Z631" s="153"/>
      <c r="AA631" s="153"/>
      <c r="AB631" s="153"/>
      <c r="AC631" s="154"/>
      <c r="AD631" s="155"/>
      <c r="AE631" s="149"/>
      <c r="AF631" s="261" t="s">
        <v>819</v>
      </c>
      <c r="AG631" s="257">
        <f t="shared" si="83"/>
        <v>98.34</v>
      </c>
      <c r="AH631" s="252">
        <f t="shared" si="84"/>
        <v>0</v>
      </c>
      <c r="AI631" s="258">
        <f t="shared" si="89"/>
        <v>0</v>
      </c>
    </row>
    <row r="632" spans="1:35" ht="14.25" customHeight="1" x14ac:dyDescent="0.2">
      <c r="A632" s="221">
        <v>42754</v>
      </c>
      <c r="B632" s="173"/>
      <c r="C632" s="138">
        <v>1</v>
      </c>
      <c r="D632" s="152">
        <v>3</v>
      </c>
      <c r="E632" s="140"/>
      <c r="F632" s="232" t="s">
        <v>83</v>
      </c>
      <c r="G632" s="140">
        <v>960915590</v>
      </c>
      <c r="H632" s="140"/>
      <c r="I632" s="118">
        <v>260570</v>
      </c>
      <c r="J632" s="140"/>
      <c r="K632" s="140"/>
      <c r="L632" s="140" t="s">
        <v>311</v>
      </c>
      <c r="M632" s="152" t="s">
        <v>781</v>
      </c>
      <c r="N632" s="225">
        <v>140</v>
      </c>
      <c r="O632" s="142" t="s">
        <v>160</v>
      </c>
      <c r="P632" s="228" t="s">
        <v>163</v>
      </c>
      <c r="Q632" s="228"/>
      <c r="R632" s="228"/>
      <c r="S632" s="228"/>
      <c r="T632" s="228"/>
      <c r="U632" s="228"/>
      <c r="V632" s="140"/>
      <c r="W632" s="256">
        <f t="shared" si="81"/>
        <v>0</v>
      </c>
      <c r="X632" s="144">
        <f t="shared" si="88"/>
        <v>140</v>
      </c>
      <c r="Y632" s="142"/>
      <c r="Z632" s="153"/>
      <c r="AA632" s="153"/>
      <c r="AB632" s="153"/>
      <c r="AC632" s="154"/>
      <c r="AD632" s="155"/>
      <c r="AE632" s="149"/>
      <c r="AF632" s="261" t="s">
        <v>819</v>
      </c>
      <c r="AG632" s="257">
        <f t="shared" si="83"/>
        <v>140</v>
      </c>
      <c r="AH632" s="252">
        <f t="shared" si="84"/>
        <v>0</v>
      </c>
      <c r="AI632" s="258">
        <f t="shared" si="89"/>
        <v>140</v>
      </c>
    </row>
    <row r="633" spans="1:35" ht="14.25" customHeight="1" x14ac:dyDescent="0.2">
      <c r="A633" s="221">
        <v>42754</v>
      </c>
      <c r="B633" s="173"/>
      <c r="C633" s="138">
        <v>1</v>
      </c>
      <c r="D633" s="152" t="s">
        <v>53</v>
      </c>
      <c r="E633" s="140" t="s">
        <v>165</v>
      </c>
      <c r="F633" s="232" t="s">
        <v>79</v>
      </c>
      <c r="G633" s="140">
        <v>960915709</v>
      </c>
      <c r="H633" s="140">
        <v>1007799092</v>
      </c>
      <c r="I633" s="118">
        <v>260571</v>
      </c>
      <c r="J633" s="140">
        <v>41294</v>
      </c>
      <c r="K633" s="140">
        <v>4402885941</v>
      </c>
      <c r="L633" s="140" t="s">
        <v>311</v>
      </c>
      <c r="M633" s="152" t="s">
        <v>676</v>
      </c>
      <c r="N633" s="225">
        <v>188.56</v>
      </c>
      <c r="O633" s="142" t="s">
        <v>160</v>
      </c>
      <c r="P633" s="228"/>
      <c r="Q633" s="228"/>
      <c r="R633" s="228" t="s">
        <v>805</v>
      </c>
      <c r="S633" s="228">
        <v>188.56</v>
      </c>
      <c r="T633" s="228"/>
      <c r="U633" s="228"/>
      <c r="V633" s="140"/>
      <c r="W633" s="256">
        <f t="shared" si="81"/>
        <v>188.56</v>
      </c>
      <c r="X633" s="144">
        <f t="shared" si="88"/>
        <v>0</v>
      </c>
      <c r="Y633" s="142"/>
      <c r="Z633" s="153"/>
      <c r="AA633" s="153"/>
      <c r="AB633" s="153"/>
      <c r="AC633" s="154"/>
      <c r="AD633" s="155"/>
      <c r="AE633" s="149"/>
      <c r="AF633" s="261" t="s">
        <v>819</v>
      </c>
      <c r="AG633" s="257">
        <f t="shared" si="83"/>
        <v>188.56</v>
      </c>
      <c r="AH633" s="252">
        <f t="shared" si="84"/>
        <v>0</v>
      </c>
      <c r="AI633" s="258">
        <f t="shared" si="89"/>
        <v>0</v>
      </c>
    </row>
    <row r="634" spans="1:35" ht="14.25" customHeight="1" x14ac:dyDescent="0.2">
      <c r="A634" s="221">
        <v>42754</v>
      </c>
      <c r="B634" s="173"/>
      <c r="C634" s="138">
        <v>1</v>
      </c>
      <c r="D634" s="152">
        <v>3</v>
      </c>
      <c r="E634" s="140" t="s">
        <v>61</v>
      </c>
      <c r="F634" s="232" t="s">
        <v>79</v>
      </c>
      <c r="G634" s="140">
        <v>960874481</v>
      </c>
      <c r="H634" s="140">
        <v>1007799103</v>
      </c>
      <c r="I634" s="118">
        <v>260572</v>
      </c>
      <c r="J634" s="140"/>
      <c r="K634" s="140">
        <v>4402813569</v>
      </c>
      <c r="L634" s="140" t="s">
        <v>311</v>
      </c>
      <c r="M634" s="152" t="s">
        <v>782</v>
      </c>
      <c r="N634" s="225">
        <v>231.36</v>
      </c>
      <c r="O634" s="142" t="s">
        <v>160</v>
      </c>
      <c r="P634" s="228"/>
      <c r="Q634" s="228"/>
      <c r="R634" s="228" t="s">
        <v>805</v>
      </c>
      <c r="S634" s="228">
        <v>231.36</v>
      </c>
      <c r="T634" s="228"/>
      <c r="U634" s="228"/>
      <c r="V634" s="140"/>
      <c r="W634" s="256">
        <f t="shared" si="81"/>
        <v>231.36</v>
      </c>
      <c r="X634" s="144">
        <f t="shared" si="88"/>
        <v>0</v>
      </c>
      <c r="Y634" s="142"/>
      <c r="Z634" s="153"/>
      <c r="AA634" s="153"/>
      <c r="AB634" s="153"/>
      <c r="AC634" s="154"/>
      <c r="AD634" s="155"/>
      <c r="AE634" s="149"/>
      <c r="AF634" s="261" t="s">
        <v>819</v>
      </c>
      <c r="AG634" s="257">
        <f t="shared" si="83"/>
        <v>231.36</v>
      </c>
      <c r="AH634" s="252">
        <f t="shared" si="84"/>
        <v>0</v>
      </c>
      <c r="AI634" s="258">
        <f t="shared" si="89"/>
        <v>0</v>
      </c>
    </row>
    <row r="635" spans="1:35" ht="14.25" customHeight="1" x14ac:dyDescent="0.2">
      <c r="A635" s="221">
        <v>42754</v>
      </c>
      <c r="B635" s="173"/>
      <c r="C635" s="138">
        <v>1</v>
      </c>
      <c r="D635" s="152">
        <v>3</v>
      </c>
      <c r="E635" s="140" t="s">
        <v>282</v>
      </c>
      <c r="F635" s="232" t="s">
        <v>79</v>
      </c>
      <c r="G635" s="140">
        <v>960912316</v>
      </c>
      <c r="H635" s="140">
        <v>1007799111</v>
      </c>
      <c r="I635" s="118">
        <v>260573</v>
      </c>
      <c r="J635" s="140"/>
      <c r="K635" s="140">
        <v>4402886079</v>
      </c>
      <c r="L635" s="140" t="s">
        <v>311</v>
      </c>
      <c r="M635" s="152" t="s">
        <v>482</v>
      </c>
      <c r="N635" s="225">
        <v>771.76</v>
      </c>
      <c r="O635" s="142" t="s">
        <v>160</v>
      </c>
      <c r="P635" s="228"/>
      <c r="Q635" s="228"/>
      <c r="R635" s="228" t="s">
        <v>805</v>
      </c>
      <c r="S635" s="228">
        <v>771.76</v>
      </c>
      <c r="T635" s="228"/>
      <c r="U635" s="228"/>
      <c r="V635" s="140"/>
      <c r="W635" s="256">
        <f t="shared" si="81"/>
        <v>771.76</v>
      </c>
      <c r="X635" s="144">
        <f t="shared" si="88"/>
        <v>0</v>
      </c>
      <c r="Y635" s="142"/>
      <c r="Z635" s="153"/>
      <c r="AA635" s="153"/>
      <c r="AB635" s="153"/>
      <c r="AC635" s="154"/>
      <c r="AD635" s="155"/>
      <c r="AE635" s="149"/>
      <c r="AF635" s="261" t="s">
        <v>819</v>
      </c>
      <c r="AG635" s="257">
        <f t="shared" si="83"/>
        <v>771.76</v>
      </c>
      <c r="AH635" s="252">
        <f t="shared" si="84"/>
        <v>0</v>
      </c>
      <c r="AI635" s="258">
        <f t="shared" si="89"/>
        <v>0</v>
      </c>
    </row>
    <row r="636" spans="1:35" ht="14.25" customHeight="1" x14ac:dyDescent="0.2">
      <c r="A636" s="221">
        <v>42754</v>
      </c>
      <c r="B636" s="173"/>
      <c r="C636" s="138">
        <v>1</v>
      </c>
      <c r="D636" s="152">
        <v>8</v>
      </c>
      <c r="E636" s="140" t="s">
        <v>60</v>
      </c>
      <c r="F636" s="232" t="s">
        <v>79</v>
      </c>
      <c r="G636" s="140">
        <v>99210271</v>
      </c>
      <c r="H636" s="140">
        <v>1007798982</v>
      </c>
      <c r="I636" s="118">
        <v>260574</v>
      </c>
      <c r="J636" s="140"/>
      <c r="K636" s="140">
        <v>4402888584</v>
      </c>
      <c r="L636" s="140" t="s">
        <v>313</v>
      </c>
      <c r="M636" s="152" t="s">
        <v>778</v>
      </c>
      <c r="N636" s="225">
        <v>128.24</v>
      </c>
      <c r="O636" s="142" t="s">
        <v>160</v>
      </c>
      <c r="P636" s="228"/>
      <c r="Q636" s="228"/>
      <c r="R636" s="228" t="s">
        <v>805</v>
      </c>
      <c r="S636" s="228">
        <v>128.24</v>
      </c>
      <c r="T636" s="228"/>
      <c r="U636" s="228"/>
      <c r="V636" s="140"/>
      <c r="W636" s="256">
        <f t="shared" si="81"/>
        <v>128.24</v>
      </c>
      <c r="X636" s="144">
        <f t="shared" si="88"/>
        <v>0</v>
      </c>
      <c r="Y636" s="142"/>
      <c r="Z636" s="153"/>
      <c r="AA636" s="153"/>
      <c r="AB636" s="153"/>
      <c r="AC636" s="154"/>
      <c r="AD636" s="155"/>
      <c r="AE636" s="149"/>
      <c r="AF636" s="261" t="s">
        <v>818</v>
      </c>
      <c r="AG636" s="257">
        <f t="shared" si="83"/>
        <v>128.24</v>
      </c>
      <c r="AH636" s="252">
        <f t="shared" si="84"/>
        <v>0</v>
      </c>
      <c r="AI636" s="258">
        <f t="shared" si="89"/>
        <v>0</v>
      </c>
    </row>
    <row r="637" spans="1:35" ht="14.25" customHeight="1" x14ac:dyDescent="0.2">
      <c r="A637" s="221">
        <v>42755</v>
      </c>
      <c r="B637" s="173"/>
      <c r="C637" s="138">
        <v>1</v>
      </c>
      <c r="D637" s="152">
        <v>8</v>
      </c>
      <c r="E637" s="140" t="s">
        <v>69</v>
      </c>
      <c r="F637" s="152" t="s">
        <v>79</v>
      </c>
      <c r="G637" s="140"/>
      <c r="H637" s="140">
        <v>1007881946</v>
      </c>
      <c r="I637" s="118">
        <v>260575</v>
      </c>
      <c r="J637" s="140"/>
      <c r="K637" s="119">
        <v>4402913121</v>
      </c>
      <c r="L637" s="140" t="s">
        <v>311</v>
      </c>
      <c r="M637" s="152" t="s">
        <v>792</v>
      </c>
      <c r="N637" s="225">
        <v>1023.3</v>
      </c>
      <c r="O637" s="142" t="s">
        <v>160</v>
      </c>
      <c r="Q637" s="228"/>
      <c r="R637" s="228" t="s">
        <v>1013</v>
      </c>
      <c r="S637" s="228">
        <v>1023.3</v>
      </c>
      <c r="T637" s="228"/>
      <c r="U637" s="228"/>
      <c r="V637" s="140"/>
      <c r="W637" s="256">
        <f t="shared" si="81"/>
        <v>1023.3</v>
      </c>
      <c r="X637" s="144">
        <f t="shared" si="88"/>
        <v>0</v>
      </c>
      <c r="Y637" s="142"/>
      <c r="Z637" s="153"/>
      <c r="AA637" s="153"/>
      <c r="AB637" s="153"/>
      <c r="AC637" s="154"/>
      <c r="AD637" s="155"/>
      <c r="AE637" s="149"/>
      <c r="AF637" s="261" t="s">
        <v>818</v>
      </c>
      <c r="AG637" s="257">
        <f t="shared" si="83"/>
        <v>1023.3</v>
      </c>
      <c r="AH637" s="252">
        <f t="shared" si="84"/>
        <v>0</v>
      </c>
      <c r="AI637" s="258">
        <f t="shared" si="89"/>
        <v>0</v>
      </c>
    </row>
    <row r="638" spans="1:35" ht="14.25" customHeight="1" x14ac:dyDescent="0.2">
      <c r="A638" s="221">
        <v>42755</v>
      </c>
      <c r="B638" s="173"/>
      <c r="C638" s="138">
        <v>1</v>
      </c>
      <c r="D638" s="152">
        <v>8</v>
      </c>
      <c r="E638" s="228" t="s">
        <v>69</v>
      </c>
      <c r="F638" s="152" t="s">
        <v>79</v>
      </c>
      <c r="G638" s="140"/>
      <c r="H638" s="140">
        <v>1007881946</v>
      </c>
      <c r="I638" s="118">
        <v>260576</v>
      </c>
      <c r="J638" s="140"/>
      <c r="K638" s="140">
        <v>4402913121</v>
      </c>
      <c r="L638" s="140" t="s">
        <v>311</v>
      </c>
      <c r="M638" s="152" t="s">
        <v>1011</v>
      </c>
      <c r="N638" s="225">
        <v>1910.2</v>
      </c>
      <c r="O638" s="142" t="s">
        <v>160</v>
      </c>
      <c r="Q638" s="228"/>
      <c r="R638" s="228" t="s">
        <v>1013</v>
      </c>
      <c r="S638" s="228">
        <v>1910.2</v>
      </c>
      <c r="T638" s="228"/>
      <c r="U638" s="228"/>
      <c r="V638" s="140"/>
      <c r="W638" s="256">
        <f t="shared" si="81"/>
        <v>1910.2</v>
      </c>
      <c r="X638" s="144">
        <f t="shared" si="88"/>
        <v>0</v>
      </c>
      <c r="Y638" s="142"/>
      <c r="Z638" s="153"/>
      <c r="AA638" s="153"/>
      <c r="AB638" s="153"/>
      <c r="AC638" s="154"/>
      <c r="AD638" s="155"/>
      <c r="AE638" s="149"/>
      <c r="AF638" s="261" t="s">
        <v>818</v>
      </c>
      <c r="AG638" s="257">
        <f t="shared" si="83"/>
        <v>1910.2</v>
      </c>
      <c r="AH638" s="252">
        <f t="shared" si="84"/>
        <v>0</v>
      </c>
      <c r="AI638" s="258">
        <f t="shared" si="89"/>
        <v>0</v>
      </c>
    </row>
    <row r="639" spans="1:35" ht="14.25" customHeight="1" x14ac:dyDescent="0.2">
      <c r="A639" s="221">
        <v>42758</v>
      </c>
      <c r="B639" s="173"/>
      <c r="C639" s="138">
        <v>1</v>
      </c>
      <c r="D639" s="152">
        <v>3</v>
      </c>
      <c r="E639" s="140"/>
      <c r="F639" s="232" t="s">
        <v>83</v>
      </c>
      <c r="G639" s="140">
        <v>960915590</v>
      </c>
      <c r="H639" s="140"/>
      <c r="I639" s="118">
        <v>260577</v>
      </c>
      <c r="J639" s="140"/>
      <c r="K639" s="140"/>
      <c r="L639" s="140" t="s">
        <v>311</v>
      </c>
      <c r="M639" s="152" t="s">
        <v>781</v>
      </c>
      <c r="N639" s="225">
        <v>153.5</v>
      </c>
      <c r="O639" s="142" t="s">
        <v>160</v>
      </c>
      <c r="P639" s="228" t="s">
        <v>163</v>
      </c>
      <c r="R639" s="228"/>
      <c r="S639" s="228"/>
      <c r="T639" s="228"/>
      <c r="U639" s="228"/>
      <c r="V639" s="140"/>
      <c r="W639" s="256">
        <f t="shared" si="81"/>
        <v>0</v>
      </c>
      <c r="X639" s="144">
        <f t="shared" si="88"/>
        <v>153.5</v>
      </c>
      <c r="Y639" s="142"/>
      <c r="Z639" s="153"/>
      <c r="AA639" s="153"/>
      <c r="AB639" s="153"/>
      <c r="AC639" s="154"/>
      <c r="AD639" s="155"/>
      <c r="AE639" s="149"/>
      <c r="AF639" s="261" t="s">
        <v>819</v>
      </c>
      <c r="AG639" s="257">
        <f t="shared" si="83"/>
        <v>153.5</v>
      </c>
      <c r="AH639" s="252">
        <f t="shared" si="84"/>
        <v>0</v>
      </c>
      <c r="AI639" s="258">
        <f t="shared" si="89"/>
        <v>153.5</v>
      </c>
    </row>
    <row r="640" spans="1:35" ht="14.25" customHeight="1" x14ac:dyDescent="0.2">
      <c r="A640" s="221">
        <v>42758</v>
      </c>
      <c r="B640" s="173"/>
      <c r="C640" s="138">
        <v>1</v>
      </c>
      <c r="D640" s="232">
        <v>3</v>
      </c>
      <c r="E640" s="228"/>
      <c r="F640" s="232" t="s">
        <v>83</v>
      </c>
      <c r="G640" s="140">
        <v>960915591</v>
      </c>
      <c r="H640" s="140"/>
      <c r="I640" s="118">
        <v>260578</v>
      </c>
      <c r="J640" s="140"/>
      <c r="K640" s="140"/>
      <c r="L640" s="140" t="s">
        <v>311</v>
      </c>
      <c r="M640" s="152" t="s">
        <v>781</v>
      </c>
      <c r="N640" s="225">
        <v>283.26</v>
      </c>
      <c r="O640" s="142" t="s">
        <v>160</v>
      </c>
      <c r="P640" s="228" t="s">
        <v>163</v>
      </c>
      <c r="R640" s="228"/>
      <c r="S640" s="228"/>
      <c r="T640" s="228"/>
      <c r="U640" s="228"/>
      <c r="V640" s="140"/>
      <c r="W640" s="256">
        <f t="shared" si="81"/>
        <v>0</v>
      </c>
      <c r="X640" s="144">
        <f t="shared" si="88"/>
        <v>283.26</v>
      </c>
      <c r="Y640" s="142"/>
      <c r="Z640" s="153"/>
      <c r="AA640" s="153"/>
      <c r="AB640" s="153"/>
      <c r="AC640" s="154"/>
      <c r="AD640" s="155"/>
      <c r="AE640" s="149"/>
      <c r="AF640" s="261" t="s">
        <v>819</v>
      </c>
      <c r="AG640" s="257">
        <f t="shared" si="83"/>
        <v>283.26</v>
      </c>
      <c r="AH640" s="252">
        <f t="shared" si="84"/>
        <v>0</v>
      </c>
      <c r="AI640" s="258">
        <f t="shared" si="89"/>
        <v>283.26</v>
      </c>
    </row>
    <row r="641" spans="1:35" ht="14.25" customHeight="1" x14ac:dyDescent="0.2">
      <c r="A641" s="221">
        <v>42758</v>
      </c>
      <c r="B641" s="173"/>
      <c r="C641" s="138">
        <v>1</v>
      </c>
      <c r="D641" s="152" t="s">
        <v>55</v>
      </c>
      <c r="E641" s="140" t="s">
        <v>65</v>
      </c>
      <c r="F641" s="232" t="s">
        <v>79</v>
      </c>
      <c r="G641" s="140">
        <v>90498976</v>
      </c>
      <c r="H641" s="140">
        <v>1007807341</v>
      </c>
      <c r="I641" s="118">
        <v>260579</v>
      </c>
      <c r="J641" s="140">
        <v>41210</v>
      </c>
      <c r="K641" s="140">
        <v>4402881459</v>
      </c>
      <c r="L641" s="140" t="s">
        <v>311</v>
      </c>
      <c r="M641" s="152" t="s">
        <v>797</v>
      </c>
      <c r="N641" s="225">
        <v>1312.08</v>
      </c>
      <c r="O641" s="142" t="s">
        <v>160</v>
      </c>
      <c r="P641" s="140"/>
      <c r="Q641" s="228"/>
      <c r="R641" s="140" t="s">
        <v>805</v>
      </c>
      <c r="S641" s="140">
        <v>1312.08</v>
      </c>
      <c r="T641" s="140"/>
      <c r="U641" s="140"/>
      <c r="V641" s="140"/>
      <c r="W641" s="256">
        <f t="shared" si="81"/>
        <v>1312.08</v>
      </c>
      <c r="X641" s="144">
        <f t="shared" si="88"/>
        <v>0</v>
      </c>
      <c r="Y641" s="142"/>
      <c r="Z641" s="153"/>
      <c r="AA641" s="153"/>
      <c r="AB641" s="153"/>
      <c r="AC641" s="154"/>
      <c r="AD641" s="155"/>
      <c r="AE641" s="149"/>
      <c r="AF641" s="261" t="s">
        <v>820</v>
      </c>
      <c r="AG641" s="257">
        <f t="shared" si="83"/>
        <v>1312.08</v>
      </c>
      <c r="AH641" s="252">
        <f t="shared" si="84"/>
        <v>0</v>
      </c>
      <c r="AI641" s="258">
        <f t="shared" si="89"/>
        <v>0</v>
      </c>
    </row>
    <row r="642" spans="1:35" ht="14.25" customHeight="1" x14ac:dyDescent="0.2">
      <c r="A642" s="221">
        <v>42758</v>
      </c>
      <c r="B642" s="173"/>
      <c r="C642" s="138">
        <v>1</v>
      </c>
      <c r="D642" s="152">
        <v>5</v>
      </c>
      <c r="E642" s="140" t="s">
        <v>169</v>
      </c>
      <c r="F642" s="232" t="s">
        <v>79</v>
      </c>
      <c r="G642" s="140">
        <v>960764448</v>
      </c>
      <c r="H642" s="140">
        <v>1007807345</v>
      </c>
      <c r="I642" s="118">
        <v>260580</v>
      </c>
      <c r="J642" s="140">
        <v>40421</v>
      </c>
      <c r="K642" s="140">
        <v>4402862168</v>
      </c>
      <c r="L642" s="140" t="s">
        <v>311</v>
      </c>
      <c r="M642" s="152" t="s">
        <v>798</v>
      </c>
      <c r="N642" s="225">
        <v>374.88</v>
      </c>
      <c r="O642" s="142" t="s">
        <v>160</v>
      </c>
      <c r="P642" s="140"/>
      <c r="Q642" s="228"/>
      <c r="R642" s="140" t="s">
        <v>805</v>
      </c>
      <c r="S642" s="140">
        <v>374.88</v>
      </c>
      <c r="T642" s="140"/>
      <c r="U642" s="140"/>
      <c r="V642" s="140"/>
      <c r="W642" s="256">
        <f t="shared" si="81"/>
        <v>374.88</v>
      </c>
      <c r="X642" s="144">
        <f t="shared" si="88"/>
        <v>0</v>
      </c>
      <c r="Y642" s="142"/>
      <c r="Z642" s="153"/>
      <c r="AA642" s="153"/>
      <c r="AB642" s="153"/>
      <c r="AC642" s="154"/>
      <c r="AD642" s="155"/>
      <c r="AE642" s="149"/>
      <c r="AF642" s="261" t="s">
        <v>820</v>
      </c>
      <c r="AG642" s="257">
        <f t="shared" si="83"/>
        <v>374.88</v>
      </c>
      <c r="AH642" s="252">
        <f t="shared" si="84"/>
        <v>0</v>
      </c>
      <c r="AI642" s="258">
        <f t="shared" si="89"/>
        <v>0</v>
      </c>
    </row>
    <row r="643" spans="1:35" ht="14.25" customHeight="1" x14ac:dyDescent="0.2">
      <c r="A643" s="221">
        <v>42758</v>
      </c>
      <c r="B643" s="173"/>
      <c r="C643" s="138">
        <v>1</v>
      </c>
      <c r="D643" s="232">
        <v>5</v>
      </c>
      <c r="E643" s="228" t="s">
        <v>173</v>
      </c>
      <c r="F643" s="232" t="s">
        <v>79</v>
      </c>
      <c r="G643" s="228">
        <v>90499916</v>
      </c>
      <c r="H643" s="140">
        <v>1007807349</v>
      </c>
      <c r="I643" s="118">
        <v>260581</v>
      </c>
      <c r="J643" s="140">
        <v>41257</v>
      </c>
      <c r="K643" s="140">
        <v>4402885778</v>
      </c>
      <c r="L643" s="140" t="s">
        <v>313</v>
      </c>
      <c r="M643" s="152" t="s">
        <v>799</v>
      </c>
      <c r="N643" s="225">
        <v>2581.92</v>
      </c>
      <c r="O643" s="142" t="s">
        <v>160</v>
      </c>
      <c r="P643" s="140"/>
      <c r="Q643" s="228"/>
      <c r="R643" s="140" t="s">
        <v>839</v>
      </c>
      <c r="S643" s="140">
        <v>2581.92</v>
      </c>
      <c r="T643" s="140"/>
      <c r="U643" s="140"/>
      <c r="V643" s="140"/>
      <c r="W643" s="256">
        <f t="shared" si="81"/>
        <v>2581.92</v>
      </c>
      <c r="X643" s="144">
        <f t="shared" si="88"/>
        <v>0</v>
      </c>
      <c r="Y643" s="142"/>
      <c r="Z643" s="153"/>
      <c r="AA643" s="153"/>
      <c r="AB643" s="153"/>
      <c r="AC643" s="154"/>
      <c r="AD643" s="155"/>
      <c r="AE643" s="149"/>
      <c r="AF643" s="261" t="s">
        <v>820</v>
      </c>
      <c r="AG643" s="257">
        <f t="shared" si="83"/>
        <v>2581.92</v>
      </c>
      <c r="AH643" s="252">
        <f t="shared" si="84"/>
        <v>0</v>
      </c>
      <c r="AI643" s="258">
        <f t="shared" si="89"/>
        <v>0</v>
      </c>
    </row>
    <row r="644" spans="1:35" ht="14.25" customHeight="1" x14ac:dyDescent="0.2">
      <c r="A644" s="221">
        <v>42758</v>
      </c>
      <c r="B644" s="173"/>
      <c r="C644" s="138">
        <v>1</v>
      </c>
      <c r="D644" s="232">
        <v>3</v>
      </c>
      <c r="E644" s="228" t="s">
        <v>61</v>
      </c>
      <c r="F644" s="189" t="s">
        <v>79</v>
      </c>
      <c r="G644" s="198">
        <v>90497869</v>
      </c>
      <c r="H644" s="140"/>
      <c r="I644" s="118">
        <v>260582</v>
      </c>
      <c r="J644" s="140"/>
      <c r="K644" s="140"/>
      <c r="L644" s="140" t="s">
        <v>311</v>
      </c>
      <c r="M644" s="152" t="s">
        <v>246</v>
      </c>
      <c r="N644" s="225">
        <v>297</v>
      </c>
      <c r="O644" s="142" t="s">
        <v>160</v>
      </c>
      <c r="P644" s="140" t="s">
        <v>163</v>
      </c>
      <c r="Q644" s="228"/>
      <c r="R644" s="140"/>
      <c r="S644" s="140"/>
      <c r="T644" s="140"/>
      <c r="U644" s="140"/>
      <c r="V644" s="140"/>
      <c r="W644" s="256">
        <f t="shared" si="81"/>
        <v>0</v>
      </c>
      <c r="X644" s="144">
        <f t="shared" si="88"/>
        <v>297</v>
      </c>
      <c r="Y644" s="142"/>
      <c r="Z644" s="153"/>
      <c r="AA644" s="153"/>
      <c r="AB644" s="153"/>
      <c r="AC644" s="154"/>
      <c r="AD644" s="155"/>
      <c r="AE644" s="149"/>
      <c r="AF644" s="261" t="s">
        <v>819</v>
      </c>
      <c r="AG644" s="257">
        <f t="shared" si="83"/>
        <v>297</v>
      </c>
      <c r="AH644" s="252">
        <f t="shared" si="84"/>
        <v>0</v>
      </c>
      <c r="AI644" s="258">
        <f t="shared" si="89"/>
        <v>297</v>
      </c>
    </row>
    <row r="645" spans="1:35" ht="14.25" customHeight="1" x14ac:dyDescent="0.2">
      <c r="A645" s="221">
        <v>42758</v>
      </c>
      <c r="B645" s="173"/>
      <c r="C645" s="138">
        <v>1</v>
      </c>
      <c r="D645" s="152">
        <v>3</v>
      </c>
      <c r="E645" s="140" t="s">
        <v>282</v>
      </c>
      <c r="F645" s="232" t="s">
        <v>79</v>
      </c>
      <c r="G645" s="140">
        <v>90489953</v>
      </c>
      <c r="H645" s="140">
        <v>1007807352</v>
      </c>
      <c r="I645" s="118">
        <v>260583</v>
      </c>
      <c r="J645" s="140"/>
      <c r="K645" s="140">
        <v>4402887075</v>
      </c>
      <c r="L645" s="140" t="s">
        <v>311</v>
      </c>
      <c r="M645" s="152" t="s">
        <v>800</v>
      </c>
      <c r="N645" s="225">
        <v>202.24</v>
      </c>
      <c r="O645" s="142" t="s">
        <v>160</v>
      </c>
      <c r="P645" s="140"/>
      <c r="Q645" s="228"/>
      <c r="R645" s="140" t="s">
        <v>805</v>
      </c>
      <c r="S645" s="140">
        <v>202.24</v>
      </c>
      <c r="T645" s="140"/>
      <c r="U645" s="140"/>
      <c r="V645" s="140"/>
      <c r="W645" s="256">
        <f t="shared" si="81"/>
        <v>202.24</v>
      </c>
      <c r="X645" s="144">
        <f t="shared" si="88"/>
        <v>0</v>
      </c>
      <c r="Y645" s="142"/>
      <c r="Z645" s="153"/>
      <c r="AA645" s="153"/>
      <c r="AB645" s="153"/>
      <c r="AC645" s="154"/>
      <c r="AD645" s="155"/>
      <c r="AE645" s="149"/>
      <c r="AF645" s="261" t="s">
        <v>819</v>
      </c>
      <c r="AG645" s="257">
        <f t="shared" si="83"/>
        <v>202.24</v>
      </c>
      <c r="AH645" s="252">
        <f t="shared" si="84"/>
        <v>0</v>
      </c>
      <c r="AI645" s="258">
        <f t="shared" si="89"/>
        <v>0</v>
      </c>
    </row>
    <row r="646" spans="1:35" ht="14.25" customHeight="1" x14ac:dyDescent="0.2">
      <c r="A646" s="221">
        <v>42758</v>
      </c>
      <c r="B646" s="173"/>
      <c r="C646" s="138">
        <v>1</v>
      </c>
      <c r="D646" s="232">
        <v>3</v>
      </c>
      <c r="E646" s="228" t="s">
        <v>61</v>
      </c>
      <c r="F646" s="232" t="s">
        <v>79</v>
      </c>
      <c r="G646" s="228">
        <v>960912405</v>
      </c>
      <c r="H646" s="228">
        <v>1007807359</v>
      </c>
      <c r="I646" s="118">
        <v>260584</v>
      </c>
      <c r="J646" s="228"/>
      <c r="K646" s="228">
        <v>4402875902</v>
      </c>
      <c r="L646" s="228" t="s">
        <v>313</v>
      </c>
      <c r="M646" s="232" t="s">
        <v>567</v>
      </c>
      <c r="N646" s="225">
        <v>156.12</v>
      </c>
      <c r="O646" s="142" t="s">
        <v>160</v>
      </c>
      <c r="P646" s="228"/>
      <c r="Q646" s="228"/>
      <c r="R646" s="228" t="s">
        <v>879</v>
      </c>
      <c r="S646" s="228">
        <v>156.12</v>
      </c>
      <c r="T646" s="228"/>
      <c r="U646" s="228"/>
      <c r="V646" s="228"/>
      <c r="W646" s="256">
        <f t="shared" si="81"/>
        <v>156.12</v>
      </c>
      <c r="X646" s="144">
        <f t="shared" si="88"/>
        <v>0</v>
      </c>
      <c r="Y646" s="142"/>
      <c r="Z646" s="153"/>
      <c r="AA646" s="153"/>
      <c r="AB646" s="153"/>
      <c r="AC646" s="154"/>
      <c r="AD646" s="155"/>
      <c r="AE646" s="149"/>
      <c r="AF646" s="261" t="s">
        <v>819</v>
      </c>
      <c r="AG646" s="257">
        <f t="shared" si="83"/>
        <v>156.12</v>
      </c>
      <c r="AH646" s="252">
        <f t="shared" si="84"/>
        <v>0</v>
      </c>
      <c r="AI646" s="258">
        <f t="shared" si="89"/>
        <v>0</v>
      </c>
    </row>
    <row r="647" spans="1:35" ht="14.25" customHeight="1" x14ac:dyDescent="0.2">
      <c r="A647" s="221">
        <v>42758</v>
      </c>
      <c r="B647" s="173"/>
      <c r="C647" s="138">
        <v>1</v>
      </c>
      <c r="D647" s="232">
        <v>3</v>
      </c>
      <c r="E647" s="228" t="s">
        <v>282</v>
      </c>
      <c r="F647" s="232" t="s">
        <v>79</v>
      </c>
      <c r="G647" s="228">
        <v>960912406</v>
      </c>
      <c r="H647" s="228">
        <v>1007807374</v>
      </c>
      <c r="I647" s="118">
        <v>260585</v>
      </c>
      <c r="J647" s="140"/>
      <c r="K647" s="228">
        <v>4402875903</v>
      </c>
      <c r="L647" s="228" t="s">
        <v>313</v>
      </c>
      <c r="M647" s="232" t="s">
        <v>801</v>
      </c>
      <c r="N647" s="225">
        <v>624.48</v>
      </c>
      <c r="O647" s="142" t="s">
        <v>160</v>
      </c>
      <c r="P647" s="228"/>
      <c r="Q647" s="228"/>
      <c r="R647" s="228" t="s">
        <v>879</v>
      </c>
      <c r="S647" s="228">
        <v>624.48</v>
      </c>
      <c r="T647" s="228"/>
      <c r="U647" s="228"/>
      <c r="V647" s="228"/>
      <c r="W647" s="256">
        <f t="shared" si="81"/>
        <v>624.48</v>
      </c>
      <c r="X647" s="144">
        <f t="shared" si="88"/>
        <v>0</v>
      </c>
      <c r="Y647" s="142"/>
      <c r="Z647" s="153"/>
      <c r="AA647" s="153"/>
      <c r="AB647" s="153"/>
      <c r="AC647" s="154"/>
      <c r="AD647" s="155"/>
      <c r="AE647" s="149"/>
      <c r="AF647" s="261" t="s">
        <v>819</v>
      </c>
      <c r="AG647" s="257">
        <f t="shared" si="83"/>
        <v>624.48</v>
      </c>
      <c r="AH647" s="252">
        <f t="shared" si="84"/>
        <v>0</v>
      </c>
      <c r="AI647" s="258">
        <f t="shared" si="89"/>
        <v>0</v>
      </c>
    </row>
    <row r="648" spans="1:35" ht="14.25" customHeight="1" x14ac:dyDescent="0.2">
      <c r="A648" s="221">
        <v>42758</v>
      </c>
      <c r="B648" s="173"/>
      <c r="C648" s="138">
        <v>1</v>
      </c>
      <c r="D648" s="232" t="s">
        <v>53</v>
      </c>
      <c r="E648" s="228" t="s">
        <v>165</v>
      </c>
      <c r="F648" s="232" t="s">
        <v>79</v>
      </c>
      <c r="G648" s="228">
        <v>90489596</v>
      </c>
      <c r="H648" s="228">
        <v>1007807462</v>
      </c>
      <c r="I648" s="118">
        <v>260586</v>
      </c>
      <c r="J648" s="140">
        <v>41394</v>
      </c>
      <c r="K648" s="228">
        <v>4402887363</v>
      </c>
      <c r="L648" s="228" t="s">
        <v>311</v>
      </c>
      <c r="M648" s="232" t="s">
        <v>804</v>
      </c>
      <c r="N648" s="225">
        <v>100</v>
      </c>
      <c r="O648" s="142" t="s">
        <v>160</v>
      </c>
      <c r="P648" s="228"/>
      <c r="Q648" s="228"/>
      <c r="R648" s="228" t="s">
        <v>830</v>
      </c>
      <c r="S648" s="228">
        <v>100</v>
      </c>
      <c r="T648" s="228"/>
      <c r="U648" s="228"/>
      <c r="V648" s="228"/>
      <c r="W648" s="256">
        <f t="shared" si="81"/>
        <v>100</v>
      </c>
      <c r="X648" s="144">
        <f t="shared" si="88"/>
        <v>0</v>
      </c>
      <c r="Y648" s="142"/>
      <c r="Z648" s="153"/>
      <c r="AA648" s="153"/>
      <c r="AB648" s="153"/>
      <c r="AC648" s="154"/>
      <c r="AD648" s="155"/>
      <c r="AE648" s="149"/>
      <c r="AF648" s="261" t="s">
        <v>819</v>
      </c>
      <c r="AG648" s="257">
        <f t="shared" si="83"/>
        <v>100</v>
      </c>
      <c r="AH648" s="252">
        <f t="shared" si="84"/>
        <v>0</v>
      </c>
      <c r="AI648" s="258">
        <f t="shared" si="89"/>
        <v>0</v>
      </c>
    </row>
    <row r="649" spans="1:35" ht="14.25" customHeight="1" x14ac:dyDescent="0.2">
      <c r="A649" s="221">
        <v>42758</v>
      </c>
      <c r="B649" s="173"/>
      <c r="C649" s="138">
        <v>1</v>
      </c>
      <c r="D649" s="232" t="s">
        <v>53</v>
      </c>
      <c r="E649" s="228" t="s">
        <v>165</v>
      </c>
      <c r="F649" s="232" t="s">
        <v>79</v>
      </c>
      <c r="G649" s="228">
        <v>97066011</v>
      </c>
      <c r="H649" s="228">
        <v>1007807465</v>
      </c>
      <c r="I649" s="118">
        <v>260587</v>
      </c>
      <c r="J649" s="140">
        <v>41399</v>
      </c>
      <c r="K649" s="228">
        <v>4402887512</v>
      </c>
      <c r="L649" s="228" t="s">
        <v>311</v>
      </c>
      <c r="M649" s="232" t="s">
        <v>804</v>
      </c>
      <c r="N649" s="225">
        <v>100</v>
      </c>
      <c r="O649" s="142" t="s">
        <v>160</v>
      </c>
      <c r="P649" s="228"/>
      <c r="Q649" s="228"/>
      <c r="R649" s="228" t="s">
        <v>830</v>
      </c>
      <c r="S649" s="228">
        <v>100</v>
      </c>
      <c r="T649" s="228"/>
      <c r="U649" s="228"/>
      <c r="V649" s="228"/>
      <c r="W649" s="256">
        <f t="shared" ref="W649:W712" si="90">S649+T649+U649+V649</f>
        <v>100</v>
      </c>
      <c r="X649" s="144">
        <f t="shared" si="88"/>
        <v>0</v>
      </c>
      <c r="Y649" s="142"/>
      <c r="Z649" s="153"/>
      <c r="AA649" s="153"/>
      <c r="AB649" s="153"/>
      <c r="AC649" s="154"/>
      <c r="AD649" s="155"/>
      <c r="AE649" s="149"/>
      <c r="AF649" s="261" t="s">
        <v>819</v>
      </c>
      <c r="AG649" s="257">
        <f t="shared" ref="AG649:AG712" si="91">N649*C649</f>
        <v>100</v>
      </c>
      <c r="AH649" s="252">
        <f t="shared" ref="AH649:AH712" si="92">IF(O649="a",0,IF(O649="d",0,IF(C649="","",+N649-(C649*N649))))</f>
        <v>0</v>
      </c>
      <c r="AI649" s="258">
        <f t="shared" si="89"/>
        <v>0</v>
      </c>
    </row>
    <row r="650" spans="1:35" ht="14.25" customHeight="1" x14ac:dyDescent="0.2">
      <c r="A650" s="221">
        <v>42758</v>
      </c>
      <c r="B650" s="173"/>
      <c r="C650" s="138">
        <v>1</v>
      </c>
      <c r="D650" s="232" t="s">
        <v>53</v>
      </c>
      <c r="E650" s="228" t="s">
        <v>165</v>
      </c>
      <c r="F650" s="232" t="s">
        <v>79</v>
      </c>
      <c r="G650" s="228">
        <v>960885561</v>
      </c>
      <c r="H650" s="228" t="s">
        <v>953</v>
      </c>
      <c r="I650" s="118">
        <v>260588</v>
      </c>
      <c r="J650" s="140" t="s">
        <v>802</v>
      </c>
      <c r="K650" s="228" t="s">
        <v>833</v>
      </c>
      <c r="L650" s="228" t="s">
        <v>311</v>
      </c>
      <c r="M650" s="232" t="s">
        <v>803</v>
      </c>
      <c r="N650" s="225">
        <f>397.6+2800.24</f>
        <v>3197.8399999999997</v>
      </c>
      <c r="O650" s="142" t="s">
        <v>160</v>
      </c>
      <c r="Q650" s="228"/>
      <c r="R650" s="228" t="s">
        <v>949</v>
      </c>
      <c r="S650" s="228">
        <v>2800.24</v>
      </c>
      <c r="T650" s="228">
        <v>397.6</v>
      </c>
      <c r="U650" s="228"/>
      <c r="V650" s="228"/>
      <c r="W650" s="256">
        <f t="shared" si="90"/>
        <v>3197.8399999999997</v>
      </c>
      <c r="X650" s="144">
        <f t="shared" si="88"/>
        <v>-1.1368683772161603E-13</v>
      </c>
      <c r="Y650" s="142"/>
      <c r="Z650" s="153"/>
      <c r="AA650" s="153"/>
      <c r="AB650" s="153"/>
      <c r="AC650" s="154"/>
      <c r="AD650" s="155"/>
      <c r="AE650" s="149"/>
      <c r="AF650" s="261" t="s">
        <v>819</v>
      </c>
      <c r="AG650" s="257">
        <f t="shared" si="91"/>
        <v>3197.8399999999997</v>
      </c>
      <c r="AH650" s="252">
        <f t="shared" si="92"/>
        <v>0</v>
      </c>
      <c r="AI650" s="258">
        <f t="shared" si="89"/>
        <v>0</v>
      </c>
    </row>
    <row r="651" spans="1:35" ht="14.25" customHeight="1" x14ac:dyDescent="0.2">
      <c r="A651" s="221">
        <v>42758</v>
      </c>
      <c r="B651" s="173"/>
      <c r="C651" s="138">
        <v>1</v>
      </c>
      <c r="D651" s="152">
        <v>3</v>
      </c>
      <c r="E651" s="140" t="s">
        <v>282</v>
      </c>
      <c r="F651" s="232" t="s">
        <v>79</v>
      </c>
      <c r="G651" s="140">
        <v>99212295</v>
      </c>
      <c r="H651" s="140">
        <v>1007807487</v>
      </c>
      <c r="I651" s="118">
        <v>260589</v>
      </c>
      <c r="J651" s="140"/>
      <c r="K651" s="140">
        <v>4402887079</v>
      </c>
      <c r="L651" s="140" t="s">
        <v>311</v>
      </c>
      <c r="M651" s="152" t="s">
        <v>333</v>
      </c>
      <c r="N651" s="225">
        <v>149.1</v>
      </c>
      <c r="O651" s="142" t="s">
        <v>160</v>
      </c>
      <c r="P651" s="140"/>
      <c r="Q651" s="228"/>
      <c r="R651" s="140" t="s">
        <v>805</v>
      </c>
      <c r="S651" s="140">
        <v>149.1</v>
      </c>
      <c r="T651" s="140"/>
      <c r="U651" s="140"/>
      <c r="V651" s="140"/>
      <c r="W651" s="256">
        <f t="shared" si="90"/>
        <v>149.1</v>
      </c>
      <c r="X651" s="144">
        <f t="shared" si="88"/>
        <v>0</v>
      </c>
      <c r="Y651" s="142"/>
      <c r="Z651" s="153"/>
      <c r="AA651" s="153"/>
      <c r="AB651" s="153"/>
      <c r="AC651" s="154"/>
      <c r="AD651" s="155"/>
      <c r="AE651" s="149"/>
      <c r="AF651" s="261" t="s">
        <v>819</v>
      </c>
      <c r="AG651" s="257">
        <f t="shared" si="91"/>
        <v>149.1</v>
      </c>
      <c r="AH651" s="252">
        <f t="shared" si="92"/>
        <v>0</v>
      </c>
      <c r="AI651" s="258">
        <f t="shared" si="89"/>
        <v>0</v>
      </c>
    </row>
    <row r="652" spans="1:35" ht="14.25" customHeight="1" x14ac:dyDescent="0.2">
      <c r="A652" s="221">
        <v>42758</v>
      </c>
      <c r="B652" s="173"/>
      <c r="C652" s="138">
        <v>1</v>
      </c>
      <c r="D652" s="152">
        <v>5</v>
      </c>
      <c r="E652" s="140" t="s">
        <v>58</v>
      </c>
      <c r="F652" s="152" t="s">
        <v>78</v>
      </c>
      <c r="G652" s="140">
        <v>960867657</v>
      </c>
      <c r="H652" s="228" t="s">
        <v>875</v>
      </c>
      <c r="I652" s="118">
        <v>260590</v>
      </c>
      <c r="J652" s="140" t="s">
        <v>822</v>
      </c>
      <c r="K652" s="228" t="s">
        <v>874</v>
      </c>
      <c r="L652" s="140" t="s">
        <v>311</v>
      </c>
      <c r="M652" s="152" t="s">
        <v>823</v>
      </c>
      <c r="N652" s="225">
        <v>809.99</v>
      </c>
      <c r="O652" s="142" t="s">
        <v>160</v>
      </c>
      <c r="P652" s="140"/>
      <c r="Q652" s="140"/>
      <c r="R652" s="228" t="s">
        <v>873</v>
      </c>
      <c r="S652" s="140">
        <v>613.42999999999995</v>
      </c>
      <c r="T652" s="140">
        <v>196.56</v>
      </c>
      <c r="U652" s="140"/>
      <c r="V652" s="140"/>
      <c r="W652" s="256">
        <f t="shared" si="90"/>
        <v>809.99</v>
      </c>
      <c r="X652" s="144">
        <f t="shared" si="88"/>
        <v>5.6843418860808015E-14</v>
      </c>
      <c r="Y652" s="142"/>
      <c r="Z652" s="153"/>
      <c r="AA652" s="153"/>
      <c r="AB652" s="153"/>
      <c r="AC652" s="154"/>
      <c r="AD652" s="155"/>
      <c r="AE652" s="149"/>
      <c r="AF652" s="248" t="s">
        <v>820</v>
      </c>
      <c r="AG652" s="257">
        <f t="shared" si="91"/>
        <v>809.99</v>
      </c>
      <c r="AH652" s="252">
        <f t="shared" si="92"/>
        <v>0</v>
      </c>
      <c r="AI652" s="258">
        <f t="shared" si="89"/>
        <v>0</v>
      </c>
    </row>
    <row r="653" spans="1:35" ht="14.25" customHeight="1" x14ac:dyDescent="0.2">
      <c r="A653" s="221">
        <v>42759</v>
      </c>
      <c r="B653" s="173"/>
      <c r="C653" s="138">
        <v>1</v>
      </c>
      <c r="D653" s="152">
        <v>8</v>
      </c>
      <c r="E653" s="140"/>
      <c r="F653" s="152" t="s">
        <v>83</v>
      </c>
      <c r="G653" s="140">
        <v>90494983</v>
      </c>
      <c r="H653" s="140"/>
      <c r="I653" s="118">
        <v>260591</v>
      </c>
      <c r="J653" s="140"/>
      <c r="K653" s="140"/>
      <c r="L653" s="140" t="s">
        <v>311</v>
      </c>
      <c r="M653" s="152" t="s">
        <v>824</v>
      </c>
      <c r="N653" s="225">
        <v>385</v>
      </c>
      <c r="O653" s="142" t="s">
        <v>160</v>
      </c>
      <c r="P653" s="228" t="s">
        <v>163</v>
      </c>
      <c r="Q653" s="140"/>
      <c r="R653" s="140"/>
      <c r="S653" s="140"/>
      <c r="T653" s="140"/>
      <c r="U653" s="140"/>
      <c r="V653" s="140"/>
      <c r="W653" s="256">
        <f t="shared" si="90"/>
        <v>0</v>
      </c>
      <c r="X653" s="144">
        <f t="shared" si="88"/>
        <v>385</v>
      </c>
      <c r="Y653" s="142"/>
      <c r="Z653" s="153"/>
      <c r="AA653" s="153"/>
      <c r="AB653" s="153"/>
      <c r="AC653" s="154"/>
      <c r="AD653" s="155"/>
      <c r="AE653" s="149"/>
      <c r="AF653" s="248" t="s">
        <v>818</v>
      </c>
      <c r="AG653" s="257">
        <f t="shared" si="91"/>
        <v>385</v>
      </c>
      <c r="AH653" s="252">
        <f t="shared" si="92"/>
        <v>0</v>
      </c>
      <c r="AI653" s="258">
        <f t="shared" si="89"/>
        <v>385</v>
      </c>
    </row>
    <row r="654" spans="1:35" ht="14.25" customHeight="1" x14ac:dyDescent="0.2">
      <c r="A654" s="221">
        <v>42759</v>
      </c>
      <c r="B654" s="173"/>
      <c r="C654" s="138">
        <v>1</v>
      </c>
      <c r="D654" s="152">
        <v>3</v>
      </c>
      <c r="E654" s="140"/>
      <c r="F654" s="152" t="s">
        <v>56</v>
      </c>
      <c r="G654" s="140">
        <v>90500237</v>
      </c>
      <c r="H654" s="140"/>
      <c r="I654" s="118">
        <v>260592</v>
      </c>
      <c r="J654" s="140"/>
      <c r="K654" s="140"/>
      <c r="L654" s="140" t="s">
        <v>312</v>
      </c>
      <c r="M654" s="152" t="s">
        <v>825</v>
      </c>
      <c r="N654" s="225">
        <f>153.5+154.03</f>
        <v>307.52999999999997</v>
      </c>
      <c r="O654" s="142" t="s">
        <v>160</v>
      </c>
      <c r="P654" s="228" t="s">
        <v>163</v>
      </c>
      <c r="Q654" s="140"/>
      <c r="R654" s="140"/>
      <c r="S654" s="140"/>
      <c r="T654" s="140"/>
      <c r="U654" s="140"/>
      <c r="V654" s="140"/>
      <c r="W654" s="256">
        <f t="shared" si="90"/>
        <v>0</v>
      </c>
      <c r="X654" s="144">
        <f t="shared" si="88"/>
        <v>307.52999999999997</v>
      </c>
      <c r="Y654" s="142"/>
      <c r="Z654" s="153"/>
      <c r="AA654" s="153"/>
      <c r="AB654" s="153"/>
      <c r="AC654" s="154"/>
      <c r="AD654" s="155"/>
      <c r="AE654" s="149"/>
      <c r="AF654" s="248" t="s">
        <v>819</v>
      </c>
      <c r="AG654" s="257">
        <f t="shared" si="91"/>
        <v>307.52999999999997</v>
      </c>
      <c r="AH654" s="252">
        <f t="shared" si="92"/>
        <v>0</v>
      </c>
      <c r="AI654" s="258">
        <f t="shared" si="89"/>
        <v>307.52999999999997</v>
      </c>
    </row>
    <row r="655" spans="1:35" ht="14.25" customHeight="1" x14ac:dyDescent="0.2">
      <c r="A655" s="221">
        <v>42759</v>
      </c>
      <c r="B655" s="173"/>
      <c r="C655" s="138">
        <v>1</v>
      </c>
      <c r="D655" s="232">
        <v>3</v>
      </c>
      <c r="E655" s="228"/>
      <c r="F655" s="232" t="s">
        <v>83</v>
      </c>
      <c r="G655" s="140">
        <v>960888213</v>
      </c>
      <c r="H655" s="140"/>
      <c r="I655" s="118">
        <v>260593</v>
      </c>
      <c r="J655" s="140"/>
      <c r="K655" s="140"/>
      <c r="L655" s="140" t="s">
        <v>311</v>
      </c>
      <c r="M655" s="152" t="s">
        <v>826</v>
      </c>
      <c r="N655" s="225">
        <v>100</v>
      </c>
      <c r="O655" s="142" t="s">
        <v>160</v>
      </c>
      <c r="P655" s="228" t="s">
        <v>163</v>
      </c>
      <c r="Q655" s="140"/>
      <c r="R655" s="140"/>
      <c r="S655" s="140"/>
      <c r="T655" s="140"/>
      <c r="U655" s="140"/>
      <c r="V655" s="140"/>
      <c r="W655" s="256">
        <f t="shared" si="90"/>
        <v>0</v>
      </c>
      <c r="X655" s="144">
        <f t="shared" si="88"/>
        <v>100</v>
      </c>
      <c r="Y655" s="142"/>
      <c r="Z655" s="153"/>
      <c r="AA655" s="153"/>
      <c r="AB655" s="153"/>
      <c r="AC655" s="154"/>
      <c r="AD655" s="155"/>
      <c r="AE655" s="149"/>
      <c r="AF655" s="248" t="s">
        <v>819</v>
      </c>
      <c r="AG655" s="257">
        <f t="shared" si="91"/>
        <v>100</v>
      </c>
      <c r="AH655" s="252">
        <f t="shared" si="92"/>
        <v>0</v>
      </c>
      <c r="AI655" s="258">
        <f t="shared" si="89"/>
        <v>100</v>
      </c>
    </row>
    <row r="656" spans="1:35" ht="14.25" customHeight="1" x14ac:dyDescent="0.2">
      <c r="A656" s="221">
        <v>42759</v>
      </c>
      <c r="B656" s="173"/>
      <c r="C656" s="138">
        <v>1</v>
      </c>
      <c r="D656" s="152">
        <v>3</v>
      </c>
      <c r="E656" s="140"/>
      <c r="F656" s="232" t="s">
        <v>83</v>
      </c>
      <c r="G656" s="140">
        <v>960765236</v>
      </c>
      <c r="H656" s="140"/>
      <c r="I656" s="118">
        <v>260594</v>
      </c>
      <c r="J656" s="140"/>
      <c r="K656" s="140"/>
      <c r="L656" s="140" t="s">
        <v>313</v>
      </c>
      <c r="M656" s="152" t="s">
        <v>827</v>
      </c>
      <c r="N656" s="225">
        <v>328.56</v>
      </c>
      <c r="O656" s="142" t="s">
        <v>160</v>
      </c>
      <c r="P656" s="228" t="s">
        <v>163</v>
      </c>
      <c r="Q656" s="140"/>
      <c r="R656" s="140"/>
      <c r="S656" s="140"/>
      <c r="T656" s="140"/>
      <c r="U656" s="140"/>
      <c r="V656" s="140"/>
      <c r="W656" s="256">
        <f t="shared" si="90"/>
        <v>0</v>
      </c>
      <c r="X656" s="144">
        <f t="shared" si="88"/>
        <v>328.56</v>
      </c>
      <c r="Y656" s="142"/>
      <c r="Z656" s="153"/>
      <c r="AA656" s="153"/>
      <c r="AB656" s="153"/>
      <c r="AC656" s="154"/>
      <c r="AD656" s="155"/>
      <c r="AE656" s="149"/>
      <c r="AF656" s="248" t="s">
        <v>819</v>
      </c>
      <c r="AG656" s="257">
        <f t="shared" si="91"/>
        <v>328.56</v>
      </c>
      <c r="AH656" s="252">
        <f t="shared" si="92"/>
        <v>0</v>
      </c>
      <c r="AI656" s="258">
        <f t="shared" si="89"/>
        <v>328.56</v>
      </c>
    </row>
    <row r="657" spans="1:35" ht="14.25" customHeight="1" x14ac:dyDescent="0.2">
      <c r="A657" s="221">
        <v>42759</v>
      </c>
      <c r="B657" s="173"/>
      <c r="C657" s="138">
        <v>1</v>
      </c>
      <c r="D657" s="152">
        <v>3</v>
      </c>
      <c r="E657" s="140"/>
      <c r="F657" s="232" t="s">
        <v>83</v>
      </c>
      <c r="G657" s="140">
        <v>960867498</v>
      </c>
      <c r="H657" s="140"/>
      <c r="I657" s="118">
        <v>260595</v>
      </c>
      <c r="J657" s="140"/>
      <c r="K657" s="140"/>
      <c r="L657" s="140" t="s">
        <v>311</v>
      </c>
      <c r="M657" s="152" t="s">
        <v>828</v>
      </c>
      <c r="N657" s="225">
        <v>119.39</v>
      </c>
      <c r="O657" s="142" t="s">
        <v>160</v>
      </c>
      <c r="P657" s="228" t="s">
        <v>163</v>
      </c>
      <c r="Q657" s="140"/>
      <c r="R657" s="140"/>
      <c r="S657" s="140"/>
      <c r="T657" s="140"/>
      <c r="U657" s="140"/>
      <c r="V657" s="140"/>
      <c r="W657" s="256">
        <f t="shared" si="90"/>
        <v>0</v>
      </c>
      <c r="X657" s="144">
        <f t="shared" si="88"/>
        <v>119.39</v>
      </c>
      <c r="Y657" s="142"/>
      <c r="Z657" s="153"/>
      <c r="AA657" s="153"/>
      <c r="AB657" s="153"/>
      <c r="AC657" s="154"/>
      <c r="AD657" s="155"/>
      <c r="AE657" s="149"/>
      <c r="AF657" s="248" t="s">
        <v>819</v>
      </c>
      <c r="AG657" s="257">
        <f t="shared" si="91"/>
        <v>119.39</v>
      </c>
      <c r="AH657" s="252">
        <f t="shared" si="92"/>
        <v>0</v>
      </c>
      <c r="AI657" s="258">
        <f t="shared" si="89"/>
        <v>119.39</v>
      </c>
    </row>
    <row r="658" spans="1:35" ht="14.25" customHeight="1" x14ac:dyDescent="0.2">
      <c r="A658" s="221">
        <v>42759</v>
      </c>
      <c r="B658" s="173"/>
      <c r="C658" s="138">
        <v>1</v>
      </c>
      <c r="D658" s="152">
        <v>3</v>
      </c>
      <c r="E658" s="140"/>
      <c r="F658" s="232" t="s">
        <v>83</v>
      </c>
      <c r="G658" s="140">
        <v>960765463</v>
      </c>
      <c r="H658" s="140"/>
      <c r="I658" s="118">
        <v>260596</v>
      </c>
      <c r="J658" s="140"/>
      <c r="K658" s="140"/>
      <c r="L658" s="140" t="s">
        <v>311</v>
      </c>
      <c r="M658" s="152" t="s">
        <v>682</v>
      </c>
      <c r="N658" s="225">
        <v>120</v>
      </c>
      <c r="O658" s="142" t="s">
        <v>160</v>
      </c>
      <c r="P658" s="228" t="s">
        <v>163</v>
      </c>
      <c r="Q658" s="140"/>
      <c r="R658" s="140"/>
      <c r="S658" s="140"/>
      <c r="T658" s="140"/>
      <c r="U658" s="140"/>
      <c r="V658" s="140"/>
      <c r="W658" s="256">
        <f t="shared" si="90"/>
        <v>0</v>
      </c>
      <c r="X658" s="144">
        <f t="shared" si="88"/>
        <v>120</v>
      </c>
      <c r="Y658" s="142"/>
      <c r="Z658" s="153"/>
      <c r="AA658" s="153"/>
      <c r="AB658" s="153"/>
      <c r="AC658" s="154"/>
      <c r="AD658" s="155"/>
      <c r="AE658" s="149"/>
      <c r="AF658" s="248" t="s">
        <v>819</v>
      </c>
      <c r="AG658" s="257">
        <f t="shared" si="91"/>
        <v>120</v>
      </c>
      <c r="AH658" s="252">
        <f t="shared" si="92"/>
        <v>0</v>
      </c>
      <c r="AI658" s="258">
        <f t="shared" si="89"/>
        <v>120</v>
      </c>
    </row>
    <row r="659" spans="1:35" ht="14.25" customHeight="1" x14ac:dyDescent="0.2">
      <c r="A659" s="221">
        <v>42759</v>
      </c>
      <c r="B659" s="173"/>
      <c r="C659" s="138">
        <v>1</v>
      </c>
      <c r="D659" s="152">
        <v>3</v>
      </c>
      <c r="E659" s="140"/>
      <c r="F659" s="232" t="s">
        <v>83</v>
      </c>
      <c r="G659" s="140">
        <v>90498774</v>
      </c>
      <c r="H659" s="140"/>
      <c r="I659" s="118">
        <v>260597</v>
      </c>
      <c r="J659" s="140"/>
      <c r="K659" s="140"/>
      <c r="L659" s="140" t="s">
        <v>313</v>
      </c>
      <c r="M659" s="152" t="s">
        <v>724</v>
      </c>
      <c r="N659" s="225">
        <v>83.18</v>
      </c>
      <c r="O659" s="142" t="s">
        <v>160</v>
      </c>
      <c r="P659" s="228" t="s">
        <v>163</v>
      </c>
      <c r="Q659" s="140"/>
      <c r="R659" s="140"/>
      <c r="S659" s="140"/>
      <c r="T659" s="140"/>
      <c r="U659" s="140"/>
      <c r="V659" s="140"/>
      <c r="W659" s="256">
        <f t="shared" si="90"/>
        <v>0</v>
      </c>
      <c r="X659" s="144">
        <f t="shared" si="88"/>
        <v>83.18</v>
      </c>
      <c r="Y659" s="142"/>
      <c r="Z659" s="153"/>
      <c r="AA659" s="153"/>
      <c r="AB659" s="153"/>
      <c r="AC659" s="154"/>
      <c r="AD659" s="155"/>
      <c r="AE659" s="149"/>
      <c r="AF659" s="248" t="s">
        <v>819</v>
      </c>
      <c r="AG659" s="257">
        <f t="shared" si="91"/>
        <v>83.18</v>
      </c>
      <c r="AH659" s="252">
        <f t="shared" si="92"/>
        <v>0</v>
      </c>
      <c r="AI659" s="258">
        <f t="shared" si="89"/>
        <v>83.18</v>
      </c>
    </row>
    <row r="660" spans="1:35" ht="14.25" customHeight="1" x14ac:dyDescent="0.2">
      <c r="A660" s="221">
        <v>42759</v>
      </c>
      <c r="B660" s="173"/>
      <c r="C660" s="138">
        <v>1</v>
      </c>
      <c r="D660" s="152">
        <v>8</v>
      </c>
      <c r="E660" s="140"/>
      <c r="F660" s="232" t="s">
        <v>83</v>
      </c>
      <c r="G660" s="140">
        <v>90497581</v>
      </c>
      <c r="H660" s="140"/>
      <c r="I660" s="118">
        <v>260598</v>
      </c>
      <c r="J660" s="140"/>
      <c r="K660" s="140"/>
      <c r="L660" s="140" t="s">
        <v>311</v>
      </c>
      <c r="M660" s="152" t="s">
        <v>824</v>
      </c>
      <c r="N660" s="225">
        <v>280</v>
      </c>
      <c r="O660" s="142" t="s">
        <v>160</v>
      </c>
      <c r="P660" s="228" t="s">
        <v>163</v>
      </c>
      <c r="Q660" s="140"/>
      <c r="R660" s="140"/>
      <c r="S660" s="140"/>
      <c r="T660" s="140"/>
      <c r="U660" s="140"/>
      <c r="V660" s="140"/>
      <c r="W660" s="256">
        <f t="shared" si="90"/>
        <v>0</v>
      </c>
      <c r="X660" s="144">
        <f t="shared" si="88"/>
        <v>280</v>
      </c>
      <c r="Y660" s="142"/>
      <c r="Z660" s="153"/>
      <c r="AA660" s="153"/>
      <c r="AB660" s="153"/>
      <c r="AC660" s="154"/>
      <c r="AD660" s="155"/>
      <c r="AE660" s="149"/>
      <c r="AF660" s="248" t="s">
        <v>818</v>
      </c>
      <c r="AG660" s="257">
        <f t="shared" si="91"/>
        <v>280</v>
      </c>
      <c r="AH660" s="252">
        <f t="shared" si="92"/>
        <v>0</v>
      </c>
      <c r="AI660" s="258">
        <f t="shared" si="89"/>
        <v>280</v>
      </c>
    </row>
    <row r="661" spans="1:35" ht="14.25" customHeight="1" x14ac:dyDescent="0.2">
      <c r="A661" s="221">
        <v>42759</v>
      </c>
      <c r="B661" s="173"/>
      <c r="C661" s="138">
        <v>1</v>
      </c>
      <c r="D661" s="152">
        <v>8</v>
      </c>
      <c r="E661" s="140"/>
      <c r="F661" s="232" t="s">
        <v>83</v>
      </c>
      <c r="G661" s="140">
        <v>90499184</v>
      </c>
      <c r="H661" s="140"/>
      <c r="I661" s="118">
        <v>260599</v>
      </c>
      <c r="J661" s="140"/>
      <c r="K661" s="140"/>
      <c r="L661" s="140" t="s">
        <v>311</v>
      </c>
      <c r="M661" s="152" t="s">
        <v>549</v>
      </c>
      <c r="N661" s="225">
        <v>474.74</v>
      </c>
      <c r="O661" s="142" t="s">
        <v>160</v>
      </c>
      <c r="P661" s="228" t="s">
        <v>163</v>
      </c>
      <c r="Q661" s="140"/>
      <c r="R661" s="140"/>
      <c r="S661" s="140"/>
      <c r="T661" s="140"/>
      <c r="U661" s="140"/>
      <c r="V661" s="140"/>
      <c r="W661" s="256">
        <f t="shared" si="90"/>
        <v>0</v>
      </c>
      <c r="X661" s="144">
        <f t="shared" si="88"/>
        <v>474.74</v>
      </c>
      <c r="Y661" s="142"/>
      <c r="Z661" s="153"/>
      <c r="AA661" s="153"/>
      <c r="AB661" s="153"/>
      <c r="AC661" s="154"/>
      <c r="AD661" s="155"/>
      <c r="AE661" s="149"/>
      <c r="AF661" s="248" t="s">
        <v>818</v>
      </c>
      <c r="AG661" s="257">
        <f t="shared" si="91"/>
        <v>474.74</v>
      </c>
      <c r="AH661" s="252">
        <f t="shared" si="92"/>
        <v>0</v>
      </c>
      <c r="AI661" s="258">
        <f t="shared" si="89"/>
        <v>474.74</v>
      </c>
    </row>
    <row r="662" spans="1:35" ht="14.25" customHeight="1" x14ac:dyDescent="0.2">
      <c r="A662" s="221">
        <v>42759</v>
      </c>
      <c r="B662" s="173"/>
      <c r="C662" s="138">
        <v>1</v>
      </c>
      <c r="D662" s="152">
        <v>8</v>
      </c>
      <c r="E662" s="140"/>
      <c r="F662" s="232" t="s">
        <v>83</v>
      </c>
      <c r="G662" s="140">
        <v>99211469</v>
      </c>
      <c r="H662" s="140"/>
      <c r="I662" s="118">
        <v>260600</v>
      </c>
      <c r="J662" s="140"/>
      <c r="K662" s="140"/>
      <c r="L662" s="140" t="s">
        <v>311</v>
      </c>
      <c r="M662" s="152" t="s">
        <v>829</v>
      </c>
      <c r="N662" s="225">
        <v>1586</v>
      </c>
      <c r="O662" s="142" t="s">
        <v>160</v>
      </c>
      <c r="P662" s="228" t="s">
        <v>163</v>
      </c>
      <c r="Q662" s="140"/>
      <c r="R662" s="140"/>
      <c r="S662" s="140"/>
      <c r="T662" s="140"/>
      <c r="U662" s="140"/>
      <c r="V662" s="140"/>
      <c r="W662" s="256">
        <f t="shared" si="90"/>
        <v>0</v>
      </c>
      <c r="X662" s="144">
        <f t="shared" ref="X662:X693" si="93">IF(O662="a",0,IF(O662="d","0",IF(O662="","",+N662-S662-T662-U662-V662)))</f>
        <v>1586</v>
      </c>
      <c r="Y662" s="142"/>
      <c r="Z662" s="153"/>
      <c r="AA662" s="153"/>
      <c r="AB662" s="153"/>
      <c r="AC662" s="154"/>
      <c r="AD662" s="155"/>
      <c r="AE662" s="149"/>
      <c r="AF662" s="248" t="s">
        <v>818</v>
      </c>
      <c r="AG662" s="257">
        <f t="shared" si="91"/>
        <v>1586</v>
      </c>
      <c r="AH662" s="252">
        <f t="shared" si="92"/>
        <v>0</v>
      </c>
      <c r="AI662" s="258">
        <f t="shared" ref="AI662:AI693" si="94">AG662-W662</f>
        <v>1586</v>
      </c>
    </row>
    <row r="663" spans="1:35" ht="14.25" customHeight="1" x14ac:dyDescent="0.2">
      <c r="A663" s="221">
        <v>42394</v>
      </c>
      <c r="B663" s="173"/>
      <c r="C663" s="138">
        <v>1</v>
      </c>
      <c r="D663" s="152">
        <v>8</v>
      </c>
      <c r="E663" s="140" t="s">
        <v>166</v>
      </c>
      <c r="F663" s="152" t="s">
        <v>79</v>
      </c>
      <c r="G663" s="140">
        <v>960885801</v>
      </c>
      <c r="H663" s="140">
        <v>1007813232</v>
      </c>
      <c r="I663" s="118">
        <v>260601</v>
      </c>
      <c r="J663" s="140"/>
      <c r="K663" s="140">
        <v>4402892534</v>
      </c>
      <c r="L663" s="140" t="s">
        <v>312</v>
      </c>
      <c r="M663" s="152" t="s">
        <v>831</v>
      </c>
      <c r="N663" s="225">
        <v>2257.4</v>
      </c>
      <c r="O663" s="142" t="s">
        <v>160</v>
      </c>
      <c r="P663" s="140"/>
      <c r="Q663" s="140"/>
      <c r="R663" s="228" t="s">
        <v>839</v>
      </c>
      <c r="S663" s="140">
        <v>247.08</v>
      </c>
      <c r="T663" s="140">
        <v>2010.32</v>
      </c>
      <c r="U663" s="140"/>
      <c r="V663" s="140"/>
      <c r="W663" s="256">
        <f t="shared" si="90"/>
        <v>2257.4</v>
      </c>
      <c r="X663" s="144">
        <f t="shared" si="93"/>
        <v>2.2737367544323206E-13</v>
      </c>
      <c r="Y663" s="142"/>
      <c r="Z663" s="153"/>
      <c r="AA663" s="153"/>
      <c r="AB663" s="153"/>
      <c r="AC663" s="154"/>
      <c r="AD663" s="155"/>
      <c r="AE663" s="149"/>
      <c r="AF663" s="248" t="s">
        <v>818</v>
      </c>
      <c r="AG663" s="257">
        <f t="shared" si="91"/>
        <v>2257.4</v>
      </c>
      <c r="AH663" s="252">
        <f t="shared" si="92"/>
        <v>0</v>
      </c>
      <c r="AI663" s="258">
        <f t="shared" si="94"/>
        <v>0</v>
      </c>
    </row>
    <row r="664" spans="1:35" ht="14.25" customHeight="1" x14ac:dyDescent="0.2">
      <c r="A664" s="221">
        <v>42394</v>
      </c>
      <c r="B664" s="173"/>
      <c r="C664" s="138">
        <v>1</v>
      </c>
      <c r="D664" s="152">
        <v>3</v>
      </c>
      <c r="E664" s="140" t="s">
        <v>282</v>
      </c>
      <c r="F664" s="232" t="s">
        <v>79</v>
      </c>
      <c r="G664" s="140">
        <v>99212295</v>
      </c>
      <c r="H664" s="140">
        <v>1007813381</v>
      </c>
      <c r="I664" s="118">
        <v>260602</v>
      </c>
      <c r="J664" s="140"/>
      <c r="K664" s="140">
        <v>4402887079</v>
      </c>
      <c r="L664" s="140" t="s">
        <v>311</v>
      </c>
      <c r="M664" s="152" t="s">
        <v>333</v>
      </c>
      <c r="N664" s="225">
        <v>249.1</v>
      </c>
      <c r="O664" s="142" t="s">
        <v>160</v>
      </c>
      <c r="P664" s="140"/>
      <c r="Q664" s="140"/>
      <c r="R664" s="140" t="s">
        <v>839</v>
      </c>
      <c r="S664" s="140">
        <v>249.1</v>
      </c>
      <c r="T664" s="140"/>
      <c r="U664" s="140"/>
      <c r="V664" s="140"/>
      <c r="W664" s="256">
        <f t="shared" si="90"/>
        <v>249.1</v>
      </c>
      <c r="X664" s="144">
        <f t="shared" si="93"/>
        <v>0</v>
      </c>
      <c r="Y664" s="142"/>
      <c r="Z664" s="153"/>
      <c r="AA664" s="153"/>
      <c r="AB664" s="153"/>
      <c r="AC664" s="154"/>
      <c r="AD664" s="155"/>
      <c r="AE664" s="149"/>
      <c r="AF664" s="248" t="s">
        <v>819</v>
      </c>
      <c r="AG664" s="257">
        <f t="shared" si="91"/>
        <v>249.1</v>
      </c>
      <c r="AH664" s="252">
        <f t="shared" si="92"/>
        <v>0</v>
      </c>
      <c r="AI664" s="258">
        <f t="shared" si="94"/>
        <v>0</v>
      </c>
    </row>
    <row r="665" spans="1:35" ht="14.25" customHeight="1" x14ac:dyDescent="0.2">
      <c r="A665" s="221">
        <v>42394</v>
      </c>
      <c r="B665" s="173"/>
      <c r="C665" s="138">
        <v>1</v>
      </c>
      <c r="D665" s="232">
        <v>8</v>
      </c>
      <c r="E665" s="228" t="s">
        <v>171</v>
      </c>
      <c r="F665" s="232" t="s">
        <v>79</v>
      </c>
      <c r="G665" s="228">
        <v>90495707</v>
      </c>
      <c r="H665" s="140">
        <v>1007816105</v>
      </c>
      <c r="I665" s="118">
        <v>260603</v>
      </c>
      <c r="J665" s="140"/>
      <c r="K665" s="140">
        <v>4402895364</v>
      </c>
      <c r="L665" s="140" t="s">
        <v>311</v>
      </c>
      <c r="M665" s="152" t="s">
        <v>500</v>
      </c>
      <c r="N665" s="225">
        <v>64</v>
      </c>
      <c r="O665" s="142" t="s">
        <v>160</v>
      </c>
      <c r="Q665" s="228"/>
      <c r="R665" s="228" t="s">
        <v>873</v>
      </c>
      <c r="S665" s="140">
        <v>64</v>
      </c>
      <c r="T665" s="140"/>
      <c r="U665" s="140"/>
      <c r="V665" s="140"/>
      <c r="W665" s="256">
        <f t="shared" si="90"/>
        <v>64</v>
      </c>
      <c r="X665" s="144">
        <f t="shared" si="93"/>
        <v>0</v>
      </c>
      <c r="Y665" s="142"/>
      <c r="Z665" s="153"/>
      <c r="AA665" s="153"/>
      <c r="AB665" s="153"/>
      <c r="AC665" s="154"/>
      <c r="AD665" s="155"/>
      <c r="AE665" s="149"/>
      <c r="AF665" s="248" t="s">
        <v>818</v>
      </c>
      <c r="AG665" s="257">
        <f t="shared" si="91"/>
        <v>64</v>
      </c>
      <c r="AH665" s="252">
        <f t="shared" si="92"/>
        <v>0</v>
      </c>
      <c r="AI665" s="258">
        <f t="shared" si="94"/>
        <v>0</v>
      </c>
    </row>
    <row r="666" spans="1:35" ht="14.25" customHeight="1" x14ac:dyDescent="0.2">
      <c r="A666" s="221">
        <v>42394</v>
      </c>
      <c r="B666" s="173"/>
      <c r="C666" s="138">
        <v>1</v>
      </c>
      <c r="D666" s="152">
        <v>5</v>
      </c>
      <c r="E666" s="140" t="s">
        <v>169</v>
      </c>
      <c r="F666" s="232" t="s">
        <v>79</v>
      </c>
      <c r="G666" s="228">
        <v>90490215</v>
      </c>
      <c r="H666" s="140">
        <v>1007862116</v>
      </c>
      <c r="I666" s="118">
        <v>260604</v>
      </c>
      <c r="J666" s="140">
        <v>41732</v>
      </c>
      <c r="K666" s="140">
        <v>4402904769</v>
      </c>
      <c r="L666" s="140" t="s">
        <v>313</v>
      </c>
      <c r="M666" s="152" t="s">
        <v>211</v>
      </c>
      <c r="N666" s="225">
        <v>1002.06</v>
      </c>
      <c r="O666" s="142" t="s">
        <v>160</v>
      </c>
      <c r="Q666" s="228"/>
      <c r="R666" s="140" t="s">
        <v>949</v>
      </c>
      <c r="S666" s="140">
        <v>1002.06</v>
      </c>
      <c r="T666" s="140"/>
      <c r="U666" s="140"/>
      <c r="V666" s="140"/>
      <c r="W666" s="256">
        <f t="shared" si="90"/>
        <v>1002.06</v>
      </c>
      <c r="X666" s="144">
        <f t="shared" si="93"/>
        <v>0</v>
      </c>
      <c r="Y666" s="142"/>
      <c r="Z666" s="153"/>
      <c r="AA666" s="153"/>
      <c r="AB666" s="153"/>
      <c r="AC666" s="154"/>
      <c r="AD666" s="155"/>
      <c r="AE666" s="149"/>
      <c r="AF666" s="248" t="s">
        <v>820</v>
      </c>
      <c r="AG666" s="257">
        <f t="shared" si="91"/>
        <v>1002.06</v>
      </c>
      <c r="AH666" s="252">
        <f t="shared" si="92"/>
        <v>0</v>
      </c>
      <c r="AI666" s="258">
        <f t="shared" si="94"/>
        <v>0</v>
      </c>
    </row>
    <row r="667" spans="1:35" ht="14.25" customHeight="1" x14ac:dyDescent="0.2">
      <c r="A667" s="221">
        <v>42394</v>
      </c>
      <c r="B667" s="173"/>
      <c r="C667" s="138">
        <v>1</v>
      </c>
      <c r="D667" s="232">
        <v>5</v>
      </c>
      <c r="E667" s="228" t="s">
        <v>169</v>
      </c>
      <c r="F667" s="152" t="s">
        <v>79</v>
      </c>
      <c r="G667" s="140">
        <v>960869501</v>
      </c>
      <c r="H667" s="140">
        <v>1007813866</v>
      </c>
      <c r="I667" s="118">
        <v>260605</v>
      </c>
      <c r="J667" s="140"/>
      <c r="K667" s="140">
        <v>4402893920</v>
      </c>
      <c r="L667" s="140" t="s">
        <v>311</v>
      </c>
      <c r="M667" s="152" t="s">
        <v>754</v>
      </c>
      <c r="N667" s="225">
        <v>355.74</v>
      </c>
      <c r="O667" s="142" t="s">
        <v>160</v>
      </c>
      <c r="P667" s="140"/>
      <c r="Q667" s="140"/>
      <c r="R667" s="228" t="s">
        <v>839</v>
      </c>
      <c r="S667" s="140">
        <v>355.74</v>
      </c>
      <c r="T667" s="140"/>
      <c r="U667" s="140"/>
      <c r="V667" s="140"/>
      <c r="W667" s="256">
        <f t="shared" si="90"/>
        <v>355.74</v>
      </c>
      <c r="X667" s="144">
        <f t="shared" si="93"/>
        <v>0</v>
      </c>
      <c r="Y667" s="142"/>
      <c r="Z667" s="153"/>
      <c r="AA667" s="153"/>
      <c r="AB667" s="153"/>
      <c r="AC667" s="154"/>
      <c r="AD667" s="155"/>
      <c r="AE667" s="149"/>
      <c r="AF667" s="248" t="s">
        <v>820</v>
      </c>
      <c r="AG667" s="257">
        <f t="shared" si="91"/>
        <v>355.74</v>
      </c>
      <c r="AH667" s="252">
        <f t="shared" si="92"/>
        <v>0</v>
      </c>
      <c r="AI667" s="258">
        <f t="shared" si="94"/>
        <v>0</v>
      </c>
    </row>
    <row r="668" spans="1:35" ht="14.25" customHeight="1" x14ac:dyDescent="0.2">
      <c r="A668" s="221">
        <v>42394</v>
      </c>
      <c r="B668" s="173"/>
      <c r="C668" s="138">
        <v>1</v>
      </c>
      <c r="D668" s="152">
        <v>5</v>
      </c>
      <c r="E668" s="140" t="s">
        <v>173</v>
      </c>
      <c r="F668" s="232" t="s">
        <v>79</v>
      </c>
      <c r="G668" s="140">
        <v>90500236</v>
      </c>
      <c r="H668" s="140">
        <v>1007813937</v>
      </c>
      <c r="I668" s="118">
        <v>260606</v>
      </c>
      <c r="J668" s="140"/>
      <c r="K668" s="140">
        <v>4402893918</v>
      </c>
      <c r="L668" s="140" t="s">
        <v>311</v>
      </c>
      <c r="M668" s="152" t="s">
        <v>832</v>
      </c>
      <c r="N668" s="225">
        <v>443.04</v>
      </c>
      <c r="O668" s="142" t="s">
        <v>160</v>
      </c>
      <c r="P668" s="140"/>
      <c r="Q668" s="228"/>
      <c r="R668" s="228" t="s">
        <v>839</v>
      </c>
      <c r="S668" s="140">
        <v>443.04</v>
      </c>
      <c r="T668" s="140"/>
      <c r="U668" s="140"/>
      <c r="V668" s="140"/>
      <c r="W668" s="256">
        <f t="shared" si="90"/>
        <v>443.04</v>
      </c>
      <c r="X668" s="144">
        <f t="shared" si="93"/>
        <v>0</v>
      </c>
      <c r="Y668" s="142"/>
      <c r="Z668" s="153"/>
      <c r="AA668" s="153"/>
      <c r="AB668" s="153"/>
      <c r="AC668" s="154"/>
      <c r="AD668" s="155"/>
      <c r="AE668" s="149"/>
      <c r="AF668" s="248" t="s">
        <v>820</v>
      </c>
      <c r="AG668" s="257">
        <f t="shared" si="91"/>
        <v>443.04</v>
      </c>
      <c r="AH668" s="252">
        <f t="shared" si="92"/>
        <v>0</v>
      </c>
      <c r="AI668" s="258">
        <f t="shared" si="94"/>
        <v>0</v>
      </c>
    </row>
    <row r="669" spans="1:35" ht="14.25" customHeight="1" x14ac:dyDescent="0.2">
      <c r="A669" s="221">
        <v>42394</v>
      </c>
      <c r="B669" s="173"/>
      <c r="C669" s="138">
        <v>1</v>
      </c>
      <c r="D669" s="152" t="s">
        <v>55</v>
      </c>
      <c r="E669" s="140" t="s">
        <v>65</v>
      </c>
      <c r="F669" s="232" t="s">
        <v>79</v>
      </c>
      <c r="G669" s="140">
        <v>99212968</v>
      </c>
      <c r="H669" s="140">
        <v>1007813945</v>
      </c>
      <c r="I669" s="118">
        <v>260607</v>
      </c>
      <c r="J669" s="140"/>
      <c r="K669" s="140">
        <v>4402887927</v>
      </c>
      <c r="L669" s="140" t="s">
        <v>313</v>
      </c>
      <c r="M669" s="152" t="s">
        <v>690</v>
      </c>
      <c r="N669" s="225">
        <v>203</v>
      </c>
      <c r="O669" s="142" t="s">
        <v>160</v>
      </c>
      <c r="P669" s="140"/>
      <c r="Q669" s="228"/>
      <c r="R669" s="140" t="s">
        <v>839</v>
      </c>
      <c r="S669" s="140">
        <v>203</v>
      </c>
      <c r="T669" s="140"/>
      <c r="U669" s="140"/>
      <c r="V669" s="140"/>
      <c r="W669" s="256">
        <f t="shared" si="90"/>
        <v>203</v>
      </c>
      <c r="X669" s="144">
        <f t="shared" si="93"/>
        <v>0</v>
      </c>
      <c r="Y669" s="142"/>
      <c r="Z669" s="153"/>
      <c r="AA669" s="153"/>
      <c r="AB669" s="153"/>
      <c r="AC669" s="154"/>
      <c r="AD669" s="155"/>
      <c r="AE669" s="149"/>
      <c r="AF669" s="248" t="s">
        <v>820</v>
      </c>
      <c r="AG669" s="257">
        <f t="shared" si="91"/>
        <v>203</v>
      </c>
      <c r="AH669" s="252">
        <f t="shared" si="92"/>
        <v>0</v>
      </c>
      <c r="AI669" s="258">
        <f t="shared" si="94"/>
        <v>0</v>
      </c>
    </row>
    <row r="670" spans="1:35" ht="14.25" customHeight="1" x14ac:dyDescent="0.2">
      <c r="A670" s="221">
        <v>42761</v>
      </c>
      <c r="B670" s="173"/>
      <c r="C670" s="138">
        <v>1</v>
      </c>
      <c r="D670" s="152">
        <v>5</v>
      </c>
      <c r="E670" s="140" t="s">
        <v>58</v>
      </c>
      <c r="F670" s="152" t="s">
        <v>78</v>
      </c>
      <c r="G670" s="140">
        <v>960891021</v>
      </c>
      <c r="H670" s="228" t="s">
        <v>875</v>
      </c>
      <c r="I670" s="118">
        <v>260608</v>
      </c>
      <c r="J670" s="140">
        <v>41664</v>
      </c>
      <c r="K670" s="228" t="s">
        <v>874</v>
      </c>
      <c r="L670" s="140" t="s">
        <v>311</v>
      </c>
      <c r="M670" s="152" t="s">
        <v>834</v>
      </c>
      <c r="N670" s="225">
        <v>131.04</v>
      </c>
      <c r="O670" s="142" t="s">
        <v>160</v>
      </c>
      <c r="P670" s="140"/>
      <c r="Q670" s="140"/>
      <c r="R670" s="228" t="s">
        <v>873</v>
      </c>
      <c r="S670" s="140">
        <v>131.04</v>
      </c>
      <c r="T670" s="140"/>
      <c r="U670" s="140"/>
      <c r="V670" s="140"/>
      <c r="W670" s="256">
        <f t="shared" si="90"/>
        <v>131.04</v>
      </c>
      <c r="X670" s="144">
        <f t="shared" si="93"/>
        <v>0</v>
      </c>
      <c r="Y670" s="142"/>
      <c r="Z670" s="153"/>
      <c r="AA670" s="153"/>
      <c r="AB670" s="153"/>
      <c r="AC670" s="154"/>
      <c r="AD670" s="155"/>
      <c r="AE670" s="149"/>
      <c r="AF670" s="248" t="s">
        <v>820</v>
      </c>
      <c r="AG670" s="257">
        <f t="shared" si="91"/>
        <v>131.04</v>
      </c>
      <c r="AH670" s="252">
        <f t="shared" si="92"/>
        <v>0</v>
      </c>
      <c r="AI670" s="258">
        <f t="shared" si="94"/>
        <v>0</v>
      </c>
    </row>
    <row r="671" spans="1:35" ht="14.25" customHeight="1" x14ac:dyDescent="0.2">
      <c r="A671" s="221">
        <v>42761</v>
      </c>
      <c r="B671" s="173"/>
      <c r="C671" s="138">
        <v>1</v>
      </c>
      <c r="D671" s="152">
        <v>3</v>
      </c>
      <c r="E671" s="140" t="s">
        <v>282</v>
      </c>
      <c r="F671" s="152" t="s">
        <v>79</v>
      </c>
      <c r="G671" s="140">
        <v>99213172</v>
      </c>
      <c r="H671" s="140">
        <v>1007816774</v>
      </c>
      <c r="I671" s="118">
        <v>260609</v>
      </c>
      <c r="J671" s="174"/>
      <c r="K671" s="140">
        <v>4402891152</v>
      </c>
      <c r="L671" s="140" t="s">
        <v>311</v>
      </c>
      <c r="M671" s="152" t="s">
        <v>836</v>
      </c>
      <c r="N671" s="225">
        <v>1260.96</v>
      </c>
      <c r="O671" s="142" t="s">
        <v>160</v>
      </c>
      <c r="P671" s="140"/>
      <c r="Q671" s="228"/>
      <c r="R671" s="228" t="s">
        <v>873</v>
      </c>
      <c r="S671" s="140">
        <v>1260.96</v>
      </c>
      <c r="T671" s="140"/>
      <c r="U671" s="140"/>
      <c r="V671" s="140"/>
      <c r="W671" s="256">
        <f t="shared" si="90"/>
        <v>1260.96</v>
      </c>
      <c r="X671" s="144">
        <f t="shared" si="93"/>
        <v>0</v>
      </c>
      <c r="Y671" s="142"/>
      <c r="Z671" s="153"/>
      <c r="AA671" s="153"/>
      <c r="AB671" s="153"/>
      <c r="AC671" s="154"/>
      <c r="AD671" s="155"/>
      <c r="AE671" s="149"/>
      <c r="AF671" s="248" t="s">
        <v>819</v>
      </c>
      <c r="AG671" s="257">
        <f t="shared" si="91"/>
        <v>1260.96</v>
      </c>
      <c r="AH671" s="252">
        <f t="shared" si="92"/>
        <v>0</v>
      </c>
      <c r="AI671" s="258">
        <f t="shared" si="94"/>
        <v>0</v>
      </c>
    </row>
    <row r="672" spans="1:35" ht="14.25" customHeight="1" x14ac:dyDescent="0.2">
      <c r="A672" s="221">
        <v>42761</v>
      </c>
      <c r="B672" s="173"/>
      <c r="C672" s="138">
        <v>1</v>
      </c>
      <c r="D672" s="152">
        <v>8</v>
      </c>
      <c r="E672" s="140" t="s">
        <v>166</v>
      </c>
      <c r="F672" s="232" t="s">
        <v>79</v>
      </c>
      <c r="G672" s="228">
        <v>960883813</v>
      </c>
      <c r="H672" s="140">
        <v>1007819451</v>
      </c>
      <c r="I672" s="118">
        <v>260610</v>
      </c>
      <c r="J672" s="267" t="s">
        <v>853</v>
      </c>
      <c r="K672" s="140">
        <v>4402878583</v>
      </c>
      <c r="L672" s="140" t="s">
        <v>311</v>
      </c>
      <c r="M672" s="152" t="s">
        <v>837</v>
      </c>
      <c r="N672" s="225">
        <v>218</v>
      </c>
      <c r="O672" s="142" t="s">
        <v>160</v>
      </c>
      <c r="Q672" s="140"/>
      <c r="R672" s="140" t="s">
        <v>879</v>
      </c>
      <c r="S672" s="140">
        <v>218</v>
      </c>
      <c r="T672" s="140"/>
      <c r="U672" s="140"/>
      <c r="V672" s="140"/>
      <c r="W672" s="256">
        <f t="shared" si="90"/>
        <v>218</v>
      </c>
      <c r="X672" s="144">
        <f t="shared" si="93"/>
        <v>0</v>
      </c>
      <c r="Y672" s="142"/>
      <c r="Z672" s="153"/>
      <c r="AA672" s="153"/>
      <c r="AB672" s="153"/>
      <c r="AC672" s="154"/>
      <c r="AD672" s="155"/>
      <c r="AE672" s="149"/>
      <c r="AF672" s="248" t="s">
        <v>818</v>
      </c>
      <c r="AG672" s="257">
        <f t="shared" si="91"/>
        <v>218</v>
      </c>
      <c r="AH672" s="252">
        <f t="shared" si="92"/>
        <v>0</v>
      </c>
      <c r="AI672" s="258">
        <f t="shared" si="94"/>
        <v>0</v>
      </c>
    </row>
    <row r="673" spans="1:35" ht="14.25" customHeight="1" x14ac:dyDescent="0.2">
      <c r="A673" s="221">
        <v>42761</v>
      </c>
      <c r="B673" s="173"/>
      <c r="C673" s="138">
        <v>1</v>
      </c>
      <c r="D673" s="152">
        <v>3</v>
      </c>
      <c r="E673" s="140" t="s">
        <v>61</v>
      </c>
      <c r="F673" s="232" t="s">
        <v>79</v>
      </c>
      <c r="G673" s="140">
        <v>99208389</v>
      </c>
      <c r="H673" s="140">
        <v>1007816791</v>
      </c>
      <c r="I673" s="118">
        <v>260611</v>
      </c>
      <c r="J673" s="174"/>
      <c r="K673" s="140">
        <v>4402848738</v>
      </c>
      <c r="L673" s="140" t="s">
        <v>311</v>
      </c>
      <c r="M673" s="152" t="s">
        <v>838</v>
      </c>
      <c r="N673" s="225">
        <v>1465.44</v>
      </c>
      <c r="O673" s="142" t="s">
        <v>160</v>
      </c>
      <c r="P673" s="140"/>
      <c r="Q673" s="140"/>
      <c r="R673" s="228" t="s">
        <v>873</v>
      </c>
      <c r="S673" s="140">
        <v>1465.44</v>
      </c>
      <c r="T673" s="140"/>
      <c r="U673" s="140"/>
      <c r="V673" s="140"/>
      <c r="W673" s="256">
        <f t="shared" si="90"/>
        <v>1465.44</v>
      </c>
      <c r="X673" s="144">
        <f t="shared" si="93"/>
        <v>0</v>
      </c>
      <c r="Y673" s="142"/>
      <c r="Z673" s="153"/>
      <c r="AA673" s="153"/>
      <c r="AB673" s="153"/>
      <c r="AC673" s="154"/>
      <c r="AD673" s="155"/>
      <c r="AE673" s="149"/>
      <c r="AF673" s="248" t="s">
        <v>819</v>
      </c>
      <c r="AG673" s="257">
        <f t="shared" si="91"/>
        <v>1465.44</v>
      </c>
      <c r="AH673" s="252">
        <f t="shared" si="92"/>
        <v>0</v>
      </c>
      <c r="AI673" s="258">
        <f t="shared" si="94"/>
        <v>0</v>
      </c>
    </row>
    <row r="674" spans="1:35" ht="14.25" customHeight="1" x14ac:dyDescent="0.2">
      <c r="A674" s="221">
        <v>42762</v>
      </c>
      <c r="B674" s="173"/>
      <c r="C674" s="138">
        <v>1</v>
      </c>
      <c r="D674" s="152">
        <v>5</v>
      </c>
      <c r="E674" s="140" t="s">
        <v>58</v>
      </c>
      <c r="F674" s="152" t="s">
        <v>78</v>
      </c>
      <c r="G674" s="140">
        <v>90500999</v>
      </c>
      <c r="H674" s="140"/>
      <c r="I674" s="118">
        <v>260612</v>
      </c>
      <c r="J674" s="174">
        <v>41806</v>
      </c>
      <c r="K674" s="140"/>
      <c r="L674" s="140" t="s">
        <v>313</v>
      </c>
      <c r="M674" s="152" t="s">
        <v>840</v>
      </c>
      <c r="N674" s="225">
        <v>353.36</v>
      </c>
      <c r="O674" s="142" t="s">
        <v>160</v>
      </c>
      <c r="P674" s="140" t="s">
        <v>163</v>
      </c>
      <c r="Q674" s="140"/>
      <c r="R674" s="140"/>
      <c r="S674" s="140"/>
      <c r="T674" s="140"/>
      <c r="U674" s="140"/>
      <c r="V674" s="140"/>
      <c r="W674" s="256">
        <f t="shared" si="90"/>
        <v>0</v>
      </c>
      <c r="X674" s="144">
        <f t="shared" si="93"/>
        <v>353.36</v>
      </c>
      <c r="Y674" s="142"/>
      <c r="Z674" s="153"/>
      <c r="AA674" s="153"/>
      <c r="AB674" s="153"/>
      <c r="AC674" s="154"/>
      <c r="AD674" s="155"/>
      <c r="AE674" s="149"/>
      <c r="AF674" s="248" t="s">
        <v>820</v>
      </c>
      <c r="AG674" s="257">
        <f t="shared" si="91"/>
        <v>353.36</v>
      </c>
      <c r="AH674" s="252">
        <f t="shared" si="92"/>
        <v>0</v>
      </c>
      <c r="AI674" s="258">
        <f t="shared" si="94"/>
        <v>353.36</v>
      </c>
    </row>
    <row r="675" spans="1:35" ht="14.25" customHeight="1" x14ac:dyDescent="0.2">
      <c r="A675" s="221">
        <v>42762</v>
      </c>
      <c r="B675" s="173"/>
      <c r="C675" s="138">
        <v>1</v>
      </c>
      <c r="D675" s="232">
        <v>5</v>
      </c>
      <c r="E675" s="228" t="s">
        <v>58</v>
      </c>
      <c r="F675" s="152" t="s">
        <v>78</v>
      </c>
      <c r="G675" s="140">
        <v>90494006</v>
      </c>
      <c r="H675" s="140"/>
      <c r="I675" s="118">
        <v>260613</v>
      </c>
      <c r="J675" s="174">
        <v>39652</v>
      </c>
      <c r="K675" s="140"/>
      <c r="L675" s="140" t="s">
        <v>311</v>
      </c>
      <c r="M675" s="152" t="s">
        <v>841</v>
      </c>
      <c r="N675" s="225">
        <v>316.68</v>
      </c>
      <c r="O675" s="142" t="s">
        <v>160</v>
      </c>
      <c r="P675" s="228" t="s">
        <v>163</v>
      </c>
      <c r="Q675" s="140"/>
      <c r="R675" s="140"/>
      <c r="S675" s="140"/>
      <c r="T675" s="140"/>
      <c r="U675" s="140"/>
      <c r="V675" s="140"/>
      <c r="W675" s="256">
        <f t="shared" si="90"/>
        <v>0</v>
      </c>
      <c r="X675" s="144">
        <f t="shared" si="93"/>
        <v>316.68</v>
      </c>
      <c r="Y675" s="142"/>
      <c r="Z675" s="153"/>
      <c r="AA675" s="153"/>
      <c r="AB675" s="153"/>
      <c r="AC675" s="154"/>
      <c r="AD675" s="155"/>
      <c r="AE675" s="149"/>
      <c r="AF675" s="248" t="s">
        <v>820</v>
      </c>
      <c r="AG675" s="257">
        <f t="shared" si="91"/>
        <v>316.68</v>
      </c>
      <c r="AH675" s="252">
        <f t="shared" si="92"/>
        <v>0</v>
      </c>
      <c r="AI675" s="258">
        <f t="shared" si="94"/>
        <v>316.68</v>
      </c>
    </row>
    <row r="676" spans="1:35" ht="14.25" customHeight="1" x14ac:dyDescent="0.2">
      <c r="A676" s="221">
        <v>42762</v>
      </c>
      <c r="B676" s="173"/>
      <c r="C676" s="138">
        <v>1</v>
      </c>
      <c r="D676" s="232">
        <v>5</v>
      </c>
      <c r="E676" s="228" t="s">
        <v>58</v>
      </c>
      <c r="F676" s="232" t="s">
        <v>78</v>
      </c>
      <c r="G676" s="140">
        <v>90500728</v>
      </c>
      <c r="H676" s="140"/>
      <c r="I676" s="118">
        <v>260614</v>
      </c>
      <c r="J676" s="174">
        <v>41733</v>
      </c>
      <c r="K676" s="140"/>
      <c r="L676" s="140" t="s">
        <v>311</v>
      </c>
      <c r="M676" s="152" t="s">
        <v>842</v>
      </c>
      <c r="N676" s="225">
        <v>120</v>
      </c>
      <c r="O676" s="142" t="s">
        <v>160</v>
      </c>
      <c r="P676" s="228" t="s">
        <v>163</v>
      </c>
      <c r="Q676" s="140"/>
      <c r="R676" s="140"/>
      <c r="S676" s="140"/>
      <c r="T676" s="140"/>
      <c r="U676" s="140"/>
      <c r="V676" s="140"/>
      <c r="W676" s="256">
        <f t="shared" si="90"/>
        <v>0</v>
      </c>
      <c r="X676" s="144">
        <f t="shared" si="93"/>
        <v>120</v>
      </c>
      <c r="Y676" s="142"/>
      <c r="Z676" s="153"/>
      <c r="AA676" s="153"/>
      <c r="AB676" s="153"/>
      <c r="AC676" s="154"/>
      <c r="AD676" s="155"/>
      <c r="AE676" s="149"/>
      <c r="AF676" s="248" t="s">
        <v>820</v>
      </c>
      <c r="AG676" s="257">
        <f t="shared" si="91"/>
        <v>120</v>
      </c>
      <c r="AH676" s="252">
        <f t="shared" si="92"/>
        <v>0</v>
      </c>
      <c r="AI676" s="258">
        <f t="shared" si="94"/>
        <v>120</v>
      </c>
    </row>
    <row r="677" spans="1:35" ht="14.25" customHeight="1" x14ac:dyDescent="0.2">
      <c r="A677" s="221">
        <v>42762</v>
      </c>
      <c r="B677" s="173"/>
      <c r="C677" s="138">
        <v>1</v>
      </c>
      <c r="D677" s="152" t="s">
        <v>53</v>
      </c>
      <c r="E677" s="140" t="s">
        <v>67</v>
      </c>
      <c r="F677" s="232" t="s">
        <v>78</v>
      </c>
      <c r="G677" s="140">
        <v>960896922</v>
      </c>
      <c r="H677" s="140"/>
      <c r="I677" s="118">
        <v>260615</v>
      </c>
      <c r="J677" s="174">
        <v>41415</v>
      </c>
      <c r="K677" s="140"/>
      <c r="L677" s="140" t="s">
        <v>311</v>
      </c>
      <c r="M677" s="152" t="s">
        <v>843</v>
      </c>
      <c r="N677" s="225">
        <v>229.32</v>
      </c>
      <c r="O677" s="142" t="s">
        <v>160</v>
      </c>
      <c r="P677" s="228" t="s">
        <v>163</v>
      </c>
      <c r="Q677" s="140"/>
      <c r="R677" s="140"/>
      <c r="S677" s="140"/>
      <c r="T677" s="140"/>
      <c r="U677" s="140"/>
      <c r="V677" s="140"/>
      <c r="W677" s="256">
        <f t="shared" si="90"/>
        <v>0</v>
      </c>
      <c r="X677" s="144">
        <f t="shared" si="93"/>
        <v>229.32</v>
      </c>
      <c r="Y677" s="142"/>
      <c r="Z677" s="153"/>
      <c r="AA677" s="153"/>
      <c r="AB677" s="153"/>
      <c r="AC677" s="154"/>
      <c r="AD677" s="155"/>
      <c r="AE677" s="149"/>
      <c r="AF677" s="248" t="s">
        <v>819</v>
      </c>
      <c r="AG677" s="257">
        <f t="shared" si="91"/>
        <v>229.32</v>
      </c>
      <c r="AH677" s="252">
        <f t="shared" si="92"/>
        <v>0</v>
      </c>
      <c r="AI677" s="258">
        <f t="shared" si="94"/>
        <v>229.32</v>
      </c>
    </row>
    <row r="678" spans="1:35" ht="14.25" customHeight="1" x14ac:dyDescent="0.2">
      <c r="A678" s="221">
        <v>42762</v>
      </c>
      <c r="B678" s="173"/>
      <c r="C678" s="138">
        <v>1</v>
      </c>
      <c r="D678" s="232" t="s">
        <v>53</v>
      </c>
      <c r="E678" s="228" t="s">
        <v>67</v>
      </c>
      <c r="F678" s="232" t="s">
        <v>78</v>
      </c>
      <c r="G678" s="140">
        <v>960879191</v>
      </c>
      <c r="H678" s="140"/>
      <c r="I678" s="118">
        <v>260616</v>
      </c>
      <c r="J678" s="174">
        <v>41414</v>
      </c>
      <c r="K678" s="140"/>
      <c r="L678" s="140" t="s">
        <v>311</v>
      </c>
      <c r="M678" s="152" t="s">
        <v>844</v>
      </c>
      <c r="N678" s="225">
        <v>229.32</v>
      </c>
      <c r="O678" s="142" t="s">
        <v>160</v>
      </c>
      <c r="P678" s="228" t="s">
        <v>163</v>
      </c>
      <c r="Q678" s="140"/>
      <c r="R678" s="140"/>
      <c r="S678" s="140"/>
      <c r="T678" s="140"/>
      <c r="U678" s="140"/>
      <c r="V678" s="140"/>
      <c r="W678" s="256">
        <f t="shared" si="90"/>
        <v>0</v>
      </c>
      <c r="X678" s="144">
        <f t="shared" si="93"/>
        <v>229.32</v>
      </c>
      <c r="Y678" s="142"/>
      <c r="Z678" s="153"/>
      <c r="AA678" s="153"/>
      <c r="AB678" s="153"/>
      <c r="AC678" s="154"/>
      <c r="AD678" s="155"/>
      <c r="AE678" s="149"/>
      <c r="AF678" s="248" t="s">
        <v>819</v>
      </c>
      <c r="AG678" s="257">
        <f t="shared" si="91"/>
        <v>229.32</v>
      </c>
      <c r="AH678" s="252">
        <f t="shared" si="92"/>
        <v>0</v>
      </c>
      <c r="AI678" s="258">
        <f t="shared" si="94"/>
        <v>229.32</v>
      </c>
    </row>
    <row r="679" spans="1:35" ht="14.25" customHeight="1" x14ac:dyDescent="0.2">
      <c r="A679" s="221">
        <v>42762</v>
      </c>
      <c r="B679" s="173"/>
      <c r="C679" s="138">
        <v>1</v>
      </c>
      <c r="D679" s="232" t="s">
        <v>53</v>
      </c>
      <c r="E679" s="228" t="s">
        <v>67</v>
      </c>
      <c r="F679" s="232" t="s">
        <v>78</v>
      </c>
      <c r="G679" s="140">
        <v>960879192</v>
      </c>
      <c r="H679" s="140"/>
      <c r="I679" s="118">
        <v>260617</v>
      </c>
      <c r="J679" s="174">
        <v>41795</v>
      </c>
      <c r="K679" s="140"/>
      <c r="L679" s="140" t="s">
        <v>311</v>
      </c>
      <c r="M679" s="152" t="s">
        <v>845</v>
      </c>
      <c r="N679" s="225">
        <v>229.32</v>
      </c>
      <c r="O679" s="142" t="s">
        <v>160</v>
      </c>
      <c r="P679" s="228" t="s">
        <v>163</v>
      </c>
      <c r="Q679" s="140"/>
      <c r="R679" s="140"/>
      <c r="S679" s="140"/>
      <c r="T679" s="140"/>
      <c r="U679" s="140"/>
      <c r="V679" s="140"/>
      <c r="W679" s="256">
        <f t="shared" si="90"/>
        <v>0</v>
      </c>
      <c r="X679" s="144">
        <f t="shared" si="93"/>
        <v>229.32</v>
      </c>
      <c r="Y679" s="142"/>
      <c r="Z679" s="153"/>
      <c r="AA679" s="153"/>
      <c r="AB679" s="153"/>
      <c r="AC679" s="154"/>
      <c r="AD679" s="155"/>
      <c r="AE679" s="149"/>
      <c r="AF679" s="248" t="s">
        <v>819</v>
      </c>
      <c r="AG679" s="257">
        <f t="shared" si="91"/>
        <v>229.32</v>
      </c>
      <c r="AH679" s="252">
        <f t="shared" si="92"/>
        <v>0</v>
      </c>
      <c r="AI679" s="258">
        <f t="shared" si="94"/>
        <v>229.32</v>
      </c>
    </row>
    <row r="680" spans="1:35" ht="14.25" customHeight="1" x14ac:dyDescent="0.2">
      <c r="A680" s="221">
        <v>42762</v>
      </c>
      <c r="B680" s="173"/>
      <c r="C680" s="138">
        <v>1</v>
      </c>
      <c r="D680" s="232" t="s">
        <v>53</v>
      </c>
      <c r="E680" s="228" t="s">
        <v>67</v>
      </c>
      <c r="F680" s="232" t="s">
        <v>78</v>
      </c>
      <c r="G680" s="140">
        <v>960901185</v>
      </c>
      <c r="H680" s="140"/>
      <c r="I680" s="118">
        <v>260618</v>
      </c>
      <c r="J680" s="174">
        <v>41799</v>
      </c>
      <c r="K680" s="140"/>
      <c r="L680" s="140" t="s">
        <v>311</v>
      </c>
      <c r="M680" s="152" t="s">
        <v>846</v>
      </c>
      <c r="N680" s="225">
        <v>229.32</v>
      </c>
      <c r="O680" s="142" t="s">
        <v>160</v>
      </c>
      <c r="P680" s="228" t="s">
        <v>163</v>
      </c>
      <c r="Q680" s="140"/>
      <c r="R680" s="140"/>
      <c r="S680" s="140"/>
      <c r="T680" s="140"/>
      <c r="U680" s="140"/>
      <c r="V680" s="140"/>
      <c r="W680" s="256">
        <f t="shared" si="90"/>
        <v>0</v>
      </c>
      <c r="X680" s="144">
        <f t="shared" si="93"/>
        <v>229.32</v>
      </c>
      <c r="Y680" s="142"/>
      <c r="Z680" s="153"/>
      <c r="AA680" s="153"/>
      <c r="AB680" s="153"/>
      <c r="AC680" s="154"/>
      <c r="AD680" s="155"/>
      <c r="AE680" s="149"/>
      <c r="AF680" s="248" t="s">
        <v>819</v>
      </c>
      <c r="AG680" s="257">
        <f t="shared" si="91"/>
        <v>229.32</v>
      </c>
      <c r="AH680" s="252">
        <f t="shared" si="92"/>
        <v>0</v>
      </c>
      <c r="AI680" s="258">
        <f t="shared" si="94"/>
        <v>229.32</v>
      </c>
    </row>
    <row r="681" spans="1:35" ht="14.25" customHeight="1" x14ac:dyDescent="0.2">
      <c r="A681" s="221">
        <v>42762</v>
      </c>
      <c r="B681" s="173"/>
      <c r="C681" s="138"/>
      <c r="D681" s="232" t="s">
        <v>53</v>
      </c>
      <c r="E681" s="228" t="s">
        <v>67</v>
      </c>
      <c r="F681" s="232" t="s">
        <v>78</v>
      </c>
      <c r="G681" s="140">
        <v>960901184</v>
      </c>
      <c r="H681" s="140"/>
      <c r="I681" s="118">
        <v>260619</v>
      </c>
      <c r="J681" s="174">
        <v>41798</v>
      </c>
      <c r="K681" s="140"/>
      <c r="L681" s="140" t="s">
        <v>311</v>
      </c>
      <c r="M681" s="152" t="s">
        <v>1049</v>
      </c>
      <c r="N681" s="225">
        <v>229.32</v>
      </c>
      <c r="O681" s="142"/>
      <c r="P681" s="228"/>
      <c r="Q681" s="140"/>
      <c r="R681" s="140"/>
      <c r="S681" s="140"/>
      <c r="T681" s="140"/>
      <c r="U681" s="140"/>
      <c r="V681" s="140"/>
      <c r="W681" s="256">
        <f t="shared" si="90"/>
        <v>0</v>
      </c>
      <c r="X681" s="144" t="str">
        <f t="shared" si="93"/>
        <v/>
      </c>
      <c r="Y681" s="142"/>
      <c r="Z681" s="153"/>
      <c r="AA681" s="153"/>
      <c r="AB681" s="153"/>
      <c r="AC681" s="154"/>
      <c r="AD681" s="155"/>
      <c r="AE681" s="149"/>
      <c r="AF681" s="248" t="s">
        <v>819</v>
      </c>
      <c r="AG681" s="257">
        <f t="shared" si="91"/>
        <v>0</v>
      </c>
      <c r="AH681" s="252">
        <v>0</v>
      </c>
      <c r="AI681" s="258">
        <f t="shared" si="94"/>
        <v>0</v>
      </c>
    </row>
    <row r="682" spans="1:35" ht="14.25" customHeight="1" x14ac:dyDescent="0.2">
      <c r="A682" s="221">
        <v>42762</v>
      </c>
      <c r="B682" s="173"/>
      <c r="C682" s="138"/>
      <c r="D682" s="232" t="s">
        <v>53</v>
      </c>
      <c r="E682" s="228" t="s">
        <v>67</v>
      </c>
      <c r="F682" s="232" t="s">
        <v>78</v>
      </c>
      <c r="G682" s="140">
        <v>960894487</v>
      </c>
      <c r="H682" s="140"/>
      <c r="I682" s="118">
        <v>260620</v>
      </c>
      <c r="J682" s="174">
        <v>41797</v>
      </c>
      <c r="K682" s="140"/>
      <c r="L682" s="140" t="s">
        <v>311</v>
      </c>
      <c r="M682" s="152" t="s">
        <v>1048</v>
      </c>
      <c r="N682" s="225">
        <v>229.32</v>
      </c>
      <c r="O682" s="142"/>
      <c r="P682" s="228"/>
      <c r="Q682" s="140"/>
      <c r="R682" s="140"/>
      <c r="S682" s="140"/>
      <c r="T682" s="140"/>
      <c r="U682" s="140"/>
      <c r="V682" s="140"/>
      <c r="W682" s="256">
        <f t="shared" si="90"/>
        <v>0</v>
      </c>
      <c r="X682" s="144" t="str">
        <f t="shared" si="93"/>
        <v/>
      </c>
      <c r="Y682" s="142"/>
      <c r="Z682" s="153"/>
      <c r="AA682" s="153"/>
      <c r="AB682" s="153"/>
      <c r="AC682" s="154"/>
      <c r="AD682" s="155"/>
      <c r="AE682" s="149"/>
      <c r="AF682" s="248" t="s">
        <v>819</v>
      </c>
      <c r="AG682" s="257">
        <f t="shared" si="91"/>
        <v>0</v>
      </c>
      <c r="AH682" s="252">
        <v>0</v>
      </c>
      <c r="AI682" s="258">
        <f t="shared" si="94"/>
        <v>0</v>
      </c>
    </row>
    <row r="683" spans="1:35" ht="14.25" customHeight="1" x14ac:dyDescent="0.2">
      <c r="A683" s="221">
        <v>42762</v>
      </c>
      <c r="B683" s="173"/>
      <c r="C683" s="138">
        <v>1</v>
      </c>
      <c r="D683" s="152">
        <v>3</v>
      </c>
      <c r="E683" s="140"/>
      <c r="F683" s="152" t="s">
        <v>83</v>
      </c>
      <c r="G683" s="140">
        <v>90495547</v>
      </c>
      <c r="H683" s="140"/>
      <c r="I683" s="118">
        <v>260621</v>
      </c>
      <c r="J683" s="174"/>
      <c r="K683" s="140"/>
      <c r="L683" s="140" t="s">
        <v>311</v>
      </c>
      <c r="M683" s="152" t="s">
        <v>847</v>
      </c>
      <c r="N683" s="225">
        <v>100</v>
      </c>
      <c r="O683" s="142" t="s">
        <v>160</v>
      </c>
      <c r="P683" s="228" t="s">
        <v>163</v>
      </c>
      <c r="Q683" s="140"/>
      <c r="R683" s="140"/>
      <c r="S683" s="140"/>
      <c r="T683" s="140"/>
      <c r="U683" s="140"/>
      <c r="V683" s="140"/>
      <c r="W683" s="256">
        <f t="shared" si="90"/>
        <v>0</v>
      </c>
      <c r="X683" s="144">
        <f t="shared" si="93"/>
        <v>100</v>
      </c>
      <c r="Y683" s="142"/>
      <c r="Z683" s="153"/>
      <c r="AA683" s="153"/>
      <c r="AB683" s="153"/>
      <c r="AC683" s="154"/>
      <c r="AD683" s="155"/>
      <c r="AE683" s="149"/>
      <c r="AF683" s="248" t="s">
        <v>819</v>
      </c>
      <c r="AG683" s="257">
        <f t="shared" si="91"/>
        <v>100</v>
      </c>
      <c r="AH683" s="252">
        <f t="shared" si="92"/>
        <v>0</v>
      </c>
      <c r="AI683" s="258">
        <f t="shared" si="94"/>
        <v>100</v>
      </c>
    </row>
    <row r="684" spans="1:35" ht="14.25" customHeight="1" x14ac:dyDescent="0.2">
      <c r="A684" s="221">
        <v>42762</v>
      </c>
      <c r="B684" s="173"/>
      <c r="C684" s="138">
        <v>1</v>
      </c>
      <c r="D684" s="152">
        <v>8</v>
      </c>
      <c r="E684" s="140"/>
      <c r="F684" s="232" t="s">
        <v>83</v>
      </c>
      <c r="G684" s="140">
        <v>960918256</v>
      </c>
      <c r="H684" s="140"/>
      <c r="I684" s="118">
        <v>260622</v>
      </c>
      <c r="J684" s="174"/>
      <c r="K684" s="140"/>
      <c r="L684" s="140" t="s">
        <v>311</v>
      </c>
      <c r="M684" s="152" t="s">
        <v>848</v>
      </c>
      <c r="N684" s="225">
        <v>140</v>
      </c>
      <c r="O684" s="142" t="s">
        <v>160</v>
      </c>
      <c r="P684" s="228" t="s">
        <v>163</v>
      </c>
      <c r="Q684" s="140"/>
      <c r="R684" s="140"/>
      <c r="S684" s="140"/>
      <c r="T684" s="140"/>
      <c r="U684" s="140"/>
      <c r="V684" s="140"/>
      <c r="W684" s="256">
        <f t="shared" si="90"/>
        <v>0</v>
      </c>
      <c r="X684" s="144">
        <f t="shared" si="93"/>
        <v>140</v>
      </c>
      <c r="Y684" s="142"/>
      <c r="Z684" s="153"/>
      <c r="AA684" s="153"/>
      <c r="AB684" s="153"/>
      <c r="AC684" s="154"/>
      <c r="AD684" s="155"/>
      <c r="AE684" s="149"/>
      <c r="AF684" s="248" t="s">
        <v>818</v>
      </c>
      <c r="AG684" s="257">
        <f t="shared" si="91"/>
        <v>140</v>
      </c>
      <c r="AH684" s="252">
        <f t="shared" si="92"/>
        <v>0</v>
      </c>
      <c r="AI684" s="258">
        <f t="shared" si="94"/>
        <v>140</v>
      </c>
    </row>
    <row r="685" spans="1:35" ht="14.25" customHeight="1" x14ac:dyDescent="0.2">
      <c r="A685" s="221">
        <v>42762</v>
      </c>
      <c r="B685" s="173"/>
      <c r="C685" s="138">
        <v>1</v>
      </c>
      <c r="D685" s="152">
        <v>8</v>
      </c>
      <c r="E685" s="140"/>
      <c r="F685" s="232" t="s">
        <v>83</v>
      </c>
      <c r="G685" s="140">
        <v>960898400</v>
      </c>
      <c r="H685" s="140"/>
      <c r="I685" s="118">
        <v>260623</v>
      </c>
      <c r="J685" s="174"/>
      <c r="K685" s="140"/>
      <c r="L685" s="140" t="s">
        <v>311</v>
      </c>
      <c r="M685" s="152" t="s">
        <v>849</v>
      </c>
      <c r="N685" s="225">
        <v>100</v>
      </c>
      <c r="O685" s="142" t="s">
        <v>160</v>
      </c>
      <c r="P685" s="228" t="s">
        <v>163</v>
      </c>
      <c r="Q685" s="140"/>
      <c r="R685" s="140"/>
      <c r="S685" s="140"/>
      <c r="T685" s="140"/>
      <c r="U685" s="140"/>
      <c r="V685" s="140"/>
      <c r="W685" s="256">
        <f t="shared" si="90"/>
        <v>0</v>
      </c>
      <c r="X685" s="144">
        <f t="shared" si="93"/>
        <v>100</v>
      </c>
      <c r="Y685" s="142"/>
      <c r="Z685" s="153"/>
      <c r="AA685" s="153"/>
      <c r="AB685" s="153"/>
      <c r="AC685" s="154"/>
      <c r="AD685" s="155"/>
      <c r="AE685" s="149"/>
      <c r="AF685" s="248" t="s">
        <v>818</v>
      </c>
      <c r="AG685" s="257">
        <f t="shared" si="91"/>
        <v>100</v>
      </c>
      <c r="AH685" s="252">
        <f t="shared" si="92"/>
        <v>0</v>
      </c>
      <c r="AI685" s="258">
        <f t="shared" si="94"/>
        <v>100</v>
      </c>
    </row>
    <row r="686" spans="1:35" ht="14.25" customHeight="1" x14ac:dyDescent="0.2">
      <c r="A686" s="221">
        <v>42762</v>
      </c>
      <c r="B686" s="173"/>
      <c r="C686" s="138">
        <v>1</v>
      </c>
      <c r="D686" s="152">
        <v>8</v>
      </c>
      <c r="E686" s="140"/>
      <c r="F686" s="232" t="s">
        <v>83</v>
      </c>
      <c r="G686" s="140">
        <v>90499330</v>
      </c>
      <c r="H686" s="140"/>
      <c r="I686" s="118">
        <v>260624</v>
      </c>
      <c r="J686" s="174"/>
      <c r="K686" s="140"/>
      <c r="L686" s="140" t="s">
        <v>311</v>
      </c>
      <c r="M686" s="152" t="s">
        <v>850</v>
      </c>
      <c r="N686" s="225">
        <v>100</v>
      </c>
      <c r="O686" s="142" t="s">
        <v>160</v>
      </c>
      <c r="P686" s="228" t="s">
        <v>163</v>
      </c>
      <c r="Q686" s="140"/>
      <c r="R686" s="140"/>
      <c r="S686" s="140"/>
      <c r="T686" s="140"/>
      <c r="U686" s="140"/>
      <c r="V686" s="140"/>
      <c r="W686" s="256">
        <f t="shared" si="90"/>
        <v>0</v>
      </c>
      <c r="X686" s="144">
        <f t="shared" si="93"/>
        <v>100</v>
      </c>
      <c r="Y686" s="142"/>
      <c r="Z686" s="153"/>
      <c r="AA686" s="153"/>
      <c r="AB686" s="153"/>
      <c r="AC686" s="154"/>
      <c r="AD686" s="155"/>
      <c r="AE686" s="149"/>
      <c r="AF686" s="248" t="s">
        <v>818</v>
      </c>
      <c r="AG686" s="257">
        <f t="shared" si="91"/>
        <v>100</v>
      </c>
      <c r="AH686" s="252">
        <f t="shared" si="92"/>
        <v>0</v>
      </c>
      <c r="AI686" s="258">
        <f t="shared" si="94"/>
        <v>100</v>
      </c>
    </row>
    <row r="687" spans="1:35" ht="14.25" customHeight="1" x14ac:dyDescent="0.2">
      <c r="A687" s="221">
        <v>42762</v>
      </c>
      <c r="B687" s="173"/>
      <c r="C687" s="138">
        <v>1</v>
      </c>
      <c r="D687" s="152">
        <v>8</v>
      </c>
      <c r="E687" s="140"/>
      <c r="F687" s="232" t="s">
        <v>56</v>
      </c>
      <c r="G687" s="140">
        <v>90500923</v>
      </c>
      <c r="H687" s="140"/>
      <c r="I687" s="118">
        <v>260625</v>
      </c>
      <c r="J687" s="174"/>
      <c r="K687" s="140"/>
      <c r="L687" s="140" t="s">
        <v>311</v>
      </c>
      <c r="M687" s="152" t="s">
        <v>851</v>
      </c>
      <c r="N687" s="225">
        <v>140</v>
      </c>
      <c r="O687" s="142" t="s">
        <v>160</v>
      </c>
      <c r="P687" s="228" t="s">
        <v>163</v>
      </c>
      <c r="Q687" s="140"/>
      <c r="R687" s="140"/>
      <c r="S687" s="140"/>
      <c r="T687" s="140"/>
      <c r="U687" s="140"/>
      <c r="V687" s="140"/>
      <c r="W687" s="256">
        <f t="shared" si="90"/>
        <v>0</v>
      </c>
      <c r="X687" s="144">
        <f t="shared" si="93"/>
        <v>140</v>
      </c>
      <c r="Y687" s="142"/>
      <c r="Z687" s="153"/>
      <c r="AA687" s="153"/>
      <c r="AB687" s="153"/>
      <c r="AC687" s="154"/>
      <c r="AD687" s="155"/>
      <c r="AE687" s="149"/>
      <c r="AF687" s="248" t="s">
        <v>818</v>
      </c>
      <c r="AG687" s="257">
        <f t="shared" si="91"/>
        <v>140</v>
      </c>
      <c r="AH687" s="252">
        <f t="shared" si="92"/>
        <v>0</v>
      </c>
      <c r="AI687" s="258">
        <f t="shared" si="94"/>
        <v>140</v>
      </c>
    </row>
    <row r="688" spans="1:35" ht="14.25" customHeight="1" x14ac:dyDescent="0.2">
      <c r="A688" s="221">
        <v>42762</v>
      </c>
      <c r="B688" s="173"/>
      <c r="C688" s="138">
        <v>1</v>
      </c>
      <c r="D688" s="152">
        <v>3</v>
      </c>
      <c r="E688" s="140"/>
      <c r="F688" s="152" t="s">
        <v>83</v>
      </c>
      <c r="G688" s="140">
        <v>90491925</v>
      </c>
      <c r="H688" s="140"/>
      <c r="I688" s="118">
        <v>260626</v>
      </c>
      <c r="J688" s="174"/>
      <c r="K688" s="140"/>
      <c r="L688" s="140" t="s">
        <v>312</v>
      </c>
      <c r="M688" s="152" t="s">
        <v>852</v>
      </c>
      <c r="N688" s="225">
        <f>170.55+197.18</f>
        <v>367.73</v>
      </c>
      <c r="O688" s="142" t="s">
        <v>160</v>
      </c>
      <c r="P688" s="228" t="s">
        <v>163</v>
      </c>
      <c r="Q688" s="140"/>
      <c r="R688" s="140"/>
      <c r="S688" s="140"/>
      <c r="T688" s="140"/>
      <c r="U688" s="140"/>
      <c r="V688" s="140"/>
      <c r="W688" s="256">
        <f t="shared" si="90"/>
        <v>0</v>
      </c>
      <c r="X688" s="144">
        <f t="shared" si="93"/>
        <v>367.73</v>
      </c>
      <c r="Y688" s="142"/>
      <c r="Z688" s="153"/>
      <c r="AA688" s="153"/>
      <c r="AB688" s="153"/>
      <c r="AC688" s="154"/>
      <c r="AD688" s="155"/>
      <c r="AE688" s="149"/>
      <c r="AF688" s="248" t="s">
        <v>819</v>
      </c>
      <c r="AG688" s="257">
        <f t="shared" si="91"/>
        <v>367.73</v>
      </c>
      <c r="AH688" s="252">
        <f t="shared" si="92"/>
        <v>0</v>
      </c>
      <c r="AI688" s="258">
        <f t="shared" si="94"/>
        <v>367.73</v>
      </c>
    </row>
    <row r="689" spans="1:61" ht="14.25" customHeight="1" x14ac:dyDescent="0.2">
      <c r="A689" s="221">
        <v>42762</v>
      </c>
      <c r="B689" s="173"/>
      <c r="C689" s="138">
        <v>1</v>
      </c>
      <c r="D689" s="152" t="s">
        <v>55</v>
      </c>
      <c r="E689" s="140" t="s">
        <v>65</v>
      </c>
      <c r="F689" s="152" t="s">
        <v>79</v>
      </c>
      <c r="G689" s="140">
        <v>90487065</v>
      </c>
      <c r="H689" s="140">
        <v>1007819702</v>
      </c>
      <c r="I689" s="118">
        <v>260627</v>
      </c>
      <c r="J689" s="174" t="s">
        <v>856</v>
      </c>
      <c r="K689" s="140">
        <v>4402802180</v>
      </c>
      <c r="L689" s="140" t="s">
        <v>312</v>
      </c>
      <c r="M689" s="152" t="s">
        <v>857</v>
      </c>
      <c r="N689" s="225">
        <f>159.04+513.48</f>
        <v>672.52</v>
      </c>
      <c r="O689" s="142" t="s">
        <v>160</v>
      </c>
      <c r="P689" s="140"/>
      <c r="Q689" s="140"/>
      <c r="R689" s="228" t="s">
        <v>873</v>
      </c>
      <c r="S689" s="140">
        <v>159.04</v>
      </c>
      <c r="T689" s="140">
        <v>513.48</v>
      </c>
      <c r="U689" s="140"/>
      <c r="V689" s="140"/>
      <c r="W689" s="256">
        <f t="shared" si="90"/>
        <v>672.52</v>
      </c>
      <c r="X689" s="144">
        <f t="shared" si="93"/>
        <v>0</v>
      </c>
      <c r="Y689" s="142"/>
      <c r="Z689" s="153"/>
      <c r="AA689" s="153"/>
      <c r="AB689" s="153"/>
      <c r="AC689" s="154"/>
      <c r="AD689" s="155"/>
      <c r="AE689" s="149"/>
      <c r="AF689" s="248" t="s">
        <v>820</v>
      </c>
      <c r="AG689" s="257">
        <f t="shared" si="91"/>
        <v>672.52</v>
      </c>
      <c r="AH689" s="252">
        <f t="shared" si="92"/>
        <v>0</v>
      </c>
      <c r="AI689" s="258">
        <f t="shared" si="94"/>
        <v>0</v>
      </c>
    </row>
    <row r="690" spans="1:61" ht="14.25" customHeight="1" x14ac:dyDescent="0.2">
      <c r="A690" s="221">
        <v>42762</v>
      </c>
      <c r="B690" s="173"/>
      <c r="C690" s="138">
        <v>1</v>
      </c>
      <c r="D690" s="232" t="s">
        <v>55</v>
      </c>
      <c r="E690" s="228" t="s">
        <v>65</v>
      </c>
      <c r="F690" s="232" t="s">
        <v>79</v>
      </c>
      <c r="G690" s="140">
        <v>960888579</v>
      </c>
      <c r="H690" s="140">
        <v>1007819708</v>
      </c>
      <c r="I690" s="118">
        <v>260628</v>
      </c>
      <c r="J690" s="174" t="s">
        <v>859</v>
      </c>
      <c r="K690" s="140">
        <v>4402881731</v>
      </c>
      <c r="L690" s="140" t="s">
        <v>311</v>
      </c>
      <c r="M690" s="152" t="s">
        <v>858</v>
      </c>
      <c r="N690" s="225">
        <v>886.08</v>
      </c>
      <c r="O690" s="142" t="s">
        <v>160</v>
      </c>
      <c r="P690" s="140"/>
      <c r="Q690" s="228"/>
      <c r="R690" s="228" t="s">
        <v>873</v>
      </c>
      <c r="S690" s="140">
        <v>886.08</v>
      </c>
      <c r="T690" s="140"/>
      <c r="U690" s="140"/>
      <c r="V690" s="140"/>
      <c r="W690" s="256">
        <f t="shared" si="90"/>
        <v>886.08</v>
      </c>
      <c r="X690" s="144">
        <f t="shared" si="93"/>
        <v>0</v>
      </c>
      <c r="Y690" s="142"/>
      <c r="Z690" s="153"/>
      <c r="AA690" s="153"/>
      <c r="AB690" s="153"/>
      <c r="AC690" s="154"/>
      <c r="AD690" s="155"/>
      <c r="AE690" s="149"/>
      <c r="AF690" s="248" t="s">
        <v>820</v>
      </c>
      <c r="AG690" s="257">
        <f t="shared" si="91"/>
        <v>886.08</v>
      </c>
      <c r="AH690" s="252">
        <f t="shared" si="92"/>
        <v>0</v>
      </c>
      <c r="AI690" s="258">
        <f t="shared" si="94"/>
        <v>0</v>
      </c>
    </row>
    <row r="691" spans="1:61" ht="14.25" customHeight="1" x14ac:dyDescent="0.2">
      <c r="A691" s="221">
        <v>42762</v>
      </c>
      <c r="B691" s="173"/>
      <c r="C691" s="138">
        <v>1</v>
      </c>
      <c r="D691" s="152">
        <v>5</v>
      </c>
      <c r="E691" s="140" t="s">
        <v>168</v>
      </c>
      <c r="F691" s="232" t="s">
        <v>79</v>
      </c>
      <c r="G691" s="140">
        <v>90499917</v>
      </c>
      <c r="H691" s="140">
        <v>1007819717</v>
      </c>
      <c r="I691" s="118">
        <v>260629</v>
      </c>
      <c r="J691" s="174">
        <v>41805</v>
      </c>
      <c r="K691" s="140">
        <v>4402896813</v>
      </c>
      <c r="L691" s="140" t="s">
        <v>313</v>
      </c>
      <c r="M691" s="152" t="s">
        <v>860</v>
      </c>
      <c r="N691" s="225">
        <v>347.28</v>
      </c>
      <c r="O691" s="142" t="s">
        <v>160</v>
      </c>
      <c r="P691" s="140"/>
      <c r="Q691" s="228"/>
      <c r="R691" s="228" t="s">
        <v>873</v>
      </c>
      <c r="S691" s="140">
        <v>347.28</v>
      </c>
      <c r="T691" s="140"/>
      <c r="U691" s="140"/>
      <c r="V691" s="140"/>
      <c r="W691" s="256">
        <f t="shared" si="90"/>
        <v>347.28</v>
      </c>
      <c r="X691" s="144">
        <f t="shared" si="93"/>
        <v>0</v>
      </c>
      <c r="Y691" s="142"/>
      <c r="Z691" s="153"/>
      <c r="AA691" s="153"/>
      <c r="AB691" s="153"/>
      <c r="AC691" s="154"/>
      <c r="AD691" s="155"/>
      <c r="AE691" s="149"/>
      <c r="AF691" s="248" t="s">
        <v>820</v>
      </c>
      <c r="AG691" s="257">
        <f t="shared" si="91"/>
        <v>347.28</v>
      </c>
      <c r="AH691" s="252">
        <f t="shared" si="92"/>
        <v>0</v>
      </c>
      <c r="AI691" s="258">
        <f t="shared" si="94"/>
        <v>0</v>
      </c>
    </row>
    <row r="692" spans="1:61" ht="14.25" customHeight="1" x14ac:dyDescent="0.2">
      <c r="A692" s="221">
        <v>42762</v>
      </c>
      <c r="B692" s="173"/>
      <c r="C692" s="138">
        <v>1</v>
      </c>
      <c r="D692" s="232">
        <v>5</v>
      </c>
      <c r="E692" s="228" t="s">
        <v>168</v>
      </c>
      <c r="F692" s="232" t="s">
        <v>79</v>
      </c>
      <c r="G692" s="140">
        <v>90500315</v>
      </c>
      <c r="H692" s="140">
        <v>1007819723</v>
      </c>
      <c r="I692" s="118">
        <v>260630</v>
      </c>
      <c r="J692" s="174">
        <v>41804</v>
      </c>
      <c r="K692" s="140">
        <v>4402896811</v>
      </c>
      <c r="L692" s="140" t="s">
        <v>313</v>
      </c>
      <c r="M692" s="152" t="s">
        <v>861</v>
      </c>
      <c r="N692" s="225">
        <v>1262.02</v>
      </c>
      <c r="O692" s="142" t="s">
        <v>160</v>
      </c>
      <c r="P692" s="140"/>
      <c r="Q692" s="228"/>
      <c r="R692" s="228" t="s">
        <v>873</v>
      </c>
      <c r="S692" s="140">
        <v>1262.02</v>
      </c>
      <c r="T692" s="140"/>
      <c r="U692" s="140"/>
      <c r="V692" s="140"/>
      <c r="W692" s="256">
        <f t="shared" si="90"/>
        <v>1262.02</v>
      </c>
      <c r="X692" s="144">
        <f t="shared" si="93"/>
        <v>0</v>
      </c>
      <c r="Y692" s="142"/>
      <c r="Z692" s="153"/>
      <c r="AA692" s="153"/>
      <c r="AB692" s="153"/>
      <c r="AC692" s="154"/>
      <c r="AD692" s="155"/>
      <c r="AE692" s="149"/>
      <c r="AF692" s="248" t="s">
        <v>820</v>
      </c>
      <c r="AG692" s="257">
        <f t="shared" si="91"/>
        <v>1262.02</v>
      </c>
      <c r="AH692" s="252">
        <f t="shared" si="92"/>
        <v>0</v>
      </c>
      <c r="AI692" s="258">
        <f t="shared" si="94"/>
        <v>0</v>
      </c>
    </row>
    <row r="693" spans="1:61" ht="14.25" customHeight="1" x14ac:dyDescent="0.2">
      <c r="A693" s="221">
        <v>42762</v>
      </c>
      <c r="B693" s="173"/>
      <c r="C693" s="138">
        <v>1</v>
      </c>
      <c r="D693" s="232">
        <v>5</v>
      </c>
      <c r="E693" s="228" t="s">
        <v>168</v>
      </c>
      <c r="F693" s="232" t="s">
        <v>79</v>
      </c>
      <c r="G693" s="140">
        <v>90500316</v>
      </c>
      <c r="H693" s="140">
        <v>1007819737</v>
      </c>
      <c r="I693" s="118">
        <v>260631</v>
      </c>
      <c r="J693" s="174">
        <v>41803</v>
      </c>
      <c r="K693" s="140">
        <v>4402896812</v>
      </c>
      <c r="L693" s="140" t="s">
        <v>313</v>
      </c>
      <c r="M693" s="152" t="s">
        <v>862</v>
      </c>
      <c r="N693" s="225">
        <v>690.3</v>
      </c>
      <c r="O693" s="142" t="s">
        <v>160</v>
      </c>
      <c r="P693" s="140"/>
      <c r="Q693" s="228"/>
      <c r="R693" s="228" t="s">
        <v>873</v>
      </c>
      <c r="S693" s="140">
        <v>690.3</v>
      </c>
      <c r="T693" s="140"/>
      <c r="U693" s="140"/>
      <c r="V693" s="140"/>
      <c r="W693" s="256">
        <f t="shared" si="90"/>
        <v>690.3</v>
      </c>
      <c r="X693" s="144">
        <f t="shared" si="93"/>
        <v>0</v>
      </c>
      <c r="Y693" s="142"/>
      <c r="Z693" s="153"/>
      <c r="AA693" s="153"/>
      <c r="AB693" s="153"/>
      <c r="AC693" s="154"/>
      <c r="AD693" s="155"/>
      <c r="AE693" s="149"/>
      <c r="AF693" s="248" t="s">
        <v>820</v>
      </c>
      <c r="AG693" s="257">
        <f t="shared" si="91"/>
        <v>690.3</v>
      </c>
      <c r="AH693" s="252">
        <f t="shared" si="92"/>
        <v>0</v>
      </c>
      <c r="AI693" s="258">
        <f t="shared" si="94"/>
        <v>0</v>
      </c>
    </row>
    <row r="694" spans="1:61" ht="14.25" customHeight="1" x14ac:dyDescent="0.2">
      <c r="A694" s="221">
        <v>42762</v>
      </c>
      <c r="B694" s="173"/>
      <c r="C694" s="138">
        <v>1</v>
      </c>
      <c r="D694" s="152" t="s">
        <v>55</v>
      </c>
      <c r="E694" s="140" t="s">
        <v>65</v>
      </c>
      <c r="F694" s="232" t="s">
        <v>79</v>
      </c>
      <c r="G694" s="140">
        <v>90496370</v>
      </c>
      <c r="H694" s="140">
        <v>1007819757</v>
      </c>
      <c r="I694" s="118">
        <v>260632</v>
      </c>
      <c r="J694" s="174">
        <v>40415</v>
      </c>
      <c r="K694" s="140">
        <v>4402862170</v>
      </c>
      <c r="L694" s="140" t="s">
        <v>313</v>
      </c>
      <c r="M694" s="152" t="s">
        <v>863</v>
      </c>
      <c r="N694" s="225">
        <v>1488.87</v>
      </c>
      <c r="O694" s="142" t="s">
        <v>160</v>
      </c>
      <c r="P694" s="140"/>
      <c r="Q694" s="228"/>
      <c r="R694" s="228" t="s">
        <v>873</v>
      </c>
      <c r="S694" s="140">
        <v>1488.87</v>
      </c>
      <c r="T694" s="140"/>
      <c r="U694" s="140"/>
      <c r="V694" s="140"/>
      <c r="W694" s="256">
        <f t="shared" si="90"/>
        <v>1488.87</v>
      </c>
      <c r="X694" s="144">
        <f t="shared" ref="X694:X726" si="95">IF(O694="a",0,IF(O694="d","0",IF(O694="","",+N694-S694-T694-U694-V694)))</f>
        <v>0</v>
      </c>
      <c r="Y694" s="142"/>
      <c r="Z694" s="153"/>
      <c r="AA694" s="153"/>
      <c r="AB694" s="153"/>
      <c r="AC694" s="154"/>
      <c r="AD694" s="155"/>
      <c r="AE694" s="149"/>
      <c r="AF694" s="248" t="s">
        <v>820</v>
      </c>
      <c r="AG694" s="257">
        <f t="shared" si="91"/>
        <v>1488.87</v>
      </c>
      <c r="AH694" s="252">
        <f t="shared" si="92"/>
        <v>0</v>
      </c>
      <c r="AI694" s="258">
        <f t="shared" ref="AI694:AI726" si="96">AG694-W694</f>
        <v>0</v>
      </c>
    </row>
    <row r="695" spans="1:61" ht="14.25" customHeight="1" x14ac:dyDescent="0.2">
      <c r="A695" s="221">
        <v>42762</v>
      </c>
      <c r="B695" s="173"/>
      <c r="C695" s="138">
        <v>1</v>
      </c>
      <c r="D695" s="152">
        <v>5</v>
      </c>
      <c r="E695" s="140" t="s">
        <v>168</v>
      </c>
      <c r="F695" s="232" t="s">
        <v>79</v>
      </c>
      <c r="G695" s="140">
        <v>960920380</v>
      </c>
      <c r="H695" s="140">
        <v>1007819763</v>
      </c>
      <c r="I695" s="118">
        <v>260633</v>
      </c>
      <c r="J695" s="174"/>
      <c r="K695" s="140">
        <v>4402895207</v>
      </c>
      <c r="L695" s="140" t="s">
        <v>311</v>
      </c>
      <c r="M695" s="152" t="s">
        <v>864</v>
      </c>
      <c r="N695" s="225">
        <v>100</v>
      </c>
      <c r="O695" s="142" t="s">
        <v>160</v>
      </c>
      <c r="P695" s="140"/>
      <c r="Q695" s="228"/>
      <c r="R695" s="228" t="s">
        <v>873</v>
      </c>
      <c r="S695" s="140">
        <v>100</v>
      </c>
      <c r="T695" s="140"/>
      <c r="U695" s="140"/>
      <c r="V695" s="140"/>
      <c r="W695" s="256">
        <f t="shared" si="90"/>
        <v>100</v>
      </c>
      <c r="X695" s="144">
        <f t="shared" si="95"/>
        <v>0</v>
      </c>
      <c r="Y695" s="142"/>
      <c r="Z695" s="153"/>
      <c r="AA695" s="153"/>
      <c r="AB695" s="153"/>
      <c r="AC695" s="154"/>
      <c r="AD695" s="155"/>
      <c r="AE695" s="149"/>
      <c r="AF695" s="248" t="s">
        <v>820</v>
      </c>
      <c r="AG695" s="257">
        <f t="shared" si="91"/>
        <v>100</v>
      </c>
      <c r="AH695" s="252">
        <f t="shared" si="92"/>
        <v>0</v>
      </c>
      <c r="AI695" s="258">
        <f t="shared" si="96"/>
        <v>0</v>
      </c>
    </row>
    <row r="696" spans="1:61" ht="14.25" customHeight="1" x14ac:dyDescent="0.2">
      <c r="A696" s="221">
        <v>42762</v>
      </c>
      <c r="B696" s="173"/>
      <c r="C696" s="138">
        <v>1</v>
      </c>
      <c r="D696" s="152">
        <v>5</v>
      </c>
      <c r="E696" s="140" t="s">
        <v>168</v>
      </c>
      <c r="F696" s="232" t="s">
        <v>79</v>
      </c>
      <c r="G696" s="228">
        <v>960907828</v>
      </c>
      <c r="H696" s="140" t="s">
        <v>954</v>
      </c>
      <c r="I696" s="118">
        <v>260634</v>
      </c>
      <c r="J696" s="174"/>
      <c r="K696" s="140" t="s">
        <v>881</v>
      </c>
      <c r="L696" s="140" t="s">
        <v>312</v>
      </c>
      <c r="M696" s="152" t="s">
        <v>855</v>
      </c>
      <c r="N696" s="225">
        <f>232.88+55.32</f>
        <v>288.2</v>
      </c>
      <c r="O696" s="142" t="s">
        <v>160</v>
      </c>
      <c r="Q696" s="140"/>
      <c r="R696" s="285" t="s">
        <v>949</v>
      </c>
      <c r="S696" s="140">
        <v>55.32</v>
      </c>
      <c r="T696" s="140">
        <v>232.88</v>
      </c>
      <c r="U696" s="140"/>
      <c r="V696" s="140"/>
      <c r="W696" s="256">
        <v>288.2</v>
      </c>
      <c r="X696" s="144">
        <v>0</v>
      </c>
      <c r="Y696" s="142"/>
      <c r="Z696" s="153"/>
      <c r="AA696" s="153"/>
      <c r="AB696" s="153"/>
      <c r="AC696" s="154"/>
      <c r="AD696" s="155"/>
      <c r="AE696" s="149"/>
      <c r="AF696" s="248" t="s">
        <v>820</v>
      </c>
      <c r="AG696" s="257">
        <f t="shared" si="91"/>
        <v>288.2</v>
      </c>
      <c r="AH696" s="252">
        <f t="shared" si="92"/>
        <v>0</v>
      </c>
      <c r="AI696" s="258">
        <f t="shared" si="96"/>
        <v>0</v>
      </c>
    </row>
    <row r="697" spans="1:61" ht="14.25" customHeight="1" x14ac:dyDescent="0.2">
      <c r="A697" s="221">
        <v>42762</v>
      </c>
      <c r="B697" s="173"/>
      <c r="C697" s="138">
        <v>1</v>
      </c>
      <c r="D697" s="152">
        <v>5</v>
      </c>
      <c r="E697" s="228" t="s">
        <v>168</v>
      </c>
      <c r="F697" s="152" t="s">
        <v>79</v>
      </c>
      <c r="G697" s="140">
        <v>960907827</v>
      </c>
      <c r="H697" s="140">
        <v>1007819858</v>
      </c>
      <c r="I697" s="118">
        <v>260635</v>
      </c>
      <c r="J697" s="174"/>
      <c r="K697" s="140">
        <v>4402870100</v>
      </c>
      <c r="L697" s="140" t="s">
        <v>313</v>
      </c>
      <c r="M697" s="152" t="s">
        <v>865</v>
      </c>
      <c r="N697" s="225">
        <v>2804.16</v>
      </c>
      <c r="O697" s="142" t="s">
        <v>160</v>
      </c>
      <c r="P697" s="140"/>
      <c r="Q697" s="140"/>
      <c r="R697" s="228" t="s">
        <v>873</v>
      </c>
      <c r="S697" s="140">
        <v>2804.16</v>
      </c>
      <c r="T697" s="140"/>
      <c r="U697" s="140"/>
      <c r="V697" s="140"/>
      <c r="W697" s="256">
        <f t="shared" si="90"/>
        <v>2804.16</v>
      </c>
      <c r="X697" s="144">
        <f t="shared" si="95"/>
        <v>0</v>
      </c>
      <c r="Y697" s="142"/>
      <c r="Z697" s="153"/>
      <c r="AA697" s="153"/>
      <c r="AB697" s="153"/>
      <c r="AC697" s="154"/>
      <c r="AD697" s="155"/>
      <c r="AE697" s="149"/>
      <c r="AF697" s="248" t="s">
        <v>820</v>
      </c>
      <c r="AG697" s="257">
        <f t="shared" si="91"/>
        <v>2804.16</v>
      </c>
      <c r="AH697" s="252">
        <f t="shared" si="92"/>
        <v>0</v>
      </c>
      <c r="AI697" s="258">
        <f t="shared" si="96"/>
        <v>0</v>
      </c>
    </row>
    <row r="698" spans="1:61" ht="14.25" customHeight="1" x14ac:dyDescent="0.2">
      <c r="A698" s="221">
        <v>42762</v>
      </c>
      <c r="B698" s="173"/>
      <c r="C698" s="138">
        <v>1</v>
      </c>
      <c r="D698" s="152">
        <v>3</v>
      </c>
      <c r="E698" s="140" t="s">
        <v>282</v>
      </c>
      <c r="F698" s="232" t="s">
        <v>79</v>
      </c>
      <c r="G698" s="140">
        <v>99212295</v>
      </c>
      <c r="H698" s="140">
        <v>1007819869</v>
      </c>
      <c r="I698" s="118">
        <v>260636</v>
      </c>
      <c r="J698" s="174"/>
      <c r="K698" s="140">
        <v>4402887079</v>
      </c>
      <c r="L698" s="140" t="s">
        <v>311</v>
      </c>
      <c r="M698" s="152" t="s">
        <v>866</v>
      </c>
      <c r="N698" s="225">
        <v>73.8</v>
      </c>
      <c r="O698" s="142" t="s">
        <v>160</v>
      </c>
      <c r="P698" s="140"/>
      <c r="Q698" s="228"/>
      <c r="R698" s="228" t="s">
        <v>873</v>
      </c>
      <c r="S698" s="140">
        <v>73.8</v>
      </c>
      <c r="T698" s="140"/>
      <c r="U698" s="140"/>
      <c r="V698" s="140"/>
      <c r="W698" s="256">
        <f t="shared" si="90"/>
        <v>73.8</v>
      </c>
      <c r="X698" s="144">
        <f t="shared" si="95"/>
        <v>0</v>
      </c>
      <c r="Y698" s="142"/>
      <c r="Z698" s="153"/>
      <c r="AA698" s="153"/>
      <c r="AB698" s="153"/>
      <c r="AC698" s="154"/>
      <c r="AD698" s="155"/>
      <c r="AE698" s="149"/>
      <c r="AF698" s="248" t="s">
        <v>819</v>
      </c>
      <c r="AG698" s="257">
        <f t="shared" si="91"/>
        <v>73.8</v>
      </c>
      <c r="AH698" s="252">
        <f t="shared" si="92"/>
        <v>0</v>
      </c>
      <c r="AI698" s="258">
        <f t="shared" si="96"/>
        <v>0</v>
      </c>
    </row>
    <row r="699" spans="1:61" ht="14.25" customHeight="1" x14ac:dyDescent="0.2">
      <c r="A699" s="221">
        <v>42762</v>
      </c>
      <c r="B699" s="173"/>
      <c r="C699" s="138">
        <v>1</v>
      </c>
      <c r="D699" s="152" t="s">
        <v>53</v>
      </c>
      <c r="E699" s="140" t="s">
        <v>165</v>
      </c>
      <c r="F699" s="232" t="s">
        <v>79</v>
      </c>
      <c r="G699" s="140">
        <v>960915620</v>
      </c>
      <c r="H699" s="140">
        <v>1007819876</v>
      </c>
      <c r="I699" s="118">
        <v>260637</v>
      </c>
      <c r="J699" s="174">
        <v>41423</v>
      </c>
      <c r="K699" s="140">
        <v>4402887925</v>
      </c>
      <c r="L699" s="140" t="s">
        <v>311</v>
      </c>
      <c r="M699" s="152" t="s">
        <v>780</v>
      </c>
      <c r="N699" s="225">
        <v>781.6</v>
      </c>
      <c r="O699" s="142" t="s">
        <v>160</v>
      </c>
      <c r="P699" s="140"/>
      <c r="Q699" s="228"/>
      <c r="R699" s="140" t="s">
        <v>949</v>
      </c>
      <c r="S699" s="225">
        <v>781.6</v>
      </c>
      <c r="T699" s="140"/>
      <c r="U699" s="140"/>
      <c r="V699" s="140"/>
      <c r="W699" s="256">
        <f t="shared" si="90"/>
        <v>781.6</v>
      </c>
      <c r="X699" s="144">
        <f t="shared" si="95"/>
        <v>0</v>
      </c>
      <c r="Y699" s="142"/>
      <c r="Z699" s="153"/>
      <c r="AA699" s="153"/>
      <c r="AB699" s="153"/>
      <c r="AC699" s="154"/>
      <c r="AD699" s="155"/>
      <c r="AE699" s="149"/>
      <c r="AF699" s="248" t="s">
        <v>819</v>
      </c>
      <c r="AG699" s="257">
        <f t="shared" si="91"/>
        <v>781.6</v>
      </c>
      <c r="AH699" s="252">
        <f t="shared" si="92"/>
        <v>0</v>
      </c>
      <c r="AI699" s="258">
        <f t="shared" si="96"/>
        <v>0</v>
      </c>
    </row>
    <row r="700" spans="1:61" ht="14.25" customHeight="1" x14ac:dyDescent="0.2">
      <c r="A700" s="221">
        <v>42762</v>
      </c>
      <c r="B700" s="173"/>
      <c r="C700" s="138">
        <v>1</v>
      </c>
      <c r="D700" s="232" t="s">
        <v>53</v>
      </c>
      <c r="E700" s="228" t="s">
        <v>165</v>
      </c>
      <c r="F700" s="232" t="s">
        <v>79</v>
      </c>
      <c r="G700" s="140">
        <v>90401182</v>
      </c>
      <c r="H700" s="140">
        <v>1007819888</v>
      </c>
      <c r="I700" s="118">
        <v>260638</v>
      </c>
      <c r="J700" s="174">
        <v>41427</v>
      </c>
      <c r="K700" s="140">
        <v>4402888673</v>
      </c>
      <c r="L700" s="140" t="s">
        <v>311</v>
      </c>
      <c r="M700" s="152" t="s">
        <v>867</v>
      </c>
      <c r="N700" s="225">
        <v>408.96</v>
      </c>
      <c r="O700" s="142" t="s">
        <v>160</v>
      </c>
      <c r="P700" s="140"/>
      <c r="Q700" s="228"/>
      <c r="R700" s="140" t="s">
        <v>949</v>
      </c>
      <c r="S700" s="140">
        <v>408.96</v>
      </c>
      <c r="T700" s="140"/>
      <c r="U700" s="140"/>
      <c r="V700" s="140"/>
      <c r="W700" s="256">
        <f t="shared" si="90"/>
        <v>408.96</v>
      </c>
      <c r="X700" s="144">
        <f t="shared" si="95"/>
        <v>0</v>
      </c>
      <c r="Y700" s="142"/>
      <c r="Z700" s="153"/>
      <c r="AA700" s="153"/>
      <c r="AB700" s="153"/>
      <c r="AC700" s="154"/>
      <c r="AD700" s="155"/>
      <c r="AE700" s="149"/>
      <c r="AF700" s="248" t="s">
        <v>819</v>
      </c>
      <c r="AG700" s="257">
        <f t="shared" si="91"/>
        <v>408.96</v>
      </c>
      <c r="AH700" s="252">
        <f t="shared" si="92"/>
        <v>0</v>
      </c>
      <c r="AI700" s="258">
        <f t="shared" si="96"/>
        <v>0</v>
      </c>
    </row>
    <row r="701" spans="1:61" ht="14.25" customHeight="1" x14ac:dyDescent="0.2">
      <c r="A701" s="269">
        <v>42773</v>
      </c>
      <c r="B701" s="173"/>
      <c r="C701" s="138">
        <v>1</v>
      </c>
      <c r="D701" s="152">
        <v>5</v>
      </c>
      <c r="E701" s="140" t="s">
        <v>169</v>
      </c>
      <c r="F701" s="152" t="s">
        <v>79</v>
      </c>
      <c r="G701" s="140">
        <v>90494589</v>
      </c>
      <c r="H701" s="140">
        <v>1007862168</v>
      </c>
      <c r="I701" s="118">
        <v>260640</v>
      </c>
      <c r="J701" s="174" t="s">
        <v>882</v>
      </c>
      <c r="K701" s="140">
        <v>4402898168</v>
      </c>
      <c r="L701" s="140" t="s">
        <v>311</v>
      </c>
      <c r="M701" s="152" t="s">
        <v>883</v>
      </c>
      <c r="N701" s="225">
        <v>903.12</v>
      </c>
      <c r="O701" s="142" t="s">
        <v>160</v>
      </c>
      <c r="P701" s="140"/>
      <c r="Q701" s="140"/>
      <c r="R701" s="140" t="s">
        <v>949</v>
      </c>
      <c r="S701" s="140">
        <v>903.12</v>
      </c>
      <c r="T701" s="140"/>
      <c r="U701" s="140"/>
      <c r="V701" s="140"/>
      <c r="W701" s="256">
        <f t="shared" si="90"/>
        <v>903.12</v>
      </c>
      <c r="X701" s="144">
        <f t="shared" si="95"/>
        <v>0</v>
      </c>
      <c r="Y701" s="142"/>
      <c r="Z701" s="153"/>
      <c r="AA701" s="153"/>
      <c r="AB701" s="153"/>
      <c r="AC701" s="154"/>
      <c r="AD701" s="155"/>
      <c r="AE701" s="149"/>
      <c r="AF701" s="248" t="s">
        <v>820</v>
      </c>
      <c r="AG701" s="257">
        <f t="shared" si="91"/>
        <v>903.12</v>
      </c>
      <c r="AH701" s="252">
        <f t="shared" si="92"/>
        <v>0</v>
      </c>
      <c r="AI701" s="258">
        <f t="shared" si="96"/>
        <v>0</v>
      </c>
    </row>
    <row r="702" spans="1:61" customFormat="1" x14ac:dyDescent="0.2">
      <c r="A702" s="269">
        <v>42773</v>
      </c>
      <c r="B702" s="173"/>
      <c r="C702" s="138">
        <v>1</v>
      </c>
      <c r="D702" s="232">
        <v>3</v>
      </c>
      <c r="E702" s="228" t="s">
        <v>888</v>
      </c>
      <c r="F702" s="232" t="s">
        <v>78</v>
      </c>
      <c r="G702" s="228"/>
      <c r="H702" s="228" t="s">
        <v>1015</v>
      </c>
      <c r="I702" s="118">
        <v>260645</v>
      </c>
      <c r="J702" s="174"/>
      <c r="K702" s="228" t="s">
        <v>1014</v>
      </c>
      <c r="L702" s="228" t="s">
        <v>311</v>
      </c>
      <c r="M702" s="232" t="s">
        <v>889</v>
      </c>
      <c r="N702" s="225">
        <v>120</v>
      </c>
      <c r="O702" s="142" t="s">
        <v>160</v>
      </c>
      <c r="P702" s="310"/>
      <c r="Q702" s="310"/>
      <c r="R702" s="228" t="s">
        <v>1013</v>
      </c>
      <c r="S702" s="225">
        <v>120</v>
      </c>
      <c r="T702" s="310"/>
      <c r="U702" s="310"/>
      <c r="V702" s="310"/>
      <c r="W702" s="256">
        <f t="shared" si="90"/>
        <v>120</v>
      </c>
      <c r="X702" s="144">
        <f t="shared" si="95"/>
        <v>0</v>
      </c>
      <c r="Y702" s="310"/>
      <c r="Z702" s="310"/>
      <c r="AA702" s="310"/>
      <c r="AB702" s="310"/>
      <c r="AC702" s="310"/>
      <c r="AD702" s="310"/>
      <c r="AE702" s="310"/>
      <c r="AF702" s="215" t="s">
        <v>819</v>
      </c>
      <c r="AG702" s="311">
        <v>120</v>
      </c>
      <c r="AH702" s="312">
        <v>0</v>
      </c>
      <c r="AI702" s="313">
        <v>0</v>
      </c>
      <c r="AJ702" s="284"/>
      <c r="AK702" s="284"/>
      <c r="AL702" s="284"/>
      <c r="AM702" s="284"/>
      <c r="AN702" s="284"/>
      <c r="AO702" s="284"/>
      <c r="AP702" s="284"/>
      <c r="AQ702" s="284"/>
      <c r="AR702" s="284"/>
      <c r="AS702" s="284"/>
      <c r="AT702" s="284"/>
      <c r="AU702" s="284"/>
      <c r="AV702" s="284"/>
      <c r="AW702" s="284"/>
      <c r="AX702" s="284"/>
      <c r="AY702" s="284"/>
      <c r="AZ702" s="284"/>
      <c r="BA702" s="284"/>
      <c r="BB702" s="284"/>
      <c r="BC702" s="284"/>
      <c r="BD702" s="284"/>
      <c r="BE702" s="284"/>
      <c r="BF702" s="284"/>
      <c r="BG702" s="284"/>
      <c r="BH702" s="284"/>
      <c r="BI702" s="284"/>
    </row>
    <row r="703" spans="1:61" ht="14.25" customHeight="1" x14ac:dyDescent="0.2">
      <c r="A703" s="269">
        <v>42773</v>
      </c>
      <c r="B703" s="173"/>
      <c r="C703" s="138">
        <v>1</v>
      </c>
      <c r="D703" s="152">
        <v>3</v>
      </c>
      <c r="E703" s="140" t="s">
        <v>282</v>
      </c>
      <c r="F703" s="232" t="s">
        <v>79</v>
      </c>
      <c r="G703" s="140">
        <v>90498841</v>
      </c>
      <c r="H703" s="140">
        <v>1007863015</v>
      </c>
      <c r="I703" s="118">
        <v>260647</v>
      </c>
      <c r="J703" s="174"/>
      <c r="K703" s="140">
        <v>4402902226</v>
      </c>
      <c r="L703" s="140" t="s">
        <v>311</v>
      </c>
      <c r="M703" s="152" t="s">
        <v>890</v>
      </c>
      <c r="N703" s="225">
        <v>340.8</v>
      </c>
      <c r="O703" s="142" t="s">
        <v>160</v>
      </c>
      <c r="P703" s="140"/>
      <c r="Q703" s="228"/>
      <c r="R703" s="140" t="s">
        <v>949</v>
      </c>
      <c r="S703" s="140">
        <v>340.8</v>
      </c>
      <c r="T703" s="140"/>
      <c r="U703" s="140"/>
      <c r="V703" s="140"/>
      <c r="W703" s="256">
        <f t="shared" si="90"/>
        <v>340.8</v>
      </c>
      <c r="X703" s="144">
        <f t="shared" si="95"/>
        <v>0</v>
      </c>
      <c r="Y703" s="142"/>
      <c r="Z703" s="153"/>
      <c r="AA703" s="153"/>
      <c r="AB703" s="153"/>
      <c r="AC703" s="154"/>
      <c r="AD703" s="155"/>
      <c r="AE703" s="149"/>
      <c r="AF703" s="248" t="s">
        <v>819</v>
      </c>
      <c r="AG703" s="257">
        <f t="shared" si="91"/>
        <v>340.8</v>
      </c>
      <c r="AH703" s="252">
        <f t="shared" si="92"/>
        <v>0</v>
      </c>
      <c r="AI703" s="258">
        <f t="shared" si="96"/>
        <v>0</v>
      </c>
    </row>
    <row r="704" spans="1:61" ht="14.25" customHeight="1" x14ac:dyDescent="0.2">
      <c r="A704" s="269">
        <v>42773</v>
      </c>
      <c r="B704" s="173"/>
      <c r="C704" s="138">
        <v>1</v>
      </c>
      <c r="D704" s="152">
        <v>3</v>
      </c>
      <c r="E704" s="228" t="s">
        <v>282</v>
      </c>
      <c r="F704" s="232" t="s">
        <v>79</v>
      </c>
      <c r="G704" s="140">
        <v>960912316</v>
      </c>
      <c r="H704" s="140">
        <v>1007863026</v>
      </c>
      <c r="I704" s="118">
        <v>260648</v>
      </c>
      <c r="J704" s="174"/>
      <c r="K704" s="140">
        <v>4402886079</v>
      </c>
      <c r="L704" s="140" t="s">
        <v>311</v>
      </c>
      <c r="M704" s="152" t="s">
        <v>482</v>
      </c>
      <c r="N704" s="225">
        <v>447.04</v>
      </c>
      <c r="O704" s="142" t="s">
        <v>160</v>
      </c>
      <c r="P704" s="140"/>
      <c r="Q704" s="228"/>
      <c r="R704" s="140" t="s">
        <v>949</v>
      </c>
      <c r="S704" s="140">
        <v>447.04</v>
      </c>
      <c r="T704" s="140"/>
      <c r="U704" s="140"/>
      <c r="V704" s="140"/>
      <c r="W704" s="256">
        <f t="shared" si="90"/>
        <v>447.04</v>
      </c>
      <c r="X704" s="144">
        <f t="shared" si="95"/>
        <v>0</v>
      </c>
      <c r="Y704" s="142"/>
      <c r="Z704" s="153"/>
      <c r="AA704" s="153"/>
      <c r="AB704" s="153"/>
      <c r="AC704" s="154"/>
      <c r="AD704" s="155"/>
      <c r="AE704" s="149"/>
      <c r="AF704" s="248" t="s">
        <v>819</v>
      </c>
      <c r="AG704" s="257">
        <f t="shared" si="91"/>
        <v>447.04</v>
      </c>
      <c r="AH704" s="252">
        <f t="shared" si="92"/>
        <v>0</v>
      </c>
      <c r="AI704" s="258">
        <f t="shared" si="96"/>
        <v>0</v>
      </c>
    </row>
    <row r="705" spans="1:35" ht="14.25" customHeight="1" x14ac:dyDescent="0.2">
      <c r="A705" s="269">
        <v>42773</v>
      </c>
      <c r="B705" s="173"/>
      <c r="C705" s="138">
        <v>1</v>
      </c>
      <c r="D705" s="152">
        <v>3</v>
      </c>
      <c r="E705" s="140" t="s">
        <v>61</v>
      </c>
      <c r="F705" s="152" t="s">
        <v>79</v>
      </c>
      <c r="G705" s="140">
        <v>960912406</v>
      </c>
      <c r="H705" s="140">
        <v>1007863070</v>
      </c>
      <c r="I705" s="118">
        <v>260649</v>
      </c>
      <c r="J705" s="174"/>
      <c r="K705" s="140">
        <v>4402875903</v>
      </c>
      <c r="L705" s="140" t="s">
        <v>312</v>
      </c>
      <c r="M705" s="152" t="s">
        <v>801</v>
      </c>
      <c r="N705" s="225">
        <f>100+286.72</f>
        <v>386.72</v>
      </c>
      <c r="O705" s="142" t="s">
        <v>160</v>
      </c>
      <c r="P705" s="140"/>
      <c r="Q705" s="228"/>
      <c r="R705" s="140" t="s">
        <v>949</v>
      </c>
      <c r="S705" s="140">
        <v>386.72</v>
      </c>
      <c r="T705" s="140"/>
      <c r="U705" s="140"/>
      <c r="V705" s="140"/>
      <c r="W705" s="256">
        <f t="shared" si="90"/>
        <v>386.72</v>
      </c>
      <c r="X705" s="144">
        <f t="shared" si="95"/>
        <v>0</v>
      </c>
      <c r="Y705" s="142"/>
      <c r="Z705" s="153"/>
      <c r="AA705" s="153"/>
      <c r="AB705" s="153"/>
      <c r="AC705" s="154"/>
      <c r="AD705" s="155"/>
      <c r="AE705" s="149"/>
      <c r="AF705" s="248" t="s">
        <v>819</v>
      </c>
      <c r="AG705" s="257">
        <f t="shared" si="91"/>
        <v>386.72</v>
      </c>
      <c r="AH705" s="252">
        <f t="shared" si="92"/>
        <v>0</v>
      </c>
      <c r="AI705" s="258">
        <f t="shared" si="96"/>
        <v>0</v>
      </c>
    </row>
    <row r="706" spans="1:35" ht="14.25" customHeight="1" x14ac:dyDescent="0.2">
      <c r="A706" s="269">
        <v>42773</v>
      </c>
      <c r="B706" s="173"/>
      <c r="C706" s="138">
        <v>1</v>
      </c>
      <c r="D706" s="152" t="s">
        <v>53</v>
      </c>
      <c r="E706" s="140" t="s">
        <v>165</v>
      </c>
      <c r="F706" s="232" t="s">
        <v>79</v>
      </c>
      <c r="G706" s="140">
        <v>90499919</v>
      </c>
      <c r="H706" s="140">
        <v>1007863074</v>
      </c>
      <c r="I706" s="118">
        <v>260650</v>
      </c>
      <c r="J706" s="174">
        <v>41659</v>
      </c>
      <c r="K706" s="140">
        <v>4402892986</v>
      </c>
      <c r="L706" s="140" t="s">
        <v>311</v>
      </c>
      <c r="M706" s="152" t="s">
        <v>891</v>
      </c>
      <c r="N706" s="225">
        <v>181.76</v>
      </c>
      <c r="O706" s="142" t="s">
        <v>160</v>
      </c>
      <c r="P706" s="140"/>
      <c r="Q706" s="228"/>
      <c r="R706" s="140" t="s">
        <v>949</v>
      </c>
      <c r="S706" s="140">
        <v>181.76</v>
      </c>
      <c r="T706" s="140"/>
      <c r="U706" s="140"/>
      <c r="V706" s="140"/>
      <c r="W706" s="256">
        <f t="shared" si="90"/>
        <v>181.76</v>
      </c>
      <c r="X706" s="144">
        <f t="shared" si="95"/>
        <v>0</v>
      </c>
      <c r="Y706" s="142"/>
      <c r="Z706" s="153"/>
      <c r="AA706" s="153"/>
      <c r="AB706" s="153"/>
      <c r="AC706" s="154"/>
      <c r="AD706" s="155"/>
      <c r="AE706" s="149"/>
      <c r="AF706" s="248" t="s">
        <v>819</v>
      </c>
      <c r="AG706" s="257">
        <f t="shared" si="91"/>
        <v>181.76</v>
      </c>
      <c r="AH706" s="252">
        <f t="shared" si="92"/>
        <v>0</v>
      </c>
      <c r="AI706" s="258">
        <f t="shared" si="96"/>
        <v>0</v>
      </c>
    </row>
    <row r="707" spans="1:35" ht="14.25" customHeight="1" x14ac:dyDescent="0.2">
      <c r="A707" s="269">
        <v>42773</v>
      </c>
      <c r="B707" s="173"/>
      <c r="C707" s="138">
        <v>1</v>
      </c>
      <c r="D707" s="232" t="s">
        <v>53</v>
      </c>
      <c r="E707" s="228" t="s">
        <v>165</v>
      </c>
      <c r="F707" s="232" t="s">
        <v>79</v>
      </c>
      <c r="G707" s="140">
        <v>90500146</v>
      </c>
      <c r="H707" s="140">
        <v>1007863091</v>
      </c>
      <c r="I707" s="118">
        <v>260651</v>
      </c>
      <c r="J707" s="174">
        <v>41658</v>
      </c>
      <c r="K707" s="140">
        <v>4402893812</v>
      </c>
      <c r="L707" s="140" t="s">
        <v>311</v>
      </c>
      <c r="M707" s="152" t="s">
        <v>892</v>
      </c>
      <c r="N707" s="225">
        <v>202.24</v>
      </c>
      <c r="O707" s="142" t="s">
        <v>160</v>
      </c>
      <c r="P707" s="140"/>
      <c r="Q707" s="228"/>
      <c r="R707" s="140" t="s">
        <v>949</v>
      </c>
      <c r="S707" s="140">
        <v>202.24</v>
      </c>
      <c r="T707" s="140"/>
      <c r="U707" s="140"/>
      <c r="V707" s="140"/>
      <c r="W707" s="256">
        <f t="shared" si="90"/>
        <v>202.24</v>
      </c>
      <c r="X707" s="144">
        <f t="shared" si="95"/>
        <v>0</v>
      </c>
      <c r="Y707" s="142"/>
      <c r="Z707" s="153"/>
      <c r="AA707" s="153"/>
      <c r="AB707" s="153"/>
      <c r="AC707" s="154"/>
      <c r="AD707" s="155"/>
      <c r="AE707" s="149"/>
      <c r="AF707" s="248" t="s">
        <v>819</v>
      </c>
      <c r="AG707" s="257">
        <f t="shared" si="91"/>
        <v>202.24</v>
      </c>
      <c r="AH707" s="252">
        <f t="shared" si="92"/>
        <v>0</v>
      </c>
      <c r="AI707" s="258">
        <f t="shared" si="96"/>
        <v>0</v>
      </c>
    </row>
    <row r="708" spans="1:35" ht="14.25" customHeight="1" x14ac:dyDescent="0.2">
      <c r="A708" s="269">
        <v>42773</v>
      </c>
      <c r="B708" s="173"/>
      <c r="C708" s="138">
        <v>1</v>
      </c>
      <c r="D708" s="152">
        <v>8</v>
      </c>
      <c r="E708" s="140" t="s">
        <v>166</v>
      </c>
      <c r="F708" s="232" t="s">
        <v>79</v>
      </c>
      <c r="G708" s="140">
        <v>90500968</v>
      </c>
      <c r="H708" s="140">
        <v>1007863104</v>
      </c>
      <c r="I708" s="118">
        <v>260652</v>
      </c>
      <c r="J708" s="174"/>
      <c r="K708" s="140">
        <v>4402901229</v>
      </c>
      <c r="L708" s="140" t="s">
        <v>311</v>
      </c>
      <c r="M708" s="152" t="s">
        <v>199</v>
      </c>
      <c r="N708" s="225">
        <v>97.38</v>
      </c>
      <c r="O708" s="142" t="s">
        <v>160</v>
      </c>
      <c r="P708" s="140"/>
      <c r="Q708" s="228"/>
      <c r="R708" s="140" t="s">
        <v>949</v>
      </c>
      <c r="S708" s="140">
        <v>97.38</v>
      </c>
      <c r="T708" s="140"/>
      <c r="U708" s="140"/>
      <c r="V708" s="140"/>
      <c r="W708" s="256">
        <f t="shared" si="90"/>
        <v>97.38</v>
      </c>
      <c r="X708" s="144">
        <f t="shared" si="95"/>
        <v>0</v>
      </c>
      <c r="Y708" s="142"/>
      <c r="Z708" s="153"/>
      <c r="AA708" s="153"/>
      <c r="AB708" s="153"/>
      <c r="AC708" s="154"/>
      <c r="AD708" s="155"/>
      <c r="AE708" s="149"/>
      <c r="AF708" s="248" t="s">
        <v>818</v>
      </c>
      <c r="AG708" s="257">
        <f t="shared" si="91"/>
        <v>97.38</v>
      </c>
      <c r="AH708" s="252">
        <f t="shared" si="92"/>
        <v>0</v>
      </c>
      <c r="AI708" s="258">
        <f t="shared" si="96"/>
        <v>0</v>
      </c>
    </row>
    <row r="709" spans="1:35" ht="14.25" customHeight="1" x14ac:dyDescent="0.2">
      <c r="A709" s="269">
        <v>42773</v>
      </c>
      <c r="B709" s="173"/>
      <c r="C709" s="138">
        <v>1</v>
      </c>
      <c r="D709" s="152">
        <v>3</v>
      </c>
      <c r="E709" s="140" t="s">
        <v>61</v>
      </c>
      <c r="F709" s="232" t="s">
        <v>79</v>
      </c>
      <c r="G709" s="140">
        <v>90501852</v>
      </c>
      <c r="H709" s="140">
        <v>1007863109</v>
      </c>
      <c r="I709" s="118">
        <v>260653</v>
      </c>
      <c r="J709" s="174"/>
      <c r="K709" s="140">
        <v>4402903758</v>
      </c>
      <c r="L709" s="140" t="s">
        <v>311</v>
      </c>
      <c r="M709" s="152" t="s">
        <v>893</v>
      </c>
      <c r="N709" s="225">
        <v>170.4</v>
      </c>
      <c r="O709" s="142" t="s">
        <v>160</v>
      </c>
      <c r="P709" s="140"/>
      <c r="Q709" s="228"/>
      <c r="R709" s="140" t="s">
        <v>949</v>
      </c>
      <c r="S709" s="140">
        <v>170.4</v>
      </c>
      <c r="T709" s="140"/>
      <c r="U709" s="140"/>
      <c r="V709" s="140"/>
      <c r="W709" s="256">
        <f t="shared" si="90"/>
        <v>170.4</v>
      </c>
      <c r="X709" s="144">
        <f t="shared" si="95"/>
        <v>0</v>
      </c>
      <c r="Y709" s="142"/>
      <c r="Z709" s="153"/>
      <c r="AA709" s="153"/>
      <c r="AB709" s="153"/>
      <c r="AC709" s="154"/>
      <c r="AD709" s="155"/>
      <c r="AE709" s="149"/>
      <c r="AF709" s="248" t="s">
        <v>819</v>
      </c>
      <c r="AG709" s="257">
        <f t="shared" si="91"/>
        <v>170.4</v>
      </c>
      <c r="AH709" s="252">
        <f t="shared" si="92"/>
        <v>0</v>
      </c>
      <c r="AI709" s="258">
        <f t="shared" si="96"/>
        <v>0</v>
      </c>
    </row>
    <row r="710" spans="1:35" ht="14.25" customHeight="1" x14ac:dyDescent="0.2">
      <c r="A710" s="269">
        <v>42774</v>
      </c>
      <c r="B710" s="269">
        <v>42775</v>
      </c>
      <c r="C710" s="138">
        <v>1</v>
      </c>
      <c r="D710" s="152">
        <v>8</v>
      </c>
      <c r="E710" s="140" t="s">
        <v>166</v>
      </c>
      <c r="F710" s="189" t="s">
        <v>79</v>
      </c>
      <c r="G710" s="198">
        <v>960885801</v>
      </c>
      <c r="H710" s="140"/>
      <c r="I710" s="118">
        <v>260654</v>
      </c>
      <c r="J710" s="174"/>
      <c r="K710" s="140"/>
      <c r="L710" s="140" t="s">
        <v>312</v>
      </c>
      <c r="M710" s="152" t="s">
        <v>831</v>
      </c>
      <c r="N710" s="225">
        <v>474</v>
      </c>
      <c r="O710" s="142" t="s">
        <v>160</v>
      </c>
      <c r="P710" s="140" t="s">
        <v>163</v>
      </c>
      <c r="Q710" s="140"/>
      <c r="R710" s="140"/>
      <c r="S710" s="140"/>
      <c r="T710" s="140"/>
      <c r="U710" s="140"/>
      <c r="V710" s="140"/>
      <c r="W710" s="256">
        <f t="shared" si="90"/>
        <v>0</v>
      </c>
      <c r="X710" s="144">
        <f t="shared" si="95"/>
        <v>474</v>
      </c>
      <c r="Y710" s="142"/>
      <c r="Z710" s="153"/>
      <c r="AA710" s="153"/>
      <c r="AB710" s="153"/>
      <c r="AC710" s="154"/>
      <c r="AD710" s="155"/>
      <c r="AE710" s="149"/>
      <c r="AF710" s="248" t="s">
        <v>818</v>
      </c>
      <c r="AG710" s="257">
        <f t="shared" si="91"/>
        <v>474</v>
      </c>
      <c r="AH710" s="252">
        <f t="shared" si="92"/>
        <v>0</v>
      </c>
      <c r="AI710" s="258">
        <f t="shared" si="96"/>
        <v>474</v>
      </c>
    </row>
    <row r="711" spans="1:35" ht="14.25" customHeight="1" x14ac:dyDescent="0.2">
      <c r="A711" s="269">
        <v>42774</v>
      </c>
      <c r="B711" s="269">
        <v>42775</v>
      </c>
      <c r="C711" s="138">
        <v>1</v>
      </c>
      <c r="D711" s="152">
        <v>11</v>
      </c>
      <c r="E711" s="140" t="s">
        <v>68</v>
      </c>
      <c r="F711" s="152" t="s">
        <v>79</v>
      </c>
      <c r="G711" s="140">
        <v>90499075</v>
      </c>
      <c r="H711" s="140">
        <v>1007866198</v>
      </c>
      <c r="I711" s="118">
        <v>260655</v>
      </c>
      <c r="J711" s="174"/>
      <c r="K711" s="140">
        <v>4402890029</v>
      </c>
      <c r="L711" s="140" t="s">
        <v>311</v>
      </c>
      <c r="M711" s="152" t="s">
        <v>897</v>
      </c>
      <c r="N711" s="225">
        <v>999.68</v>
      </c>
      <c r="O711" s="142" t="s">
        <v>160</v>
      </c>
      <c r="P711" s="140"/>
      <c r="Q711" s="140"/>
      <c r="R711" s="140" t="s">
        <v>987</v>
      </c>
      <c r="S711" s="140">
        <v>999.68</v>
      </c>
      <c r="T711" s="140"/>
      <c r="U711" s="140"/>
      <c r="V711" s="140"/>
      <c r="W711" s="256">
        <f t="shared" si="90"/>
        <v>999.68</v>
      </c>
      <c r="X711" s="144">
        <f t="shared" si="95"/>
        <v>0</v>
      </c>
      <c r="Y711" s="142"/>
      <c r="Z711" s="153"/>
      <c r="AA711" s="153"/>
      <c r="AB711" s="153"/>
      <c r="AC711" s="154"/>
      <c r="AD711" s="155"/>
      <c r="AE711" s="149"/>
      <c r="AF711" s="248" t="s">
        <v>819</v>
      </c>
      <c r="AG711" s="257">
        <f t="shared" si="91"/>
        <v>999.68</v>
      </c>
      <c r="AH711" s="252">
        <f t="shared" si="92"/>
        <v>0</v>
      </c>
      <c r="AI711" s="258">
        <f t="shared" si="96"/>
        <v>0</v>
      </c>
    </row>
    <row r="712" spans="1:35" ht="14.25" customHeight="1" x14ac:dyDescent="0.2">
      <c r="A712" s="269">
        <v>42774</v>
      </c>
      <c r="B712" s="269">
        <v>42775</v>
      </c>
      <c r="C712" s="138">
        <v>1</v>
      </c>
      <c r="D712" s="232">
        <v>11</v>
      </c>
      <c r="E712" s="228" t="s">
        <v>68</v>
      </c>
      <c r="F712" s="232" t="s">
        <v>79</v>
      </c>
      <c r="G712" s="140">
        <v>90497647</v>
      </c>
      <c r="H712" s="140" t="s">
        <v>988</v>
      </c>
      <c r="I712" s="118">
        <v>260656</v>
      </c>
      <c r="J712" s="174"/>
      <c r="K712" s="140" t="s">
        <v>899</v>
      </c>
      <c r="L712" s="140" t="s">
        <v>312</v>
      </c>
      <c r="M712" s="152" t="s">
        <v>898</v>
      </c>
      <c r="N712" s="225">
        <f>221.52+803.14</f>
        <v>1024.6600000000001</v>
      </c>
      <c r="O712" s="142" t="s">
        <v>160</v>
      </c>
      <c r="P712" s="140"/>
      <c r="Q712" s="228"/>
      <c r="R712" s="140" t="s">
        <v>987</v>
      </c>
      <c r="S712" s="140">
        <v>803.14</v>
      </c>
      <c r="T712" s="140">
        <v>221.52</v>
      </c>
      <c r="U712" s="140"/>
      <c r="V712" s="140"/>
      <c r="W712" s="256">
        <f t="shared" si="90"/>
        <v>1024.6600000000001</v>
      </c>
      <c r="X712" s="144">
        <f t="shared" si="95"/>
        <v>8.5265128291212022E-14</v>
      </c>
      <c r="Y712" s="142"/>
      <c r="Z712" s="153"/>
      <c r="AA712" s="153"/>
      <c r="AB712" s="153"/>
      <c r="AC712" s="154"/>
      <c r="AD712" s="155"/>
      <c r="AE712" s="149"/>
      <c r="AF712" s="248" t="s">
        <v>819</v>
      </c>
      <c r="AG712" s="257">
        <f t="shared" si="91"/>
        <v>1024.6600000000001</v>
      </c>
      <c r="AH712" s="252">
        <f t="shared" si="92"/>
        <v>0</v>
      </c>
      <c r="AI712" s="258">
        <f t="shared" si="96"/>
        <v>0</v>
      </c>
    </row>
    <row r="713" spans="1:35" ht="14.25" customHeight="1" x14ac:dyDescent="0.2">
      <c r="A713" s="269">
        <v>42774</v>
      </c>
      <c r="B713" s="269">
        <v>42775</v>
      </c>
      <c r="C713" s="138">
        <v>1</v>
      </c>
      <c r="D713" s="232">
        <v>11</v>
      </c>
      <c r="E713" s="228" t="s">
        <v>68</v>
      </c>
      <c r="F713" s="232" t="s">
        <v>79</v>
      </c>
      <c r="G713" s="140">
        <v>90499074</v>
      </c>
      <c r="H713" s="140" t="s">
        <v>989</v>
      </c>
      <c r="I713" s="118">
        <v>260657</v>
      </c>
      <c r="J713" s="174"/>
      <c r="K713" s="140">
        <v>4402884878</v>
      </c>
      <c r="L713" s="140" t="s">
        <v>312</v>
      </c>
      <c r="M713" s="152" t="s">
        <v>900</v>
      </c>
      <c r="N713" s="225">
        <f>545.28+489.41</f>
        <v>1034.69</v>
      </c>
      <c r="O713" s="142" t="s">
        <v>160</v>
      </c>
      <c r="P713" s="140"/>
      <c r="Q713" s="228"/>
      <c r="R713" s="140" t="s">
        <v>987</v>
      </c>
      <c r="S713" s="140">
        <v>545.28</v>
      </c>
      <c r="T713" s="140">
        <v>489.41</v>
      </c>
      <c r="U713" s="140"/>
      <c r="V713" s="140"/>
      <c r="W713" s="256">
        <f t="shared" ref="W713:W744" si="97">S713+T713+U713+V713</f>
        <v>1034.69</v>
      </c>
      <c r="X713" s="144">
        <f t="shared" si="95"/>
        <v>5.6843418860808015E-14</v>
      </c>
      <c r="Y713" s="142"/>
      <c r="Z713" s="153"/>
      <c r="AA713" s="153"/>
      <c r="AB713" s="153"/>
      <c r="AC713" s="154"/>
      <c r="AD713" s="155"/>
      <c r="AE713" s="149"/>
      <c r="AF713" s="248" t="s">
        <v>819</v>
      </c>
      <c r="AG713" s="257">
        <f t="shared" ref="AG713:AG744" si="98">N713*C713</f>
        <v>1034.69</v>
      </c>
      <c r="AH713" s="252">
        <f t="shared" ref="AH713:AH745" si="99">IF(O713="a",0,IF(O713="d",0,IF(C713="","",+N713-(C713*N713))))</f>
        <v>0</v>
      </c>
      <c r="AI713" s="258">
        <f t="shared" si="96"/>
        <v>0</v>
      </c>
    </row>
    <row r="714" spans="1:35" ht="14.25" customHeight="1" x14ac:dyDescent="0.2">
      <c r="A714" s="269">
        <v>42774</v>
      </c>
      <c r="B714" s="269">
        <v>42775</v>
      </c>
      <c r="C714" s="138">
        <v>1</v>
      </c>
      <c r="D714" s="152">
        <v>11</v>
      </c>
      <c r="E714" s="140" t="s">
        <v>68</v>
      </c>
      <c r="F714" s="232" t="s">
        <v>79</v>
      </c>
      <c r="G714" s="228">
        <v>90499232</v>
      </c>
      <c r="H714" s="140" t="s">
        <v>990</v>
      </c>
      <c r="I714" s="118">
        <v>260658</v>
      </c>
      <c r="J714" s="174"/>
      <c r="K714" s="140" t="s">
        <v>959</v>
      </c>
      <c r="L714" s="140" t="s">
        <v>312</v>
      </c>
      <c r="M714" s="152" t="s">
        <v>896</v>
      </c>
      <c r="N714" s="225">
        <f>1782.24+1390.12+419</f>
        <v>3591.3599999999997</v>
      </c>
      <c r="O714" s="142" t="s">
        <v>160</v>
      </c>
      <c r="Q714" s="140"/>
      <c r="R714" s="140" t="s">
        <v>987</v>
      </c>
      <c r="S714" s="140">
        <v>1782.24</v>
      </c>
      <c r="T714" s="140">
        <v>1390.12</v>
      </c>
      <c r="U714" s="140">
        <v>419</v>
      </c>
      <c r="V714" s="140"/>
      <c r="W714" s="256">
        <f t="shared" si="97"/>
        <v>3591.3599999999997</v>
      </c>
      <c r="X714" s="144">
        <f t="shared" si="95"/>
        <v>-2.2737367544323206E-13</v>
      </c>
      <c r="Y714" s="142"/>
      <c r="Z714" s="153"/>
      <c r="AA714" s="153"/>
      <c r="AB714" s="153"/>
      <c r="AC714" s="154"/>
      <c r="AD714" s="155"/>
      <c r="AE714" s="149"/>
      <c r="AF714" s="248" t="s">
        <v>819</v>
      </c>
      <c r="AG714" s="257">
        <f t="shared" si="98"/>
        <v>3591.3599999999997</v>
      </c>
      <c r="AH714" s="252">
        <f t="shared" si="99"/>
        <v>0</v>
      </c>
      <c r="AI714" s="258">
        <f t="shared" si="96"/>
        <v>0</v>
      </c>
    </row>
    <row r="715" spans="1:35" ht="14.25" customHeight="1" x14ac:dyDescent="0.2">
      <c r="A715" s="269">
        <v>42774</v>
      </c>
      <c r="B715" s="269">
        <v>42775</v>
      </c>
      <c r="C715" s="138">
        <v>1</v>
      </c>
      <c r="D715" s="152" t="s">
        <v>55</v>
      </c>
      <c r="E715" s="140" t="s">
        <v>65</v>
      </c>
      <c r="F715" s="152" t="s">
        <v>79</v>
      </c>
      <c r="G715" s="140">
        <v>90485344</v>
      </c>
      <c r="H715" s="140" t="s">
        <v>952</v>
      </c>
      <c r="I715" s="118">
        <v>260659</v>
      </c>
      <c r="J715" s="174" t="s">
        <v>901</v>
      </c>
      <c r="K715" s="140">
        <v>4402879994</v>
      </c>
      <c r="L715" s="140" t="s">
        <v>312</v>
      </c>
      <c r="M715" s="152" t="s">
        <v>902</v>
      </c>
      <c r="N715" s="225">
        <f>346.48+1276.24</f>
        <v>1622.72</v>
      </c>
      <c r="O715" s="142" t="s">
        <v>160</v>
      </c>
      <c r="P715" s="140"/>
      <c r="Q715" s="140"/>
      <c r="R715" s="140" t="s">
        <v>949</v>
      </c>
      <c r="S715" s="140">
        <v>346.48</v>
      </c>
      <c r="T715" s="140">
        <v>1276.24</v>
      </c>
      <c r="U715" s="140"/>
      <c r="V715" s="140"/>
      <c r="W715" s="256">
        <f t="shared" si="97"/>
        <v>1622.72</v>
      </c>
      <c r="X715" s="144">
        <f t="shared" si="95"/>
        <v>0</v>
      </c>
      <c r="Y715" s="142"/>
      <c r="Z715" s="153"/>
      <c r="AA715" s="153"/>
      <c r="AB715" s="153"/>
      <c r="AC715" s="154"/>
      <c r="AD715" s="155"/>
      <c r="AE715" s="149"/>
      <c r="AF715" s="248" t="s">
        <v>820</v>
      </c>
      <c r="AG715" s="257">
        <f t="shared" si="98"/>
        <v>1622.72</v>
      </c>
      <c r="AH715" s="252">
        <f t="shared" si="99"/>
        <v>0</v>
      </c>
      <c r="AI715" s="258">
        <f t="shared" si="96"/>
        <v>0</v>
      </c>
    </row>
    <row r="716" spans="1:35" ht="14.25" customHeight="1" x14ac:dyDescent="0.2">
      <c r="A716" s="269">
        <v>42774</v>
      </c>
      <c r="B716" s="269">
        <v>42775</v>
      </c>
      <c r="C716" s="138">
        <v>1</v>
      </c>
      <c r="D716" s="232" t="s">
        <v>55</v>
      </c>
      <c r="E716" s="228" t="s">
        <v>65</v>
      </c>
      <c r="F716" s="232" t="s">
        <v>79</v>
      </c>
      <c r="G716" s="140">
        <v>90483174</v>
      </c>
      <c r="H716" s="140" t="s">
        <v>951</v>
      </c>
      <c r="I716" s="118">
        <v>260660</v>
      </c>
      <c r="J716" s="174" t="s">
        <v>903</v>
      </c>
      <c r="K716" s="140">
        <v>4402860893</v>
      </c>
      <c r="L716" s="140" t="s">
        <v>312</v>
      </c>
      <c r="M716" s="152" t="s">
        <v>904</v>
      </c>
      <c r="N716" s="225">
        <f>329.44+1276.24</f>
        <v>1605.68</v>
      </c>
      <c r="O716" s="142" t="s">
        <v>160</v>
      </c>
      <c r="P716" s="140"/>
      <c r="Q716" s="228"/>
      <c r="R716" s="140" t="s">
        <v>949</v>
      </c>
      <c r="S716" s="140">
        <v>329.44</v>
      </c>
      <c r="T716" s="140">
        <v>1276.24</v>
      </c>
      <c r="U716" s="140"/>
      <c r="V716" s="140"/>
      <c r="W716" s="256">
        <f t="shared" si="97"/>
        <v>1605.68</v>
      </c>
      <c r="X716" s="144">
        <f t="shared" si="95"/>
        <v>0</v>
      </c>
      <c r="Y716" s="142"/>
      <c r="Z716" s="153"/>
      <c r="AA716" s="153"/>
      <c r="AB716" s="153"/>
      <c r="AC716" s="154"/>
      <c r="AD716" s="155"/>
      <c r="AE716" s="149"/>
      <c r="AF716" s="248" t="s">
        <v>820</v>
      </c>
      <c r="AG716" s="257">
        <f t="shared" si="98"/>
        <v>1605.68</v>
      </c>
      <c r="AH716" s="252">
        <f t="shared" si="99"/>
        <v>0</v>
      </c>
      <c r="AI716" s="258">
        <f t="shared" si="96"/>
        <v>0</v>
      </c>
    </row>
    <row r="717" spans="1:35" ht="14.25" customHeight="1" x14ac:dyDescent="0.2">
      <c r="A717" s="269">
        <v>42774</v>
      </c>
      <c r="B717" s="269">
        <v>42775</v>
      </c>
      <c r="C717" s="138">
        <v>1</v>
      </c>
      <c r="D717" s="232" t="s">
        <v>55</v>
      </c>
      <c r="E717" s="228" t="s">
        <v>65</v>
      </c>
      <c r="F717" s="232" t="s">
        <v>79</v>
      </c>
      <c r="G717" s="140">
        <v>960896051</v>
      </c>
      <c r="H717" s="140">
        <v>1007866750</v>
      </c>
      <c r="I717" s="118">
        <v>260661</v>
      </c>
      <c r="J717" s="174" t="s">
        <v>906</v>
      </c>
      <c r="K717" s="140">
        <v>4402891255</v>
      </c>
      <c r="L717" s="140" t="s">
        <v>311</v>
      </c>
      <c r="M717" s="152" t="s">
        <v>905</v>
      </c>
      <c r="N717" s="225">
        <v>991.76</v>
      </c>
      <c r="O717" s="142" t="s">
        <v>160</v>
      </c>
      <c r="P717" s="140"/>
      <c r="Q717" s="228"/>
      <c r="R717" s="140" t="s">
        <v>949</v>
      </c>
      <c r="S717" s="140">
        <v>991.76</v>
      </c>
      <c r="T717" s="140"/>
      <c r="U717" s="140"/>
      <c r="V717" s="140"/>
      <c r="W717" s="256">
        <f t="shared" si="97"/>
        <v>991.76</v>
      </c>
      <c r="X717" s="144">
        <f t="shared" si="95"/>
        <v>0</v>
      </c>
      <c r="Y717" s="142"/>
      <c r="Z717" s="153"/>
      <c r="AA717" s="153"/>
      <c r="AB717" s="153"/>
      <c r="AC717" s="154"/>
      <c r="AD717" s="155"/>
      <c r="AE717" s="149"/>
      <c r="AF717" s="248" t="s">
        <v>820</v>
      </c>
      <c r="AG717" s="257">
        <f t="shared" si="98"/>
        <v>991.76</v>
      </c>
      <c r="AH717" s="252">
        <f t="shared" si="99"/>
        <v>0</v>
      </c>
      <c r="AI717" s="258">
        <f t="shared" si="96"/>
        <v>0</v>
      </c>
    </row>
    <row r="718" spans="1:35" ht="14.25" customHeight="1" x14ac:dyDescent="0.2">
      <c r="A718" s="269">
        <v>42774</v>
      </c>
      <c r="B718" s="269">
        <v>42775</v>
      </c>
      <c r="C718" s="138">
        <v>1</v>
      </c>
      <c r="D718" s="232" t="s">
        <v>55</v>
      </c>
      <c r="E718" s="228" t="s">
        <v>65</v>
      </c>
      <c r="F718" s="232" t="s">
        <v>79</v>
      </c>
      <c r="G718" s="142">
        <v>90488352</v>
      </c>
      <c r="H718" s="140" t="s">
        <v>950</v>
      </c>
      <c r="I718" s="118">
        <v>260662</v>
      </c>
      <c r="J718" s="174" t="s">
        <v>907</v>
      </c>
      <c r="K718" s="140">
        <v>4402799460</v>
      </c>
      <c r="L718" s="140" t="s">
        <v>312</v>
      </c>
      <c r="M718" s="152" t="s">
        <v>908</v>
      </c>
      <c r="N718" s="225">
        <f>613.44+858.36</f>
        <v>1471.8000000000002</v>
      </c>
      <c r="O718" s="142" t="s">
        <v>160</v>
      </c>
      <c r="P718" s="140"/>
      <c r="Q718" s="228"/>
      <c r="R718" s="140" t="s">
        <v>949</v>
      </c>
      <c r="S718" s="140">
        <v>858.36</v>
      </c>
      <c r="T718" s="140">
        <v>613.44000000000005</v>
      </c>
      <c r="U718" s="140"/>
      <c r="V718" s="140"/>
      <c r="W718" s="256">
        <f t="shared" si="97"/>
        <v>1471.8000000000002</v>
      </c>
      <c r="X718" s="144">
        <f t="shared" si="95"/>
        <v>1.1368683772161603E-13</v>
      </c>
      <c r="Y718" s="142"/>
      <c r="Z718" s="153"/>
      <c r="AA718" s="153"/>
      <c r="AB718" s="153"/>
      <c r="AC718" s="154"/>
      <c r="AD718" s="155"/>
      <c r="AE718" s="149"/>
      <c r="AF718" s="248" t="s">
        <v>820</v>
      </c>
      <c r="AG718" s="257">
        <f t="shared" si="98"/>
        <v>1471.8000000000002</v>
      </c>
      <c r="AH718" s="252">
        <f t="shared" si="99"/>
        <v>0</v>
      </c>
      <c r="AI718" s="258">
        <f t="shared" si="96"/>
        <v>0</v>
      </c>
    </row>
    <row r="719" spans="1:35" ht="14.25" customHeight="1" x14ac:dyDescent="0.2">
      <c r="A719" s="269">
        <v>42774</v>
      </c>
      <c r="B719" s="269">
        <v>42775</v>
      </c>
      <c r="C719" s="138">
        <v>1</v>
      </c>
      <c r="D719" s="232" t="s">
        <v>55</v>
      </c>
      <c r="E719" s="228" t="s">
        <v>65</v>
      </c>
      <c r="F719" s="232" t="s">
        <v>79</v>
      </c>
      <c r="G719" s="140">
        <v>90500063</v>
      </c>
      <c r="H719" s="140" t="s">
        <v>958</v>
      </c>
      <c r="I719" s="118">
        <v>260663</v>
      </c>
      <c r="J719" s="174" t="s">
        <v>910</v>
      </c>
      <c r="K719" s="140">
        <v>4402887926</v>
      </c>
      <c r="L719" s="140" t="s">
        <v>312</v>
      </c>
      <c r="M719" s="152" t="s">
        <v>909</v>
      </c>
      <c r="N719" s="225">
        <f>374+1830.07</f>
        <v>2204.0699999999997</v>
      </c>
      <c r="O719" s="142" t="s">
        <v>160</v>
      </c>
      <c r="P719" s="140"/>
      <c r="Q719" s="228"/>
      <c r="R719" s="140" t="s">
        <v>949</v>
      </c>
      <c r="S719" s="140">
        <v>1830.07</v>
      </c>
      <c r="T719" s="140">
        <v>374.88</v>
      </c>
      <c r="U719" s="140"/>
      <c r="V719" s="140"/>
      <c r="W719" s="256">
        <f t="shared" si="97"/>
        <v>2204.9499999999998</v>
      </c>
      <c r="X719" s="144">
        <v>0</v>
      </c>
      <c r="Y719" s="142"/>
      <c r="Z719" s="153"/>
      <c r="AA719" s="153"/>
      <c r="AB719" s="153"/>
      <c r="AC719" s="154"/>
      <c r="AD719" s="155"/>
      <c r="AE719" s="149"/>
      <c r="AF719" s="248" t="s">
        <v>820</v>
      </c>
      <c r="AG719" s="257">
        <f t="shared" si="98"/>
        <v>2204.0699999999997</v>
      </c>
      <c r="AH719" s="252">
        <f t="shared" si="99"/>
        <v>0</v>
      </c>
      <c r="AI719" s="258">
        <v>0</v>
      </c>
    </row>
    <row r="720" spans="1:35" ht="14.25" customHeight="1" x14ac:dyDescent="0.2">
      <c r="A720" s="269">
        <v>42774</v>
      </c>
      <c r="B720" s="269">
        <v>42775</v>
      </c>
      <c r="C720" s="138">
        <v>1</v>
      </c>
      <c r="D720" s="152">
        <v>3</v>
      </c>
      <c r="E720" s="140" t="s">
        <v>61</v>
      </c>
      <c r="F720" s="152" t="s">
        <v>79</v>
      </c>
      <c r="G720" s="140">
        <v>99211029</v>
      </c>
      <c r="H720" s="140"/>
      <c r="I720" s="118">
        <v>260664</v>
      </c>
      <c r="J720" s="174"/>
      <c r="K720" s="140">
        <v>4402897763</v>
      </c>
      <c r="L720" s="140" t="s">
        <v>311</v>
      </c>
      <c r="M720" s="152" t="s">
        <v>911</v>
      </c>
      <c r="N720" s="225">
        <v>5322.16</v>
      </c>
      <c r="O720" s="142" t="s">
        <v>160</v>
      </c>
      <c r="P720" s="140"/>
      <c r="Q720" s="228" t="s">
        <v>163</v>
      </c>
      <c r="R720" s="140"/>
      <c r="S720" s="228"/>
      <c r="T720" s="140"/>
      <c r="U720" s="140"/>
      <c r="V720" s="140"/>
      <c r="W720" s="256">
        <f t="shared" si="97"/>
        <v>0</v>
      </c>
      <c r="X720" s="144">
        <f t="shared" si="95"/>
        <v>5322.16</v>
      </c>
      <c r="Y720" s="142"/>
      <c r="Z720" s="153"/>
      <c r="AA720" s="153"/>
      <c r="AB720" s="153"/>
      <c r="AC720" s="154"/>
      <c r="AD720" s="155"/>
      <c r="AE720" s="149"/>
      <c r="AF720" s="248" t="s">
        <v>819</v>
      </c>
      <c r="AG720" s="257">
        <f t="shared" si="98"/>
        <v>5322.16</v>
      </c>
      <c r="AH720" s="252">
        <f t="shared" si="99"/>
        <v>0</v>
      </c>
      <c r="AI720" s="258">
        <f t="shared" si="96"/>
        <v>5322.16</v>
      </c>
    </row>
    <row r="721" spans="1:61" ht="14.25" customHeight="1" x14ac:dyDescent="0.2">
      <c r="A721" s="269">
        <v>42774</v>
      </c>
      <c r="B721" s="173"/>
      <c r="C721" s="138">
        <v>1</v>
      </c>
      <c r="D721" s="152"/>
      <c r="E721" s="140" t="s">
        <v>912</v>
      </c>
      <c r="F721" s="152" t="s">
        <v>85</v>
      </c>
      <c r="G721" s="140">
        <v>6834</v>
      </c>
      <c r="H721" s="140"/>
      <c r="I721" s="118">
        <v>260665</v>
      </c>
      <c r="J721" s="174"/>
      <c r="K721" s="140"/>
      <c r="L721" s="140" t="s">
        <v>311</v>
      </c>
      <c r="M721" s="152" t="s">
        <v>913</v>
      </c>
      <c r="N721" s="225">
        <v>500</v>
      </c>
      <c r="O721" s="142" t="s">
        <v>160</v>
      </c>
      <c r="P721" s="275" t="s">
        <v>163</v>
      </c>
      <c r="Q721" s="228"/>
      <c r="R721" s="228"/>
      <c r="S721" s="228"/>
      <c r="T721" s="228"/>
      <c r="U721" s="228"/>
      <c r="V721" s="228"/>
      <c r="W721" s="256">
        <v>0</v>
      </c>
      <c r="X721" s="225">
        <v>500</v>
      </c>
      <c r="Y721" s="142"/>
      <c r="Z721" s="153"/>
      <c r="AA721" s="153"/>
      <c r="AB721" s="153"/>
      <c r="AC721" s="153"/>
      <c r="AD721" s="142"/>
      <c r="AE721" s="314"/>
      <c r="AF721" s="142" t="s">
        <v>819</v>
      </c>
      <c r="AG721" s="321">
        <v>500</v>
      </c>
      <c r="AH721" s="304">
        <f t="shared" si="99"/>
        <v>0</v>
      </c>
      <c r="AI721" s="320">
        <v>500</v>
      </c>
      <c r="AJ721" s="50"/>
      <c r="AK721" s="50"/>
      <c r="AL721" s="50"/>
      <c r="AM721" s="50"/>
      <c r="AN721" s="50"/>
      <c r="AO721" s="50"/>
      <c r="AP721" s="50"/>
      <c r="AQ721" s="50"/>
      <c r="AR721" s="50"/>
      <c r="AS721" s="50"/>
      <c r="AT721" s="50"/>
      <c r="AU721" s="50"/>
      <c r="AV721" s="50"/>
      <c r="AW721" s="50"/>
      <c r="AX721" s="50"/>
      <c r="AY721" s="50"/>
      <c r="AZ721" s="50"/>
      <c r="BA721" s="50"/>
      <c r="BB721" s="50"/>
      <c r="BC721" s="50"/>
      <c r="BD721" s="50"/>
      <c r="BE721" s="50"/>
      <c r="BF721" s="50"/>
      <c r="BG721" s="50"/>
      <c r="BH721" s="50"/>
      <c r="BI721" s="50"/>
    </row>
    <row r="722" spans="1:61" ht="14.25" customHeight="1" x14ac:dyDescent="0.2">
      <c r="A722" s="269">
        <v>42774</v>
      </c>
      <c r="B722" s="173"/>
      <c r="C722" s="138">
        <v>1</v>
      </c>
      <c r="D722" s="152">
        <v>8</v>
      </c>
      <c r="E722" s="140" t="s">
        <v>69</v>
      </c>
      <c r="F722" s="152" t="s">
        <v>79</v>
      </c>
      <c r="G722" s="140">
        <v>960839753</v>
      </c>
      <c r="H722" s="140">
        <v>1007887758</v>
      </c>
      <c r="I722" s="118">
        <v>260666</v>
      </c>
      <c r="J722" s="174"/>
      <c r="K722" s="140">
        <v>4402914581</v>
      </c>
      <c r="L722" s="140" t="s">
        <v>312</v>
      </c>
      <c r="M722" s="152" t="s">
        <v>347</v>
      </c>
      <c r="N722" s="225">
        <f>2343.17+4910.47</f>
        <v>7253.64</v>
      </c>
      <c r="O722" s="142" t="s">
        <v>160</v>
      </c>
      <c r="P722" s="140"/>
      <c r="Q722" s="140"/>
      <c r="R722" s="140" t="s">
        <v>1032</v>
      </c>
      <c r="S722" s="140">
        <v>7252.2</v>
      </c>
      <c r="T722" s="140"/>
      <c r="U722" s="140"/>
      <c r="V722" s="140"/>
      <c r="W722" s="256">
        <f t="shared" si="97"/>
        <v>7252.2</v>
      </c>
      <c r="X722" s="144">
        <v>0</v>
      </c>
      <c r="Y722" s="142"/>
      <c r="Z722" s="153"/>
      <c r="AA722" s="153"/>
      <c r="AB722" s="153"/>
      <c r="AC722" s="154"/>
      <c r="AD722" s="155"/>
      <c r="AE722" s="149"/>
      <c r="AF722" s="248" t="s">
        <v>818</v>
      </c>
      <c r="AG722" s="257">
        <f t="shared" si="98"/>
        <v>7253.64</v>
      </c>
      <c r="AH722" s="252">
        <f t="shared" si="99"/>
        <v>0</v>
      </c>
      <c r="AI722" s="258">
        <v>0</v>
      </c>
    </row>
    <row r="723" spans="1:61" ht="14.25" customHeight="1" x14ac:dyDescent="0.2">
      <c r="A723" s="269">
        <v>42775</v>
      </c>
      <c r="B723" s="173"/>
      <c r="C723" s="138">
        <v>1</v>
      </c>
      <c r="D723" s="152" t="s">
        <v>55</v>
      </c>
      <c r="E723" s="140" t="s">
        <v>65</v>
      </c>
      <c r="F723" s="152" t="s">
        <v>79</v>
      </c>
      <c r="G723" s="140">
        <v>90482851</v>
      </c>
      <c r="H723" s="140">
        <v>1007869877</v>
      </c>
      <c r="I723" s="118">
        <v>260667</v>
      </c>
      <c r="J723" s="174">
        <v>40022</v>
      </c>
      <c r="K723" s="140">
        <v>4402829769</v>
      </c>
      <c r="L723" s="140" t="s">
        <v>313</v>
      </c>
      <c r="M723" s="152" t="s">
        <v>917</v>
      </c>
      <c r="N723" s="225">
        <v>1721.34</v>
      </c>
      <c r="O723" s="142" t="s">
        <v>160</v>
      </c>
      <c r="P723" s="140"/>
      <c r="Q723" s="140"/>
      <c r="R723" s="140" t="s">
        <v>949</v>
      </c>
      <c r="S723" s="140">
        <v>1721.34</v>
      </c>
      <c r="T723" s="140"/>
      <c r="U723" s="140"/>
      <c r="V723" s="140"/>
      <c r="W723" s="256">
        <f t="shared" si="97"/>
        <v>1721.34</v>
      </c>
      <c r="X723" s="144">
        <f t="shared" si="95"/>
        <v>0</v>
      </c>
      <c r="Y723" s="142"/>
      <c r="Z723" s="153"/>
      <c r="AA723" s="153"/>
      <c r="AB723" s="153"/>
      <c r="AC723" s="154"/>
      <c r="AD723" s="155"/>
      <c r="AE723" s="149"/>
      <c r="AF723" s="248" t="s">
        <v>820</v>
      </c>
      <c r="AG723" s="257">
        <f t="shared" si="98"/>
        <v>1721.34</v>
      </c>
      <c r="AH723" s="252">
        <f t="shared" si="99"/>
        <v>0</v>
      </c>
      <c r="AI723" s="258">
        <f t="shared" si="96"/>
        <v>0</v>
      </c>
    </row>
    <row r="724" spans="1:61" ht="14.25" customHeight="1" x14ac:dyDescent="0.2">
      <c r="A724" s="269">
        <v>42775</v>
      </c>
      <c r="B724" s="173"/>
      <c r="C724" s="138">
        <v>1</v>
      </c>
      <c r="D724" s="232" t="s">
        <v>55</v>
      </c>
      <c r="E724" s="228" t="s">
        <v>65</v>
      </c>
      <c r="F724" s="232" t="s">
        <v>79</v>
      </c>
      <c r="G724" s="140">
        <v>90495001</v>
      </c>
      <c r="H724" s="140">
        <v>1007869886</v>
      </c>
      <c r="I724" s="118">
        <v>260668</v>
      </c>
      <c r="J724" s="174">
        <v>39886</v>
      </c>
      <c r="K724" s="140">
        <v>4402847440</v>
      </c>
      <c r="L724" s="140" t="s">
        <v>313</v>
      </c>
      <c r="M724" s="152" t="s">
        <v>918</v>
      </c>
      <c r="N724" s="225">
        <v>1002.18</v>
      </c>
      <c r="O724" s="142" t="s">
        <v>160</v>
      </c>
      <c r="P724" s="140"/>
      <c r="Q724" s="228"/>
      <c r="R724" s="140" t="s">
        <v>949</v>
      </c>
      <c r="S724" s="140">
        <v>1002.18</v>
      </c>
      <c r="T724" s="140"/>
      <c r="U724" s="140"/>
      <c r="V724" s="140"/>
      <c r="W724" s="256">
        <f t="shared" si="97"/>
        <v>1002.18</v>
      </c>
      <c r="X724" s="144">
        <f t="shared" si="95"/>
        <v>0</v>
      </c>
      <c r="Y724" s="142"/>
      <c r="Z724" s="153"/>
      <c r="AA724" s="153"/>
      <c r="AB724" s="153"/>
      <c r="AC724" s="154"/>
      <c r="AD724" s="155"/>
      <c r="AE724" s="149"/>
      <c r="AF724" s="248" t="s">
        <v>820</v>
      </c>
      <c r="AG724" s="257">
        <f t="shared" si="98"/>
        <v>1002.18</v>
      </c>
      <c r="AH724" s="252">
        <f t="shared" si="99"/>
        <v>0</v>
      </c>
      <c r="AI724" s="258">
        <f t="shared" si="96"/>
        <v>0</v>
      </c>
    </row>
    <row r="725" spans="1:61" ht="14.25" customHeight="1" x14ac:dyDescent="0.2">
      <c r="A725" s="269">
        <v>42775</v>
      </c>
      <c r="B725" s="173"/>
      <c r="C725" s="138">
        <v>1</v>
      </c>
      <c r="D725" s="232" t="s">
        <v>55</v>
      </c>
      <c r="E725" s="228" t="s">
        <v>65</v>
      </c>
      <c r="F725" s="232" t="s">
        <v>79</v>
      </c>
      <c r="G725" s="140">
        <v>90495864</v>
      </c>
      <c r="H725" s="140">
        <v>1007869895</v>
      </c>
      <c r="I725" s="118">
        <v>260669</v>
      </c>
      <c r="J725" s="174">
        <v>42070</v>
      </c>
      <c r="K725" s="140">
        <v>4402858290</v>
      </c>
      <c r="L725" s="140" t="s">
        <v>313</v>
      </c>
      <c r="M725" s="152" t="s">
        <v>919</v>
      </c>
      <c r="N725" s="225">
        <v>1275.1199999999999</v>
      </c>
      <c r="O725" s="142" t="s">
        <v>160</v>
      </c>
      <c r="P725" s="140"/>
      <c r="Q725" s="228"/>
      <c r="R725" s="140" t="s">
        <v>949</v>
      </c>
      <c r="S725" s="140">
        <v>1275.1199999999999</v>
      </c>
      <c r="T725" s="140"/>
      <c r="U725" s="140"/>
      <c r="V725" s="140"/>
      <c r="W725" s="256">
        <f t="shared" si="97"/>
        <v>1275.1199999999999</v>
      </c>
      <c r="X725" s="144">
        <f t="shared" si="95"/>
        <v>0</v>
      </c>
      <c r="Y725" s="142"/>
      <c r="Z725" s="153"/>
      <c r="AA725" s="153"/>
      <c r="AB725" s="153"/>
      <c r="AC725" s="154"/>
      <c r="AD725" s="155"/>
      <c r="AE725" s="149"/>
      <c r="AF725" s="248" t="s">
        <v>820</v>
      </c>
      <c r="AG725" s="257">
        <f t="shared" si="98"/>
        <v>1275.1199999999999</v>
      </c>
      <c r="AH725" s="252">
        <f t="shared" si="99"/>
        <v>0</v>
      </c>
      <c r="AI725" s="258">
        <f t="shared" si="96"/>
        <v>0</v>
      </c>
    </row>
    <row r="726" spans="1:61" ht="14.25" customHeight="1" x14ac:dyDescent="0.2">
      <c r="A726" s="269">
        <v>42775</v>
      </c>
      <c r="B726" s="173"/>
      <c r="C726" s="138">
        <v>1</v>
      </c>
      <c r="D726" s="232" t="s">
        <v>55</v>
      </c>
      <c r="E726" s="228" t="s">
        <v>65</v>
      </c>
      <c r="F726" s="232" t="s">
        <v>79</v>
      </c>
      <c r="G726" s="140">
        <v>90484520</v>
      </c>
      <c r="H726" s="140" t="s">
        <v>955</v>
      </c>
      <c r="I726" s="118">
        <v>260670</v>
      </c>
      <c r="J726" s="174" t="s">
        <v>922</v>
      </c>
      <c r="K726" s="140" t="s">
        <v>921</v>
      </c>
      <c r="L726" s="140" t="s">
        <v>312</v>
      </c>
      <c r="M726" s="152" t="s">
        <v>920</v>
      </c>
      <c r="N726" s="225">
        <f>204.48+2236.36</f>
        <v>2440.84</v>
      </c>
      <c r="O726" s="142" t="s">
        <v>160</v>
      </c>
      <c r="P726" s="140"/>
      <c r="Q726" s="228"/>
      <c r="R726" s="140" t="s">
        <v>949</v>
      </c>
      <c r="S726" s="140">
        <v>2236.36</v>
      </c>
      <c r="T726" s="140">
        <v>204.48</v>
      </c>
      <c r="U726" s="140"/>
      <c r="V726" s="140"/>
      <c r="W726" s="256">
        <f t="shared" si="97"/>
        <v>2440.84</v>
      </c>
      <c r="X726" s="144">
        <f t="shared" si="95"/>
        <v>2.8421709430404007E-14</v>
      </c>
      <c r="Y726" s="142"/>
      <c r="Z726" s="153"/>
      <c r="AA726" s="153"/>
      <c r="AB726" s="153"/>
      <c r="AC726" s="154"/>
      <c r="AD726" s="155"/>
      <c r="AE726" s="149"/>
      <c r="AF726" s="248" t="s">
        <v>820</v>
      </c>
      <c r="AG726" s="257">
        <f t="shared" si="98"/>
        <v>2440.84</v>
      </c>
      <c r="AH726" s="252">
        <f t="shared" si="99"/>
        <v>0</v>
      </c>
      <c r="AI726" s="258">
        <f t="shared" si="96"/>
        <v>0</v>
      </c>
    </row>
    <row r="727" spans="1:61" ht="14.25" customHeight="1" x14ac:dyDescent="0.2">
      <c r="A727" s="269">
        <v>42775</v>
      </c>
      <c r="B727" s="173"/>
      <c r="C727" s="138">
        <v>1</v>
      </c>
      <c r="D727" s="232" t="s">
        <v>55</v>
      </c>
      <c r="E727" s="228" t="s">
        <v>65</v>
      </c>
      <c r="F727" s="232" t="s">
        <v>79</v>
      </c>
      <c r="G727" s="140">
        <v>90487065</v>
      </c>
      <c r="H727" s="140">
        <v>1007870125</v>
      </c>
      <c r="I727" s="118">
        <v>260671</v>
      </c>
      <c r="J727" s="174">
        <v>41890</v>
      </c>
      <c r="K727" s="140">
        <v>4402802180</v>
      </c>
      <c r="L727" s="140" t="s">
        <v>313</v>
      </c>
      <c r="M727" s="152" t="s">
        <v>923</v>
      </c>
      <c r="N727" s="225">
        <v>367.22</v>
      </c>
      <c r="O727" s="142" t="s">
        <v>160</v>
      </c>
      <c r="P727" s="140"/>
      <c r="Q727" s="228"/>
      <c r="R727" s="140" t="s">
        <v>949</v>
      </c>
      <c r="S727" s="140">
        <v>367.22</v>
      </c>
      <c r="T727" s="140"/>
      <c r="U727" s="140"/>
      <c r="V727" s="140"/>
      <c r="W727" s="256">
        <f t="shared" si="97"/>
        <v>367.22</v>
      </c>
      <c r="X727" s="144">
        <f t="shared" ref="X727:X745" si="100">IF(O727="a",0,IF(O727="d","0",IF(O727="","",+N727-S727-T727-U727-V727)))</f>
        <v>0</v>
      </c>
      <c r="Y727" s="142"/>
      <c r="Z727" s="153"/>
      <c r="AA727" s="153"/>
      <c r="AB727" s="153"/>
      <c r="AC727" s="154"/>
      <c r="AD727" s="155"/>
      <c r="AE727" s="149"/>
      <c r="AF727" s="248" t="s">
        <v>820</v>
      </c>
      <c r="AG727" s="257">
        <f t="shared" si="98"/>
        <v>367.22</v>
      </c>
      <c r="AH727" s="252">
        <f t="shared" si="99"/>
        <v>0</v>
      </c>
      <c r="AI727" s="258">
        <f t="shared" ref="AI727:AI750" si="101">AG727-W727</f>
        <v>0</v>
      </c>
    </row>
    <row r="728" spans="1:61" ht="14.25" customHeight="1" x14ac:dyDescent="0.2">
      <c r="A728" s="269">
        <v>42775</v>
      </c>
      <c r="B728" s="173"/>
      <c r="C728" s="138">
        <v>1</v>
      </c>
      <c r="D728" s="152">
        <v>3</v>
      </c>
      <c r="E728" s="140" t="s">
        <v>282</v>
      </c>
      <c r="F728" s="232" t="s">
        <v>79</v>
      </c>
      <c r="G728" s="140">
        <v>960883433</v>
      </c>
      <c r="H728" s="140">
        <v>1007870129</v>
      </c>
      <c r="I728" s="118">
        <v>260672</v>
      </c>
      <c r="J728" s="174"/>
      <c r="K728" s="140">
        <v>4402904046</v>
      </c>
      <c r="L728" s="140" t="s">
        <v>311</v>
      </c>
      <c r="M728" s="152" t="s">
        <v>924</v>
      </c>
      <c r="N728" s="225">
        <v>545.28</v>
      </c>
      <c r="O728" s="142" t="s">
        <v>160</v>
      </c>
      <c r="P728" s="140"/>
      <c r="Q728" s="228"/>
      <c r="R728" s="140" t="s">
        <v>949</v>
      </c>
      <c r="S728" s="140">
        <v>545.28</v>
      </c>
      <c r="T728" s="140"/>
      <c r="U728" s="140"/>
      <c r="V728" s="140"/>
      <c r="W728" s="256">
        <f t="shared" si="97"/>
        <v>545.28</v>
      </c>
      <c r="X728" s="144">
        <f t="shared" si="100"/>
        <v>0</v>
      </c>
      <c r="Y728" s="142"/>
      <c r="Z728" s="153"/>
      <c r="AA728" s="153"/>
      <c r="AB728" s="153"/>
      <c r="AC728" s="154"/>
      <c r="AD728" s="155"/>
      <c r="AE728" s="149"/>
      <c r="AF728" s="248" t="s">
        <v>819</v>
      </c>
      <c r="AG728" s="257">
        <f t="shared" si="98"/>
        <v>545.28</v>
      </c>
      <c r="AH728" s="252">
        <f t="shared" si="99"/>
        <v>0</v>
      </c>
      <c r="AI728" s="258">
        <f t="shared" si="101"/>
        <v>0</v>
      </c>
    </row>
    <row r="729" spans="1:61" ht="14.25" customHeight="1" x14ac:dyDescent="0.2">
      <c r="A729" s="269">
        <v>42775</v>
      </c>
      <c r="B729" s="173"/>
      <c r="C729" s="138">
        <v>1</v>
      </c>
      <c r="D729" s="152">
        <v>3</v>
      </c>
      <c r="E729" s="228" t="s">
        <v>282</v>
      </c>
      <c r="F729" s="232" t="s">
        <v>79</v>
      </c>
      <c r="G729" s="140">
        <v>90501285</v>
      </c>
      <c r="H729" s="140">
        <v>1007870133</v>
      </c>
      <c r="I729" s="118">
        <v>260673</v>
      </c>
      <c r="J729" s="174"/>
      <c r="K729" s="140">
        <v>4402898167</v>
      </c>
      <c r="L729" s="140" t="s">
        <v>313</v>
      </c>
      <c r="M729" s="152" t="s">
        <v>925</v>
      </c>
      <c r="N729" s="225">
        <v>242.5</v>
      </c>
      <c r="O729" s="142" t="s">
        <v>160</v>
      </c>
      <c r="P729" s="140"/>
      <c r="Q729" s="228"/>
      <c r="R729" s="140" t="s">
        <v>949</v>
      </c>
      <c r="S729" s="140">
        <v>242.5</v>
      </c>
      <c r="T729" s="140"/>
      <c r="U729" s="140"/>
      <c r="V729" s="140"/>
      <c r="W729" s="256">
        <f t="shared" si="97"/>
        <v>242.5</v>
      </c>
      <c r="X729" s="144">
        <f t="shared" si="100"/>
        <v>0</v>
      </c>
      <c r="Y729" s="142"/>
      <c r="Z729" s="153"/>
      <c r="AA729" s="153"/>
      <c r="AB729" s="153"/>
      <c r="AC729" s="154"/>
      <c r="AD729" s="155"/>
      <c r="AE729" s="149"/>
      <c r="AF729" s="248" t="s">
        <v>819</v>
      </c>
      <c r="AG729" s="257">
        <f t="shared" si="98"/>
        <v>242.5</v>
      </c>
      <c r="AH729" s="252">
        <f t="shared" si="99"/>
        <v>0</v>
      </c>
      <c r="AI729" s="258">
        <f t="shared" si="101"/>
        <v>0</v>
      </c>
    </row>
    <row r="730" spans="1:61" ht="14.25" customHeight="1" x14ac:dyDescent="0.2">
      <c r="A730" s="269">
        <v>42775</v>
      </c>
      <c r="B730" s="173"/>
      <c r="C730" s="138">
        <v>1</v>
      </c>
      <c r="D730" s="232">
        <v>3</v>
      </c>
      <c r="E730" s="228" t="s">
        <v>282</v>
      </c>
      <c r="F730" s="232" t="s">
        <v>79</v>
      </c>
      <c r="G730" s="140">
        <v>90487843</v>
      </c>
      <c r="H730" s="140">
        <v>1007870137</v>
      </c>
      <c r="I730" s="118">
        <v>260674</v>
      </c>
      <c r="J730" s="174"/>
      <c r="K730" s="140">
        <v>4402904045</v>
      </c>
      <c r="L730" s="140" t="s">
        <v>311</v>
      </c>
      <c r="M730" s="152" t="s">
        <v>926</v>
      </c>
      <c r="N730" s="225">
        <v>102.24</v>
      </c>
      <c r="O730" s="142" t="s">
        <v>160</v>
      </c>
      <c r="P730" s="140"/>
      <c r="Q730" s="228"/>
      <c r="R730" s="140" t="s">
        <v>949</v>
      </c>
      <c r="S730" s="140">
        <v>102.24</v>
      </c>
      <c r="T730" s="140"/>
      <c r="U730" s="140"/>
      <c r="V730" s="140"/>
      <c r="W730" s="256">
        <f t="shared" si="97"/>
        <v>102.24</v>
      </c>
      <c r="X730" s="144">
        <f t="shared" si="100"/>
        <v>0</v>
      </c>
      <c r="Y730" s="142"/>
      <c r="Z730" s="153"/>
      <c r="AA730" s="153"/>
      <c r="AB730" s="153"/>
      <c r="AC730" s="154"/>
      <c r="AD730" s="155"/>
      <c r="AE730" s="149"/>
      <c r="AF730" s="248" t="s">
        <v>819</v>
      </c>
      <c r="AG730" s="257">
        <f t="shared" si="98"/>
        <v>102.24</v>
      </c>
      <c r="AH730" s="252">
        <f t="shared" si="99"/>
        <v>0</v>
      </c>
      <c r="AI730" s="258">
        <f t="shared" si="101"/>
        <v>0</v>
      </c>
    </row>
    <row r="731" spans="1:61" ht="14.25" customHeight="1" x14ac:dyDescent="0.2">
      <c r="A731" s="269">
        <v>42775</v>
      </c>
      <c r="B731" s="173"/>
      <c r="C731" s="138">
        <v>1</v>
      </c>
      <c r="D731" s="152">
        <v>8</v>
      </c>
      <c r="E731" s="140" t="s">
        <v>914</v>
      </c>
      <c r="F731" s="232" t="s">
        <v>79</v>
      </c>
      <c r="G731" s="228">
        <v>90497328</v>
      </c>
      <c r="H731" s="140"/>
      <c r="I731" s="118">
        <v>260675</v>
      </c>
      <c r="J731" s="174"/>
      <c r="K731" s="140">
        <v>4402910404</v>
      </c>
      <c r="L731" s="140" t="s">
        <v>311</v>
      </c>
      <c r="M731" s="152" t="s">
        <v>915</v>
      </c>
      <c r="N731" s="225">
        <v>327.76</v>
      </c>
      <c r="O731" s="142" t="s">
        <v>160</v>
      </c>
      <c r="Q731" s="140" t="s">
        <v>163</v>
      </c>
      <c r="R731" s="140"/>
      <c r="S731" s="228"/>
      <c r="T731" s="140"/>
      <c r="U731" s="140"/>
      <c r="V731" s="140"/>
      <c r="W731" s="256">
        <f t="shared" si="97"/>
        <v>0</v>
      </c>
      <c r="X731" s="144">
        <f t="shared" si="100"/>
        <v>327.76</v>
      </c>
      <c r="Y731" s="142"/>
      <c r="Z731" s="153"/>
      <c r="AA731" s="153"/>
      <c r="AB731" s="153"/>
      <c r="AC731" s="154"/>
      <c r="AD731" s="155"/>
      <c r="AE731" s="149"/>
      <c r="AF731" s="248" t="s">
        <v>818</v>
      </c>
      <c r="AG731" s="257">
        <f t="shared" si="98"/>
        <v>327.76</v>
      </c>
      <c r="AH731" s="252">
        <f t="shared" si="99"/>
        <v>0</v>
      </c>
      <c r="AI731" s="258">
        <f t="shared" si="101"/>
        <v>327.76</v>
      </c>
    </row>
    <row r="732" spans="1:61" ht="14.25" customHeight="1" x14ac:dyDescent="0.2">
      <c r="A732" s="269">
        <v>42775</v>
      </c>
      <c r="B732" s="173"/>
      <c r="C732" s="138">
        <v>1</v>
      </c>
      <c r="D732" s="152">
        <v>3</v>
      </c>
      <c r="E732" s="140" t="s">
        <v>61</v>
      </c>
      <c r="F732" s="152" t="s">
        <v>79</v>
      </c>
      <c r="G732" s="140">
        <v>90501856</v>
      </c>
      <c r="H732" s="140"/>
      <c r="I732" s="118">
        <v>260676</v>
      </c>
      <c r="J732" s="174"/>
      <c r="K732" s="140">
        <v>4402904887</v>
      </c>
      <c r="L732" s="140" t="s">
        <v>313</v>
      </c>
      <c r="M732" s="152" t="s">
        <v>927</v>
      </c>
      <c r="N732" s="225">
        <v>497.4</v>
      </c>
      <c r="O732" s="142" t="s">
        <v>160</v>
      </c>
      <c r="P732" s="140"/>
      <c r="Q732" s="140" t="s">
        <v>163</v>
      </c>
      <c r="R732" s="140"/>
      <c r="S732" s="228"/>
      <c r="T732" s="140"/>
      <c r="U732" s="140"/>
      <c r="V732" s="140"/>
      <c r="W732" s="256">
        <f t="shared" si="97"/>
        <v>0</v>
      </c>
      <c r="X732" s="144">
        <f t="shared" si="100"/>
        <v>497.4</v>
      </c>
      <c r="Y732" s="142"/>
      <c r="Z732" s="153"/>
      <c r="AA732" s="153"/>
      <c r="AB732" s="153"/>
      <c r="AC732" s="154"/>
      <c r="AD732" s="155"/>
      <c r="AE732" s="149"/>
      <c r="AF732" s="248" t="s">
        <v>819</v>
      </c>
      <c r="AG732" s="257">
        <f t="shared" si="98"/>
        <v>497.4</v>
      </c>
      <c r="AH732" s="252">
        <f t="shared" si="99"/>
        <v>0</v>
      </c>
      <c r="AI732" s="258">
        <f t="shared" si="101"/>
        <v>497.4</v>
      </c>
    </row>
    <row r="733" spans="1:61" ht="14.25" customHeight="1" x14ac:dyDescent="0.2">
      <c r="A733" s="269">
        <v>42775</v>
      </c>
      <c r="B733" s="173"/>
      <c r="C733" s="138">
        <v>1</v>
      </c>
      <c r="D733" s="152">
        <v>8</v>
      </c>
      <c r="E733" s="140" t="s">
        <v>166</v>
      </c>
      <c r="F733" s="232" t="s">
        <v>79</v>
      </c>
      <c r="G733" s="140">
        <v>99213501</v>
      </c>
      <c r="H733" s="140">
        <v>1007870261</v>
      </c>
      <c r="I733" s="118">
        <v>260677</v>
      </c>
      <c r="J733" s="174"/>
      <c r="K733" s="140">
        <v>4402905360</v>
      </c>
      <c r="L733" s="140" t="s">
        <v>311</v>
      </c>
      <c r="M733" s="152" t="s">
        <v>928</v>
      </c>
      <c r="N733" s="225">
        <v>200</v>
      </c>
      <c r="O733" s="142" t="s">
        <v>160</v>
      </c>
      <c r="P733" s="140"/>
      <c r="Q733" s="228"/>
      <c r="R733" s="140" t="s">
        <v>987</v>
      </c>
      <c r="S733" s="140">
        <v>200</v>
      </c>
      <c r="T733" s="140"/>
      <c r="U733" s="140"/>
      <c r="V733" s="140"/>
      <c r="W733" s="256">
        <f t="shared" si="97"/>
        <v>200</v>
      </c>
      <c r="X733" s="144">
        <f t="shared" si="100"/>
        <v>0</v>
      </c>
      <c r="Y733" s="142"/>
      <c r="Z733" s="153"/>
      <c r="AA733" s="153"/>
      <c r="AB733" s="153"/>
      <c r="AC733" s="154"/>
      <c r="AD733" s="155"/>
      <c r="AE733" s="149"/>
      <c r="AF733" s="248" t="s">
        <v>818</v>
      </c>
      <c r="AG733" s="257">
        <f t="shared" si="98"/>
        <v>200</v>
      </c>
      <c r="AH733" s="252">
        <f t="shared" si="99"/>
        <v>0</v>
      </c>
      <c r="AI733" s="258">
        <f t="shared" si="101"/>
        <v>0</v>
      </c>
    </row>
    <row r="734" spans="1:61" ht="14.25" customHeight="1" x14ac:dyDescent="0.2">
      <c r="A734" s="269">
        <v>42775</v>
      </c>
      <c r="B734" s="173"/>
      <c r="C734" s="138">
        <v>1</v>
      </c>
      <c r="D734" s="152">
        <v>3</v>
      </c>
      <c r="E734" s="140" t="s">
        <v>61</v>
      </c>
      <c r="F734" s="189" t="s">
        <v>79</v>
      </c>
      <c r="G734" s="198">
        <v>90501889</v>
      </c>
      <c r="H734" s="140"/>
      <c r="I734" s="118">
        <v>260678</v>
      </c>
      <c r="J734" s="174"/>
      <c r="K734" s="140"/>
      <c r="L734" s="140" t="s">
        <v>312</v>
      </c>
      <c r="M734" s="152" t="s">
        <v>916</v>
      </c>
      <c r="N734" s="225">
        <f>704+3864.12</f>
        <v>4568.12</v>
      </c>
      <c r="O734" s="142" t="s">
        <v>160</v>
      </c>
      <c r="P734" s="140" t="s">
        <v>163</v>
      </c>
      <c r="Q734" s="140"/>
      <c r="R734" s="140"/>
      <c r="S734" s="140"/>
      <c r="T734" s="140"/>
      <c r="U734" s="140"/>
      <c r="V734" s="140"/>
      <c r="W734" s="256">
        <f t="shared" si="97"/>
        <v>0</v>
      </c>
      <c r="X734" s="144">
        <f t="shared" si="100"/>
        <v>4568.12</v>
      </c>
      <c r="Y734" s="142"/>
      <c r="Z734" s="153"/>
      <c r="AA734" s="153"/>
      <c r="AB734" s="153"/>
      <c r="AC734" s="154"/>
      <c r="AD734" s="155"/>
      <c r="AE734" s="149"/>
      <c r="AF734" s="248" t="s">
        <v>819</v>
      </c>
      <c r="AG734" s="257">
        <f t="shared" si="98"/>
        <v>4568.12</v>
      </c>
      <c r="AH734" s="252">
        <f t="shared" si="99"/>
        <v>0</v>
      </c>
      <c r="AI734" s="258">
        <f t="shared" si="101"/>
        <v>4568.12</v>
      </c>
    </row>
    <row r="735" spans="1:61" ht="14.25" customHeight="1" x14ac:dyDescent="0.2">
      <c r="A735" s="269">
        <v>42775</v>
      </c>
      <c r="B735" s="173"/>
      <c r="C735" s="138">
        <v>1</v>
      </c>
      <c r="D735" s="152" t="s">
        <v>55</v>
      </c>
      <c r="E735" s="140" t="s">
        <v>65</v>
      </c>
      <c r="F735" s="152" t="s">
        <v>79</v>
      </c>
      <c r="G735" s="140">
        <v>90500419</v>
      </c>
      <c r="H735" s="140">
        <v>1007870291</v>
      </c>
      <c r="I735" s="118">
        <v>260679</v>
      </c>
      <c r="J735" s="174">
        <v>41834</v>
      </c>
      <c r="K735" s="140">
        <v>4402897002</v>
      </c>
      <c r="L735" s="140" t="s">
        <v>313</v>
      </c>
      <c r="M735" s="152" t="s">
        <v>929</v>
      </c>
      <c r="N735" s="225">
        <v>903.9</v>
      </c>
      <c r="O735" s="142" t="s">
        <v>160</v>
      </c>
      <c r="P735" s="140"/>
      <c r="Q735" s="140"/>
      <c r="R735" s="140" t="s">
        <v>949</v>
      </c>
      <c r="S735" s="140">
        <v>903.9</v>
      </c>
      <c r="T735" s="140"/>
      <c r="U735" s="140"/>
      <c r="V735" s="140"/>
      <c r="W735" s="256">
        <f t="shared" si="97"/>
        <v>903.9</v>
      </c>
      <c r="X735" s="144">
        <f t="shared" si="100"/>
        <v>0</v>
      </c>
      <c r="Y735" s="142"/>
      <c r="Z735" s="153"/>
      <c r="AA735" s="153"/>
      <c r="AB735" s="153"/>
      <c r="AC735" s="154"/>
      <c r="AD735" s="155"/>
      <c r="AE735" s="149"/>
      <c r="AF735" s="248" t="s">
        <v>820</v>
      </c>
      <c r="AG735" s="257">
        <f t="shared" si="98"/>
        <v>903.9</v>
      </c>
      <c r="AH735" s="252">
        <f t="shared" si="99"/>
        <v>0</v>
      </c>
      <c r="AI735" s="258">
        <f t="shared" si="101"/>
        <v>0</v>
      </c>
    </row>
    <row r="736" spans="1:61" ht="14.25" customHeight="1" x14ac:dyDescent="0.2">
      <c r="A736" s="269">
        <v>42775</v>
      </c>
      <c r="B736" s="173"/>
      <c r="C736" s="138">
        <v>1</v>
      </c>
      <c r="D736" s="152">
        <v>5</v>
      </c>
      <c r="E736" s="140" t="s">
        <v>169</v>
      </c>
      <c r="F736" s="232" t="s">
        <v>79</v>
      </c>
      <c r="G736" s="140">
        <v>90490337</v>
      </c>
      <c r="H736" s="140">
        <v>1007870301</v>
      </c>
      <c r="I736" s="118">
        <v>260680</v>
      </c>
      <c r="J736" s="174">
        <v>41864</v>
      </c>
      <c r="K736" s="140">
        <v>4402898169</v>
      </c>
      <c r="L736" s="140" t="s">
        <v>311</v>
      </c>
      <c r="M736" s="152" t="s">
        <v>930</v>
      </c>
      <c r="N736" s="225">
        <v>340.8</v>
      </c>
      <c r="O736" s="142" t="s">
        <v>160</v>
      </c>
      <c r="P736" s="140"/>
      <c r="Q736" s="228"/>
      <c r="R736" s="140" t="s">
        <v>949</v>
      </c>
      <c r="S736" s="140">
        <v>340.8</v>
      </c>
      <c r="T736" s="140"/>
      <c r="U736" s="140"/>
      <c r="V736" s="140"/>
      <c r="W736" s="256">
        <f t="shared" si="97"/>
        <v>340.8</v>
      </c>
      <c r="X736" s="144">
        <f t="shared" si="100"/>
        <v>0</v>
      </c>
      <c r="Y736" s="142"/>
      <c r="Z736" s="153"/>
      <c r="AA736" s="153"/>
      <c r="AB736" s="153"/>
      <c r="AC736" s="154"/>
      <c r="AD736" s="155"/>
      <c r="AE736" s="149"/>
      <c r="AF736" s="248" t="s">
        <v>820</v>
      </c>
      <c r="AG736" s="257">
        <f t="shared" si="98"/>
        <v>340.8</v>
      </c>
      <c r="AH736" s="252">
        <f t="shared" si="99"/>
        <v>0</v>
      </c>
      <c r="AI736" s="258">
        <f t="shared" si="101"/>
        <v>0</v>
      </c>
    </row>
    <row r="737" spans="1:35" ht="14.25" customHeight="1" x14ac:dyDescent="0.2">
      <c r="A737" s="269">
        <v>42775</v>
      </c>
      <c r="B737" s="173"/>
      <c r="C737" s="138">
        <v>1</v>
      </c>
      <c r="D737" s="152" t="s">
        <v>55</v>
      </c>
      <c r="E737" s="140" t="s">
        <v>65</v>
      </c>
      <c r="F737" s="232" t="s">
        <v>79</v>
      </c>
      <c r="G737" s="140">
        <v>960863045</v>
      </c>
      <c r="H737" s="140">
        <v>1007870314</v>
      </c>
      <c r="I737" s="118">
        <v>260681</v>
      </c>
      <c r="J737" s="174" t="s">
        <v>931</v>
      </c>
      <c r="K737" s="140">
        <v>4402905438</v>
      </c>
      <c r="L737" s="140" t="s">
        <v>311</v>
      </c>
      <c r="M737" s="152" t="s">
        <v>932</v>
      </c>
      <c r="N737" s="225">
        <v>1937.71</v>
      </c>
      <c r="O737" s="142" t="s">
        <v>160</v>
      </c>
      <c r="P737" s="140"/>
      <c r="Q737" s="228"/>
      <c r="R737" s="140" t="s">
        <v>1032</v>
      </c>
      <c r="S737" s="228">
        <v>1937.71</v>
      </c>
      <c r="T737" s="140"/>
      <c r="U737" s="140"/>
      <c r="V737" s="140"/>
      <c r="W737" s="256">
        <f t="shared" si="97"/>
        <v>1937.71</v>
      </c>
      <c r="X737" s="144">
        <f t="shared" si="100"/>
        <v>0</v>
      </c>
      <c r="Y737" s="142"/>
      <c r="Z737" s="153"/>
      <c r="AA737" s="153"/>
      <c r="AB737" s="153"/>
      <c r="AC737" s="154"/>
      <c r="AD737" s="155"/>
      <c r="AE737" s="149"/>
      <c r="AF737" s="248" t="s">
        <v>820</v>
      </c>
      <c r="AG737" s="257">
        <f t="shared" si="98"/>
        <v>1937.71</v>
      </c>
      <c r="AH737" s="252">
        <f t="shared" si="99"/>
        <v>0</v>
      </c>
      <c r="AI737" s="258">
        <f t="shared" si="101"/>
        <v>0</v>
      </c>
    </row>
    <row r="738" spans="1:35" ht="14.25" customHeight="1" x14ac:dyDescent="0.2">
      <c r="A738" s="269">
        <v>42775</v>
      </c>
      <c r="B738" s="173"/>
      <c r="C738" s="138">
        <v>1</v>
      </c>
      <c r="D738" s="152">
        <v>11</v>
      </c>
      <c r="E738" s="140" t="s">
        <v>68</v>
      </c>
      <c r="F738" s="232" t="s">
        <v>79</v>
      </c>
      <c r="G738" s="140">
        <v>90490300</v>
      </c>
      <c r="H738" s="140">
        <v>1007870322</v>
      </c>
      <c r="I738" s="118">
        <v>260682</v>
      </c>
      <c r="J738" s="174"/>
      <c r="K738" s="140">
        <v>4402907459</v>
      </c>
      <c r="L738" s="140" t="s">
        <v>311</v>
      </c>
      <c r="M738" s="152" t="s">
        <v>119</v>
      </c>
      <c r="N738" s="225">
        <v>624.79999999999995</v>
      </c>
      <c r="O738" s="142" t="s">
        <v>160</v>
      </c>
      <c r="P738" s="140"/>
      <c r="Q738" s="228"/>
      <c r="R738" s="140" t="s">
        <v>987</v>
      </c>
      <c r="S738" s="140">
        <v>624.79999999999995</v>
      </c>
      <c r="T738" s="140"/>
      <c r="U738" s="140"/>
      <c r="V738" s="140"/>
      <c r="W738" s="256">
        <f t="shared" si="97"/>
        <v>624.79999999999995</v>
      </c>
      <c r="X738" s="144">
        <f t="shared" si="100"/>
        <v>0</v>
      </c>
      <c r="Y738" s="142"/>
      <c r="Z738" s="153"/>
      <c r="AA738" s="153"/>
      <c r="AB738" s="153"/>
      <c r="AC738" s="154"/>
      <c r="AD738" s="155"/>
      <c r="AE738" s="149"/>
      <c r="AF738" s="248" t="s">
        <v>819</v>
      </c>
      <c r="AG738" s="257">
        <f t="shared" si="98"/>
        <v>624.79999999999995</v>
      </c>
      <c r="AH738" s="252">
        <f t="shared" si="99"/>
        <v>0</v>
      </c>
      <c r="AI738" s="258">
        <f t="shared" si="101"/>
        <v>0</v>
      </c>
    </row>
    <row r="739" spans="1:35" ht="14.25" customHeight="1" x14ac:dyDescent="0.2">
      <c r="A739" s="269">
        <v>42775</v>
      </c>
      <c r="B739" s="173"/>
      <c r="C739" s="138">
        <v>1</v>
      </c>
      <c r="D739" s="152">
        <v>11</v>
      </c>
      <c r="E739" s="228" t="s">
        <v>68</v>
      </c>
      <c r="F739" s="232" t="s">
        <v>79</v>
      </c>
      <c r="G739" s="140">
        <v>90463464</v>
      </c>
      <c r="H739" s="140">
        <v>1007870325</v>
      </c>
      <c r="I739" s="118">
        <v>260683</v>
      </c>
      <c r="J739" s="174"/>
      <c r="K739" s="140">
        <v>4402687533</v>
      </c>
      <c r="L739" s="140" t="s">
        <v>311</v>
      </c>
      <c r="M739" s="152" t="s">
        <v>933</v>
      </c>
      <c r="N739" s="225">
        <v>170.4</v>
      </c>
      <c r="O739" s="142" t="s">
        <v>160</v>
      </c>
      <c r="P739" s="140"/>
      <c r="Q739" s="228"/>
      <c r="R739" s="140" t="s">
        <v>1013</v>
      </c>
      <c r="S739" s="140">
        <v>170.4</v>
      </c>
      <c r="T739" s="140"/>
      <c r="U739" s="140"/>
      <c r="V739" s="140"/>
      <c r="W739" s="256">
        <f t="shared" si="97"/>
        <v>170.4</v>
      </c>
      <c r="X739" s="144">
        <f t="shared" si="100"/>
        <v>0</v>
      </c>
      <c r="Y739" s="142"/>
      <c r="Z739" s="153"/>
      <c r="AA739" s="153"/>
      <c r="AB739" s="153"/>
      <c r="AC739" s="154"/>
      <c r="AD739" s="155"/>
      <c r="AE739" s="149"/>
      <c r="AF739" s="248" t="s">
        <v>819</v>
      </c>
      <c r="AG739" s="257">
        <f t="shared" si="98"/>
        <v>170.4</v>
      </c>
      <c r="AH739" s="252">
        <f t="shared" si="99"/>
        <v>0</v>
      </c>
      <c r="AI739" s="258">
        <f t="shared" si="101"/>
        <v>0</v>
      </c>
    </row>
    <row r="740" spans="1:35" ht="14.25" customHeight="1" x14ac:dyDescent="0.2">
      <c r="A740" s="269">
        <v>42775</v>
      </c>
      <c r="B740" s="173"/>
      <c r="C740" s="138">
        <v>1</v>
      </c>
      <c r="D740" s="152">
        <v>3</v>
      </c>
      <c r="E740" s="140" t="s">
        <v>61</v>
      </c>
      <c r="F740" s="232" t="s">
        <v>79</v>
      </c>
      <c r="G740" s="140">
        <v>960912228</v>
      </c>
      <c r="H740" s="140">
        <v>1007870328</v>
      </c>
      <c r="I740" s="118">
        <v>260684</v>
      </c>
      <c r="J740" s="174"/>
      <c r="K740" s="140">
        <v>4402873415</v>
      </c>
      <c r="L740" s="140" t="s">
        <v>311</v>
      </c>
      <c r="M740" s="152" t="s">
        <v>934</v>
      </c>
      <c r="N740" s="225">
        <v>166.74</v>
      </c>
      <c r="O740" s="142" t="s">
        <v>160</v>
      </c>
      <c r="P740" s="140"/>
      <c r="Q740" s="228"/>
      <c r="R740" s="140" t="s">
        <v>949</v>
      </c>
      <c r="S740" s="140">
        <v>166.74</v>
      </c>
      <c r="T740" s="140"/>
      <c r="U740" s="140"/>
      <c r="V740" s="140"/>
      <c r="W740" s="256">
        <f t="shared" si="97"/>
        <v>166.74</v>
      </c>
      <c r="X740" s="144">
        <f t="shared" si="100"/>
        <v>0</v>
      </c>
      <c r="Y740" s="142"/>
      <c r="Z740" s="153"/>
      <c r="AA740" s="153"/>
      <c r="AB740" s="153"/>
      <c r="AC740" s="154"/>
      <c r="AD740" s="155"/>
      <c r="AE740" s="149"/>
      <c r="AF740" s="248" t="s">
        <v>819</v>
      </c>
      <c r="AG740" s="257">
        <f t="shared" si="98"/>
        <v>166.74</v>
      </c>
      <c r="AH740" s="252">
        <f t="shared" si="99"/>
        <v>0</v>
      </c>
      <c r="AI740" s="258">
        <f t="shared" si="101"/>
        <v>0</v>
      </c>
    </row>
    <row r="741" spans="1:35" ht="14.25" customHeight="1" x14ac:dyDescent="0.2">
      <c r="A741" s="269">
        <v>42775</v>
      </c>
      <c r="B741" s="173"/>
      <c r="C741" s="138">
        <v>1</v>
      </c>
      <c r="D741" s="152" t="s">
        <v>53</v>
      </c>
      <c r="E741" s="140" t="s">
        <v>165</v>
      </c>
      <c r="F741" s="232" t="s">
        <v>79</v>
      </c>
      <c r="G741" s="140">
        <v>90502183</v>
      </c>
      <c r="H741" s="140">
        <v>1007870339</v>
      </c>
      <c r="I741" s="118">
        <v>260685</v>
      </c>
      <c r="J741" s="174">
        <v>42238</v>
      </c>
      <c r="K741" s="140">
        <v>4402907769</v>
      </c>
      <c r="L741" s="140" t="s">
        <v>311</v>
      </c>
      <c r="M741" s="152" t="s">
        <v>935</v>
      </c>
      <c r="N741" s="225">
        <v>272.64</v>
      </c>
      <c r="O741" s="142" t="s">
        <v>160</v>
      </c>
      <c r="P741" s="140"/>
      <c r="Q741" s="228"/>
      <c r="R741" s="140" t="s">
        <v>1013</v>
      </c>
      <c r="S741" s="228">
        <v>272.64</v>
      </c>
      <c r="T741" s="140"/>
      <c r="U741" s="140"/>
      <c r="V741" s="140"/>
      <c r="W741" s="256">
        <f t="shared" si="97"/>
        <v>272.64</v>
      </c>
      <c r="X741" s="144">
        <f t="shared" si="100"/>
        <v>0</v>
      </c>
      <c r="Y741" s="142"/>
      <c r="Z741" s="153"/>
      <c r="AA741" s="153"/>
      <c r="AB741" s="153"/>
      <c r="AC741" s="154"/>
      <c r="AD741" s="155"/>
      <c r="AE741" s="149"/>
      <c r="AF741" s="248" t="s">
        <v>819</v>
      </c>
      <c r="AG741" s="257">
        <f t="shared" si="98"/>
        <v>272.64</v>
      </c>
      <c r="AH741" s="252">
        <f t="shared" si="99"/>
        <v>0</v>
      </c>
      <c r="AI741" s="258">
        <f t="shared" si="101"/>
        <v>0</v>
      </c>
    </row>
    <row r="742" spans="1:35" ht="14.25" customHeight="1" x14ac:dyDescent="0.2">
      <c r="A742" s="269">
        <v>42775</v>
      </c>
      <c r="B742" s="173"/>
      <c r="C742" s="138">
        <v>1</v>
      </c>
      <c r="D742" s="232">
        <v>5</v>
      </c>
      <c r="E742" s="228" t="s">
        <v>168</v>
      </c>
      <c r="F742" s="232" t="s">
        <v>79</v>
      </c>
      <c r="G742" s="228">
        <v>960920319</v>
      </c>
      <c r="H742" s="228"/>
      <c r="I742" s="118">
        <v>260687</v>
      </c>
      <c r="J742" s="174"/>
      <c r="K742" s="228">
        <v>4402907598</v>
      </c>
      <c r="L742" s="228" t="s">
        <v>313</v>
      </c>
      <c r="M742" s="232" t="s">
        <v>936</v>
      </c>
      <c r="N742" s="225">
        <v>338.86</v>
      </c>
      <c r="O742" s="142" t="s">
        <v>160</v>
      </c>
      <c r="Q742" s="228" t="s">
        <v>163</v>
      </c>
      <c r="R742" s="140"/>
      <c r="S742" s="140"/>
      <c r="T742" s="140"/>
      <c r="U742" s="140"/>
      <c r="V742" s="140"/>
      <c r="W742" s="256">
        <f t="shared" si="97"/>
        <v>0</v>
      </c>
      <c r="X742" s="144">
        <f t="shared" si="100"/>
        <v>338.86</v>
      </c>
      <c r="Y742" s="142"/>
      <c r="Z742" s="153"/>
      <c r="AA742" s="153"/>
      <c r="AB742" s="153"/>
      <c r="AC742" s="154"/>
      <c r="AD742" s="155"/>
      <c r="AE742" s="149"/>
      <c r="AF742" s="248" t="s">
        <v>820</v>
      </c>
      <c r="AG742" s="257">
        <f t="shared" si="98"/>
        <v>338.86</v>
      </c>
      <c r="AH742" s="252">
        <f t="shared" si="99"/>
        <v>0</v>
      </c>
      <c r="AI742" s="258">
        <f t="shared" si="101"/>
        <v>338.86</v>
      </c>
    </row>
    <row r="743" spans="1:35" ht="14.25" customHeight="1" x14ac:dyDescent="0.2">
      <c r="A743" s="269">
        <v>42775</v>
      </c>
      <c r="B743" s="173"/>
      <c r="C743" s="138">
        <v>1</v>
      </c>
      <c r="D743" s="152">
        <v>8</v>
      </c>
      <c r="E743" s="140" t="s">
        <v>76</v>
      </c>
      <c r="F743" s="189" t="s">
        <v>79</v>
      </c>
      <c r="G743" s="198">
        <v>960903404</v>
      </c>
      <c r="H743" s="140"/>
      <c r="I743" s="118">
        <v>260688</v>
      </c>
      <c r="J743" s="174"/>
      <c r="K743" s="140"/>
      <c r="L743" s="140" t="s">
        <v>311</v>
      </c>
      <c r="M743" s="152" t="s">
        <v>937</v>
      </c>
      <c r="N743" s="225">
        <v>138.6</v>
      </c>
      <c r="O743" s="142" t="s">
        <v>160</v>
      </c>
      <c r="P743" s="228" t="s">
        <v>163</v>
      </c>
      <c r="Q743" s="140"/>
      <c r="R743" s="140"/>
      <c r="S743" s="140"/>
      <c r="T743" s="140"/>
      <c r="U743" s="140"/>
      <c r="V743" s="140"/>
      <c r="W743" s="256">
        <f t="shared" si="97"/>
        <v>0</v>
      </c>
      <c r="X743" s="144">
        <f t="shared" si="100"/>
        <v>138.6</v>
      </c>
      <c r="Y743" s="142"/>
      <c r="Z743" s="153"/>
      <c r="AA743" s="153"/>
      <c r="AB743" s="153"/>
      <c r="AC743" s="154"/>
      <c r="AD743" s="155"/>
      <c r="AE743" s="149"/>
      <c r="AF743" s="248" t="s">
        <v>818</v>
      </c>
      <c r="AG743" s="257">
        <f t="shared" si="98"/>
        <v>138.6</v>
      </c>
      <c r="AH743" s="252">
        <f t="shared" si="99"/>
        <v>0</v>
      </c>
      <c r="AI743" s="258">
        <f t="shared" si="101"/>
        <v>138.6</v>
      </c>
    </row>
    <row r="744" spans="1:35" ht="14.25" customHeight="1" x14ac:dyDescent="0.2">
      <c r="A744" s="269">
        <v>42775</v>
      </c>
      <c r="B744" s="173"/>
      <c r="C744" s="138">
        <v>1</v>
      </c>
      <c r="D744" s="152">
        <v>3</v>
      </c>
      <c r="E744" s="140" t="s">
        <v>61</v>
      </c>
      <c r="F744" s="232" t="s">
        <v>79</v>
      </c>
      <c r="G744" s="228">
        <v>90498231</v>
      </c>
      <c r="H744" s="140"/>
      <c r="I744" s="118">
        <v>260689</v>
      </c>
      <c r="J744" s="174"/>
      <c r="K744" s="140">
        <v>4402917578</v>
      </c>
      <c r="L744" s="140" t="s">
        <v>313</v>
      </c>
      <c r="M744" s="152" t="s">
        <v>938</v>
      </c>
      <c r="N744" s="225">
        <v>643.36</v>
      </c>
      <c r="O744" s="142" t="s">
        <v>160</v>
      </c>
      <c r="Q744" s="228" t="s">
        <v>163</v>
      </c>
      <c r="R744" s="140"/>
      <c r="S744" s="140"/>
      <c r="T744" s="140"/>
      <c r="U744" s="140"/>
      <c r="V744" s="140"/>
      <c r="W744" s="256">
        <f t="shared" si="97"/>
        <v>0</v>
      </c>
      <c r="X744" s="144">
        <f t="shared" si="100"/>
        <v>643.36</v>
      </c>
      <c r="Y744" s="142"/>
      <c r="Z744" s="153"/>
      <c r="AA744" s="153"/>
      <c r="AB744" s="153"/>
      <c r="AC744" s="154"/>
      <c r="AD744" s="155"/>
      <c r="AE744" s="149"/>
      <c r="AF744" s="248" t="s">
        <v>819</v>
      </c>
      <c r="AG744" s="257">
        <f t="shared" si="98"/>
        <v>643.36</v>
      </c>
      <c r="AH744" s="252">
        <f t="shared" si="99"/>
        <v>0</v>
      </c>
      <c r="AI744" s="258">
        <f t="shared" si="101"/>
        <v>643.36</v>
      </c>
    </row>
    <row r="745" spans="1:35" ht="14.25" customHeight="1" x14ac:dyDescent="0.2">
      <c r="A745" s="269">
        <v>42775</v>
      </c>
      <c r="B745" s="173"/>
      <c r="C745" s="138">
        <v>1</v>
      </c>
      <c r="D745" s="152">
        <v>8</v>
      </c>
      <c r="E745" s="140" t="s">
        <v>166</v>
      </c>
      <c r="F745" s="232" t="s">
        <v>79</v>
      </c>
      <c r="G745" s="228">
        <v>90500147</v>
      </c>
      <c r="H745" s="140"/>
      <c r="I745" s="118">
        <v>260690</v>
      </c>
      <c r="J745" s="174"/>
      <c r="K745" s="140">
        <v>4402914900</v>
      </c>
      <c r="L745" s="140" t="s">
        <v>311</v>
      </c>
      <c r="M745" s="152" t="s">
        <v>939</v>
      </c>
      <c r="N745" s="225">
        <v>100</v>
      </c>
      <c r="O745" s="142" t="s">
        <v>160</v>
      </c>
      <c r="Q745" s="228" t="s">
        <v>163</v>
      </c>
      <c r="R745" s="140"/>
      <c r="S745" s="140"/>
      <c r="T745" s="140"/>
      <c r="U745" s="140"/>
      <c r="V745" s="140"/>
      <c r="W745" s="256">
        <f t="shared" ref="W745:W807" si="102">S745+T745+U745+V745</f>
        <v>0</v>
      </c>
      <c r="X745" s="144">
        <f t="shared" si="100"/>
        <v>100</v>
      </c>
      <c r="Y745" s="142"/>
      <c r="Z745" s="153"/>
      <c r="AA745" s="153"/>
      <c r="AB745" s="153"/>
      <c r="AC745" s="154"/>
      <c r="AD745" s="155"/>
      <c r="AE745" s="149"/>
      <c r="AF745" s="248" t="s">
        <v>818</v>
      </c>
      <c r="AG745" s="257">
        <f t="shared" ref="AG745:AG807" si="103">N745*C745</f>
        <v>100</v>
      </c>
      <c r="AH745" s="252">
        <f t="shared" si="99"/>
        <v>0</v>
      </c>
      <c r="AI745" s="258">
        <f t="shared" si="101"/>
        <v>100</v>
      </c>
    </row>
    <row r="746" spans="1:35" ht="14.25" customHeight="1" x14ac:dyDescent="0.2">
      <c r="A746" s="269">
        <v>42775</v>
      </c>
      <c r="B746" s="173"/>
      <c r="C746" s="138">
        <v>1</v>
      </c>
      <c r="D746" s="152">
        <v>11</v>
      </c>
      <c r="E746" s="140" t="s">
        <v>68</v>
      </c>
      <c r="F746" s="232" t="s">
        <v>79</v>
      </c>
      <c r="G746" s="228">
        <v>960909896</v>
      </c>
      <c r="H746" s="140"/>
      <c r="I746" s="118">
        <v>260691</v>
      </c>
      <c r="J746" s="174"/>
      <c r="K746" s="140">
        <v>4402909623</v>
      </c>
      <c r="L746" s="140" t="s">
        <v>312</v>
      </c>
      <c r="M746" s="152" t="s">
        <v>940</v>
      </c>
      <c r="N746" s="225">
        <f>1691.28+1222.2</f>
        <v>2913.48</v>
      </c>
      <c r="O746" s="142" t="s">
        <v>160</v>
      </c>
      <c r="Q746" s="228" t="s">
        <v>163</v>
      </c>
      <c r="R746" s="140"/>
      <c r="S746" s="228"/>
      <c r="T746" s="140"/>
      <c r="U746" s="140"/>
      <c r="V746" s="140"/>
      <c r="W746" s="256">
        <f t="shared" si="102"/>
        <v>0</v>
      </c>
      <c r="X746" s="144">
        <f t="shared" ref="X746:X808" si="104">IF(O746="a",0,IF(O746="d","0",IF(O746="","",+N746-S746-T746-U746-V746)))</f>
        <v>2913.48</v>
      </c>
      <c r="Y746" s="142"/>
      <c r="Z746" s="153"/>
      <c r="AA746" s="153"/>
      <c r="AB746" s="153"/>
      <c r="AC746" s="154"/>
      <c r="AD746" s="155"/>
      <c r="AE746" s="149"/>
      <c r="AF746" s="248" t="s">
        <v>819</v>
      </c>
      <c r="AG746" s="257">
        <f t="shared" si="103"/>
        <v>2913.48</v>
      </c>
      <c r="AH746" s="252">
        <f t="shared" ref="AH746:AH808" si="105">IF(O746="a",0,IF(O746="d",0,IF(C746="","",+N746-(C746*N746))))</f>
        <v>0</v>
      </c>
      <c r="AI746" s="258">
        <f t="shared" si="101"/>
        <v>2913.48</v>
      </c>
    </row>
    <row r="747" spans="1:35" ht="14.25" customHeight="1" x14ac:dyDescent="0.2">
      <c r="A747" s="269">
        <v>42775</v>
      </c>
      <c r="B747" s="173"/>
      <c r="C747" s="138">
        <v>1</v>
      </c>
      <c r="D747" s="152">
        <v>8</v>
      </c>
      <c r="E747" s="140" t="s">
        <v>166</v>
      </c>
      <c r="F747" s="232" t="s">
        <v>79</v>
      </c>
      <c r="G747" s="228">
        <v>99213787</v>
      </c>
      <c r="H747" s="140">
        <v>1007874340</v>
      </c>
      <c r="I747" s="118">
        <v>260692</v>
      </c>
      <c r="J747" s="174"/>
      <c r="K747" s="140">
        <v>4402910407</v>
      </c>
      <c r="L747" s="140" t="s">
        <v>311</v>
      </c>
      <c r="M747" s="152" t="s">
        <v>941</v>
      </c>
      <c r="N747" s="225">
        <v>109.12</v>
      </c>
      <c r="O747" s="142" t="s">
        <v>160</v>
      </c>
      <c r="Q747" s="228"/>
      <c r="R747" s="140" t="s">
        <v>987</v>
      </c>
      <c r="S747" s="140">
        <v>109.12</v>
      </c>
      <c r="T747" s="140"/>
      <c r="U747" s="140"/>
      <c r="V747" s="140"/>
      <c r="W747" s="256">
        <f t="shared" si="102"/>
        <v>109.12</v>
      </c>
      <c r="X747" s="144">
        <v>0</v>
      </c>
      <c r="Y747" s="142"/>
      <c r="Z747" s="153"/>
      <c r="AA747" s="153"/>
      <c r="AB747" s="153"/>
      <c r="AC747" s="154"/>
      <c r="AD747" s="155"/>
      <c r="AE747" s="149"/>
      <c r="AF747" s="248" t="s">
        <v>818</v>
      </c>
      <c r="AG747" s="257">
        <f t="shared" si="103"/>
        <v>109.12</v>
      </c>
      <c r="AH747" s="252">
        <f t="shared" si="105"/>
        <v>0</v>
      </c>
      <c r="AI747" s="258">
        <v>0</v>
      </c>
    </row>
    <row r="748" spans="1:35" ht="14.25" customHeight="1" x14ac:dyDescent="0.2">
      <c r="A748" s="269">
        <v>42775</v>
      </c>
      <c r="B748" s="173"/>
      <c r="C748" s="138">
        <v>1</v>
      </c>
      <c r="D748" s="232">
        <v>8</v>
      </c>
      <c r="E748" s="228" t="s">
        <v>166</v>
      </c>
      <c r="F748" s="232" t="s">
        <v>79</v>
      </c>
      <c r="G748" s="228">
        <v>99213788</v>
      </c>
      <c r="H748" s="140">
        <v>1007874345</v>
      </c>
      <c r="I748" s="118">
        <v>260693</v>
      </c>
      <c r="J748" s="174"/>
      <c r="K748" s="140">
        <v>4402910408</v>
      </c>
      <c r="L748" s="140" t="s">
        <v>311</v>
      </c>
      <c r="M748" s="152" t="s">
        <v>464</v>
      </c>
      <c r="N748" s="225">
        <v>163.68</v>
      </c>
      <c r="O748" s="142" t="s">
        <v>160</v>
      </c>
      <c r="Q748" s="228"/>
      <c r="R748" s="140" t="s">
        <v>1013</v>
      </c>
      <c r="S748" s="228">
        <v>163.68</v>
      </c>
      <c r="T748" s="140"/>
      <c r="U748" s="140"/>
      <c r="V748" s="140"/>
      <c r="W748" s="256">
        <f t="shared" si="102"/>
        <v>163.68</v>
      </c>
      <c r="X748" s="144">
        <f t="shared" si="104"/>
        <v>0</v>
      </c>
      <c r="Y748" s="142"/>
      <c r="Z748" s="153"/>
      <c r="AA748" s="153"/>
      <c r="AB748" s="153"/>
      <c r="AC748" s="154"/>
      <c r="AD748" s="155"/>
      <c r="AE748" s="149"/>
      <c r="AF748" s="248" t="s">
        <v>818</v>
      </c>
      <c r="AG748" s="257">
        <f t="shared" si="103"/>
        <v>163.68</v>
      </c>
      <c r="AH748" s="252">
        <f t="shared" si="105"/>
        <v>0</v>
      </c>
      <c r="AI748" s="258">
        <f t="shared" si="101"/>
        <v>0</v>
      </c>
    </row>
    <row r="749" spans="1:35" ht="14.25" customHeight="1" x14ac:dyDescent="0.2">
      <c r="A749" s="269">
        <v>42775</v>
      </c>
      <c r="B749" s="173"/>
      <c r="C749" s="138">
        <v>1</v>
      </c>
      <c r="D749" s="232">
        <v>8</v>
      </c>
      <c r="E749" s="228" t="s">
        <v>166</v>
      </c>
      <c r="F749" s="189" t="s">
        <v>79</v>
      </c>
      <c r="G749" s="198">
        <v>90495203</v>
      </c>
      <c r="H749" s="140"/>
      <c r="I749" s="118">
        <v>260694</v>
      </c>
      <c r="J749" s="174"/>
      <c r="K749" s="140"/>
      <c r="L749" s="140" t="s">
        <v>311</v>
      </c>
      <c r="M749" s="152" t="s">
        <v>942</v>
      </c>
      <c r="N749" s="225">
        <v>115.5</v>
      </c>
      <c r="O749" s="142" t="s">
        <v>160</v>
      </c>
      <c r="P749" s="228" t="s">
        <v>163</v>
      </c>
      <c r="Q749" s="140"/>
      <c r="R749" s="140"/>
      <c r="S749" s="140"/>
      <c r="T749" s="140"/>
      <c r="U749" s="140"/>
      <c r="V749" s="140"/>
      <c r="W749" s="256">
        <f t="shared" si="102"/>
        <v>0</v>
      </c>
      <c r="X749" s="144">
        <f t="shared" si="104"/>
        <v>115.5</v>
      </c>
      <c r="Y749" s="142"/>
      <c r="Z749" s="153"/>
      <c r="AA749" s="153"/>
      <c r="AB749" s="153"/>
      <c r="AC749" s="154"/>
      <c r="AD749" s="155"/>
      <c r="AE749" s="149"/>
      <c r="AF749" s="248" t="s">
        <v>818</v>
      </c>
      <c r="AG749" s="257">
        <f t="shared" si="103"/>
        <v>115.5</v>
      </c>
      <c r="AH749" s="252">
        <f t="shared" si="105"/>
        <v>0</v>
      </c>
      <c r="AI749" s="258">
        <f t="shared" si="101"/>
        <v>115.5</v>
      </c>
    </row>
    <row r="750" spans="1:35" ht="14.25" customHeight="1" x14ac:dyDescent="0.2">
      <c r="A750" s="269">
        <v>42775</v>
      </c>
      <c r="B750" s="173"/>
      <c r="C750" s="138">
        <v>1</v>
      </c>
      <c r="D750" s="232">
        <v>8</v>
      </c>
      <c r="E750" s="228" t="s">
        <v>166</v>
      </c>
      <c r="F750" s="189" t="s">
        <v>79</v>
      </c>
      <c r="G750" s="198">
        <v>90495203</v>
      </c>
      <c r="H750" s="140"/>
      <c r="I750" s="118">
        <v>260695</v>
      </c>
      <c r="J750" s="174"/>
      <c r="K750" s="140"/>
      <c r="L750" s="140" t="s">
        <v>313</v>
      </c>
      <c r="M750" s="152" t="s">
        <v>942</v>
      </c>
      <c r="N750" s="225">
        <v>316.54000000000002</v>
      </c>
      <c r="O750" s="142" t="s">
        <v>160</v>
      </c>
      <c r="P750" s="228" t="s">
        <v>163</v>
      </c>
      <c r="Q750" s="140"/>
      <c r="R750" s="140"/>
      <c r="S750" s="140"/>
      <c r="T750" s="140"/>
      <c r="U750" s="140"/>
      <c r="V750" s="140"/>
      <c r="W750" s="256">
        <f t="shared" si="102"/>
        <v>0</v>
      </c>
      <c r="X750" s="144">
        <f t="shared" si="104"/>
        <v>316.54000000000002</v>
      </c>
      <c r="Y750" s="142"/>
      <c r="Z750" s="153"/>
      <c r="AA750" s="153"/>
      <c r="AB750" s="153"/>
      <c r="AC750" s="154"/>
      <c r="AD750" s="155"/>
      <c r="AE750" s="149"/>
      <c r="AF750" s="248" t="s">
        <v>818</v>
      </c>
      <c r="AG750" s="257">
        <f t="shared" si="103"/>
        <v>316.54000000000002</v>
      </c>
      <c r="AH750" s="252">
        <f t="shared" si="105"/>
        <v>0</v>
      </c>
      <c r="AI750" s="258">
        <f t="shared" si="101"/>
        <v>316.54000000000002</v>
      </c>
    </row>
    <row r="751" spans="1:35" ht="14.25" customHeight="1" x14ac:dyDescent="0.2">
      <c r="A751" s="269">
        <v>42775</v>
      </c>
      <c r="B751" s="173"/>
      <c r="C751" s="138">
        <v>1</v>
      </c>
      <c r="D751" s="152">
        <v>3</v>
      </c>
      <c r="E751" s="140" t="s">
        <v>61</v>
      </c>
      <c r="F751" s="189" t="s">
        <v>79</v>
      </c>
      <c r="G751" s="198">
        <v>99214318</v>
      </c>
      <c r="H751" s="140"/>
      <c r="I751" s="118">
        <v>260696</v>
      </c>
      <c r="J751" s="174"/>
      <c r="K751" s="140"/>
      <c r="L751" s="140" t="s">
        <v>313</v>
      </c>
      <c r="M751" s="152" t="s">
        <v>246</v>
      </c>
      <c r="N751" s="225">
        <v>2136</v>
      </c>
      <c r="O751" s="142" t="s">
        <v>160</v>
      </c>
      <c r="P751" s="228" t="s">
        <v>163</v>
      </c>
      <c r="Q751" s="140"/>
      <c r="R751" s="140"/>
      <c r="S751" s="140"/>
      <c r="T751" s="140"/>
      <c r="U751" s="140"/>
      <c r="V751" s="140"/>
      <c r="W751" s="256">
        <f t="shared" si="102"/>
        <v>0</v>
      </c>
      <c r="X751" s="144">
        <f t="shared" si="104"/>
        <v>2136</v>
      </c>
      <c r="Y751" s="142"/>
      <c r="Z751" s="153"/>
      <c r="AA751" s="153"/>
      <c r="AB751" s="153"/>
      <c r="AC751" s="154"/>
      <c r="AD751" s="155"/>
      <c r="AE751" s="149"/>
      <c r="AF751" s="248" t="s">
        <v>819</v>
      </c>
      <c r="AG751" s="257">
        <f t="shared" si="103"/>
        <v>2136</v>
      </c>
      <c r="AH751" s="252">
        <f t="shared" si="105"/>
        <v>0</v>
      </c>
      <c r="AI751" s="258">
        <f t="shared" ref="AI751:AI813" si="106">AG751-W751</f>
        <v>2136</v>
      </c>
    </row>
    <row r="752" spans="1:35" ht="14.25" customHeight="1" x14ac:dyDescent="0.2">
      <c r="A752" s="269">
        <v>42775</v>
      </c>
      <c r="B752" s="173"/>
      <c r="C752" s="138">
        <v>1</v>
      </c>
      <c r="D752" s="152">
        <v>8</v>
      </c>
      <c r="E752" s="140" t="s">
        <v>171</v>
      </c>
      <c r="F752" s="232" t="s">
        <v>79</v>
      </c>
      <c r="G752" s="228">
        <v>90501487</v>
      </c>
      <c r="H752" s="140"/>
      <c r="I752" s="118">
        <v>260697</v>
      </c>
      <c r="J752" s="174"/>
      <c r="K752" s="140">
        <v>4402910846</v>
      </c>
      <c r="L752" s="140" t="s">
        <v>313</v>
      </c>
      <c r="M752" s="152" t="s">
        <v>943</v>
      </c>
      <c r="N752" s="225">
        <v>228.12</v>
      </c>
      <c r="O752" s="142" t="s">
        <v>160</v>
      </c>
      <c r="P752" s="228"/>
      <c r="Q752" s="140" t="s">
        <v>163</v>
      </c>
      <c r="R752" s="140"/>
      <c r="S752" s="228"/>
      <c r="T752" s="140"/>
      <c r="U752" s="140"/>
      <c r="V752" s="140"/>
      <c r="W752" s="256">
        <f t="shared" si="102"/>
        <v>0</v>
      </c>
      <c r="X752" s="144">
        <f t="shared" si="104"/>
        <v>228.12</v>
      </c>
      <c r="Y752" s="142"/>
      <c r="Z752" s="153"/>
      <c r="AA752" s="153"/>
      <c r="AB752" s="153"/>
      <c r="AC752" s="154"/>
      <c r="AD752" s="155"/>
      <c r="AE752" s="149"/>
      <c r="AF752" s="248" t="s">
        <v>818</v>
      </c>
      <c r="AG752" s="257">
        <f t="shared" si="103"/>
        <v>228.12</v>
      </c>
      <c r="AH752" s="252">
        <f t="shared" si="105"/>
        <v>0</v>
      </c>
      <c r="AI752" s="258">
        <f t="shared" si="106"/>
        <v>228.12</v>
      </c>
    </row>
    <row r="753" spans="1:35" ht="14.25" customHeight="1" x14ac:dyDescent="0.2">
      <c r="A753" s="269">
        <v>42775</v>
      </c>
      <c r="B753" s="173"/>
      <c r="C753" s="138">
        <v>1</v>
      </c>
      <c r="D753" s="152" t="s">
        <v>52</v>
      </c>
      <c r="E753" s="140" t="s">
        <v>309</v>
      </c>
      <c r="F753" s="232" t="s">
        <v>79</v>
      </c>
      <c r="G753" s="228">
        <v>960920230</v>
      </c>
      <c r="H753" s="140"/>
      <c r="I753" s="118">
        <v>260698</v>
      </c>
      <c r="J753" s="174">
        <v>41642</v>
      </c>
      <c r="K753" s="140"/>
      <c r="L753" s="140" t="s">
        <v>313</v>
      </c>
      <c r="M753" s="152" t="s">
        <v>944</v>
      </c>
      <c r="N753" s="225">
        <v>7712.32</v>
      </c>
      <c r="O753" s="142" t="s">
        <v>160</v>
      </c>
      <c r="P753" s="228" t="s">
        <v>163</v>
      </c>
      <c r="Q753" s="140"/>
      <c r="R753" s="140"/>
      <c r="S753" s="140"/>
      <c r="T753" s="140"/>
      <c r="U753" s="140"/>
      <c r="V753" s="140"/>
      <c r="W753" s="256">
        <f t="shared" si="102"/>
        <v>0</v>
      </c>
      <c r="X753" s="144">
        <f t="shared" si="104"/>
        <v>7712.32</v>
      </c>
      <c r="Y753" s="142"/>
      <c r="Z753" s="153"/>
      <c r="AA753" s="153"/>
      <c r="AB753" s="153"/>
      <c r="AC753" s="154"/>
      <c r="AD753" s="155"/>
      <c r="AE753" s="149"/>
      <c r="AF753" s="248" t="s">
        <v>819</v>
      </c>
      <c r="AG753" s="257">
        <f t="shared" si="103"/>
        <v>7712.32</v>
      </c>
      <c r="AH753" s="252">
        <f t="shared" si="105"/>
        <v>0</v>
      </c>
      <c r="AI753" s="258">
        <f t="shared" si="106"/>
        <v>7712.32</v>
      </c>
    </row>
    <row r="754" spans="1:35" ht="14.25" customHeight="1" x14ac:dyDescent="0.2">
      <c r="A754" s="269">
        <v>42775</v>
      </c>
      <c r="B754" s="173"/>
      <c r="C754" s="138">
        <v>1</v>
      </c>
      <c r="D754" s="232" t="s">
        <v>52</v>
      </c>
      <c r="E754" s="228" t="s">
        <v>309</v>
      </c>
      <c r="F754" s="232" t="s">
        <v>79</v>
      </c>
      <c r="G754" s="228">
        <v>960907712</v>
      </c>
      <c r="H754" s="140"/>
      <c r="I754" s="118">
        <v>260699</v>
      </c>
      <c r="J754" s="174">
        <v>41617</v>
      </c>
      <c r="K754" s="140"/>
      <c r="L754" s="140" t="s">
        <v>311</v>
      </c>
      <c r="M754" s="152" t="s">
        <v>945</v>
      </c>
      <c r="N754" s="225">
        <v>170.55</v>
      </c>
      <c r="O754" s="142" t="s">
        <v>160</v>
      </c>
      <c r="P754" s="228" t="s">
        <v>163</v>
      </c>
      <c r="Q754" s="140"/>
      <c r="R754" s="140"/>
      <c r="S754" s="140"/>
      <c r="T754" s="140"/>
      <c r="U754" s="140"/>
      <c r="V754" s="140"/>
      <c r="W754" s="256">
        <f t="shared" si="102"/>
        <v>0</v>
      </c>
      <c r="X754" s="144">
        <f t="shared" si="104"/>
        <v>170.55</v>
      </c>
      <c r="Y754" s="142"/>
      <c r="Z754" s="153"/>
      <c r="AA754" s="153"/>
      <c r="AB754" s="153"/>
      <c r="AC754" s="154"/>
      <c r="AD754" s="155"/>
      <c r="AE754" s="149"/>
      <c r="AF754" s="248" t="s">
        <v>819</v>
      </c>
      <c r="AG754" s="257">
        <f t="shared" si="103"/>
        <v>170.55</v>
      </c>
      <c r="AH754" s="252">
        <f t="shared" si="105"/>
        <v>0</v>
      </c>
      <c r="AI754" s="258">
        <f t="shared" si="106"/>
        <v>170.55</v>
      </c>
    </row>
    <row r="755" spans="1:35" ht="14.25" customHeight="1" x14ac:dyDescent="0.2">
      <c r="A755" s="269">
        <v>42775</v>
      </c>
      <c r="B755" s="173"/>
      <c r="C755" s="138">
        <v>1</v>
      </c>
      <c r="D755" s="232" t="s">
        <v>52</v>
      </c>
      <c r="E755" s="228" t="s">
        <v>309</v>
      </c>
      <c r="F755" s="232" t="s">
        <v>79</v>
      </c>
      <c r="G755" s="228">
        <v>960917703</v>
      </c>
      <c r="H755" s="140"/>
      <c r="I755" s="118">
        <v>260700</v>
      </c>
      <c r="J755" s="174">
        <v>41616</v>
      </c>
      <c r="K755" s="140"/>
      <c r="L755" s="140" t="s">
        <v>311</v>
      </c>
      <c r="M755" s="152" t="s">
        <v>946</v>
      </c>
      <c r="N755" s="225">
        <v>2086.4</v>
      </c>
      <c r="O755" s="142" t="s">
        <v>160</v>
      </c>
      <c r="P755" s="228" t="s">
        <v>163</v>
      </c>
      <c r="Q755" s="140"/>
      <c r="R755" s="140"/>
      <c r="S755" s="140"/>
      <c r="T755" s="140"/>
      <c r="U755" s="140"/>
      <c r="V755" s="140"/>
      <c r="W755" s="256">
        <f t="shared" si="102"/>
        <v>0</v>
      </c>
      <c r="X755" s="144">
        <f t="shared" si="104"/>
        <v>2086.4</v>
      </c>
      <c r="Y755" s="142"/>
      <c r="Z755" s="153"/>
      <c r="AA755" s="153"/>
      <c r="AB755" s="153"/>
      <c r="AC755" s="154"/>
      <c r="AD755" s="155"/>
      <c r="AE755" s="149"/>
      <c r="AF755" s="248" t="s">
        <v>819</v>
      </c>
      <c r="AG755" s="257">
        <f t="shared" si="103"/>
        <v>2086.4</v>
      </c>
      <c r="AH755" s="252">
        <f t="shared" si="105"/>
        <v>0</v>
      </c>
      <c r="AI755" s="258">
        <f t="shared" si="106"/>
        <v>2086.4</v>
      </c>
    </row>
    <row r="756" spans="1:35" ht="14.25" customHeight="1" x14ac:dyDescent="0.2">
      <c r="A756" s="269">
        <v>42775</v>
      </c>
      <c r="B756" s="173"/>
      <c r="C756" s="138">
        <v>1</v>
      </c>
      <c r="D756" s="232" t="s">
        <v>52</v>
      </c>
      <c r="E756" s="228" t="s">
        <v>309</v>
      </c>
      <c r="F756" s="232" t="s">
        <v>79</v>
      </c>
      <c r="G756" s="228">
        <v>90441280</v>
      </c>
      <c r="H756" s="140"/>
      <c r="I756" s="118">
        <v>260701</v>
      </c>
      <c r="J756" s="174">
        <v>41640</v>
      </c>
      <c r="K756" s="140"/>
      <c r="L756" s="140" t="s">
        <v>311</v>
      </c>
      <c r="M756" s="152" t="s">
        <v>327</v>
      </c>
      <c r="N756" s="225">
        <v>227.4</v>
      </c>
      <c r="O756" s="142" t="s">
        <v>160</v>
      </c>
      <c r="P756" s="228" t="s">
        <v>163</v>
      </c>
      <c r="Q756" s="140"/>
      <c r="R756" s="140"/>
      <c r="S756" s="140"/>
      <c r="T756" s="140"/>
      <c r="U756" s="140"/>
      <c r="V756" s="140"/>
      <c r="W756" s="256">
        <f t="shared" si="102"/>
        <v>0</v>
      </c>
      <c r="X756" s="144">
        <f t="shared" si="104"/>
        <v>227.4</v>
      </c>
      <c r="Y756" s="142"/>
      <c r="Z756" s="153"/>
      <c r="AA756" s="153"/>
      <c r="AB756" s="153"/>
      <c r="AC756" s="154"/>
      <c r="AD756" s="155"/>
      <c r="AE756" s="149"/>
      <c r="AF756" s="248" t="s">
        <v>819</v>
      </c>
      <c r="AG756" s="257">
        <f t="shared" si="103"/>
        <v>227.4</v>
      </c>
      <c r="AH756" s="252">
        <f t="shared" si="105"/>
        <v>0</v>
      </c>
      <c r="AI756" s="258">
        <f t="shared" si="106"/>
        <v>227.4</v>
      </c>
    </row>
    <row r="757" spans="1:35" ht="14.25" customHeight="1" x14ac:dyDescent="0.2">
      <c r="A757" s="269">
        <v>42775</v>
      </c>
      <c r="B757" s="173"/>
      <c r="C757" s="138">
        <v>1</v>
      </c>
      <c r="D757" s="232" t="s">
        <v>52</v>
      </c>
      <c r="E757" s="228" t="s">
        <v>309</v>
      </c>
      <c r="F757" s="232" t="s">
        <v>79</v>
      </c>
      <c r="G757" s="228">
        <v>960907712</v>
      </c>
      <c r="H757" s="140"/>
      <c r="I757" s="118">
        <v>260702</v>
      </c>
      <c r="J757" s="174" t="s">
        <v>947</v>
      </c>
      <c r="K757" s="140"/>
      <c r="L757" s="140" t="s">
        <v>312</v>
      </c>
      <c r="M757" s="152" t="s">
        <v>945</v>
      </c>
      <c r="N757" s="225">
        <f>1870.37+5680.79</f>
        <v>7551.16</v>
      </c>
      <c r="O757" s="142" t="s">
        <v>160</v>
      </c>
      <c r="P757" s="228" t="s">
        <v>163</v>
      </c>
      <c r="Q757" s="140"/>
      <c r="R757" s="140"/>
      <c r="S757" s="140"/>
      <c r="T757" s="140"/>
      <c r="U757" s="140"/>
      <c r="V757" s="140"/>
      <c r="W757" s="256">
        <f t="shared" si="102"/>
        <v>0</v>
      </c>
      <c r="X757" s="144">
        <f t="shared" si="104"/>
        <v>7551.16</v>
      </c>
      <c r="Y757" s="142"/>
      <c r="Z757" s="153"/>
      <c r="AA757" s="153"/>
      <c r="AB757" s="153"/>
      <c r="AC757" s="154"/>
      <c r="AD757" s="155"/>
      <c r="AE757" s="149"/>
      <c r="AF757" s="248" t="s">
        <v>819</v>
      </c>
      <c r="AG757" s="257">
        <f t="shared" si="103"/>
        <v>7551.16</v>
      </c>
      <c r="AH757" s="252">
        <f t="shared" si="105"/>
        <v>0</v>
      </c>
      <c r="AI757" s="258">
        <f t="shared" si="106"/>
        <v>7551.16</v>
      </c>
    </row>
    <row r="758" spans="1:35" ht="14.25" customHeight="1" x14ac:dyDescent="0.2">
      <c r="A758" s="269">
        <v>42776</v>
      </c>
      <c r="B758" s="173"/>
      <c r="C758" s="138">
        <v>1</v>
      </c>
      <c r="D758" s="152">
        <v>8</v>
      </c>
      <c r="E758" s="140" t="s">
        <v>69</v>
      </c>
      <c r="F758" s="152" t="s">
        <v>79</v>
      </c>
      <c r="G758" s="140"/>
      <c r="H758" s="228">
        <v>1007881946</v>
      </c>
      <c r="I758" s="118">
        <v>260703</v>
      </c>
      <c r="J758" s="174"/>
      <c r="K758" s="119">
        <v>4402913121</v>
      </c>
      <c r="L758" s="140" t="s">
        <v>311</v>
      </c>
      <c r="M758" s="152" t="s">
        <v>960</v>
      </c>
      <c r="N758" s="225">
        <v>1023.3</v>
      </c>
      <c r="O758" s="142" t="s">
        <v>160</v>
      </c>
      <c r="Q758" s="228"/>
      <c r="R758" s="140" t="s">
        <v>1013</v>
      </c>
      <c r="S758" s="228">
        <v>1023.3</v>
      </c>
      <c r="T758" s="140"/>
      <c r="U758" s="140"/>
      <c r="V758" s="140"/>
      <c r="W758" s="256">
        <f t="shared" si="102"/>
        <v>1023.3</v>
      </c>
      <c r="X758" s="144">
        <f t="shared" si="104"/>
        <v>0</v>
      </c>
      <c r="Y758" s="142"/>
      <c r="Z758" s="153"/>
      <c r="AA758" s="153"/>
      <c r="AB758" s="153"/>
      <c r="AC758" s="154"/>
      <c r="AD758" s="155"/>
      <c r="AE758" s="149"/>
      <c r="AF758" s="248" t="s">
        <v>818</v>
      </c>
      <c r="AG758" s="257">
        <f t="shared" si="103"/>
        <v>1023.3</v>
      </c>
      <c r="AH758" s="252">
        <f t="shared" si="105"/>
        <v>0</v>
      </c>
      <c r="AI758" s="258">
        <f t="shared" si="106"/>
        <v>0</v>
      </c>
    </row>
    <row r="759" spans="1:35" ht="14.25" customHeight="1" x14ac:dyDescent="0.2">
      <c r="A759" s="269">
        <v>42779</v>
      </c>
      <c r="B759" s="173"/>
      <c r="C759" s="138">
        <v>1</v>
      </c>
      <c r="D759" s="152" t="s">
        <v>54</v>
      </c>
      <c r="E759" s="140" t="s">
        <v>991</v>
      </c>
      <c r="F759" s="232" t="s">
        <v>79</v>
      </c>
      <c r="G759" s="140">
        <v>99210866</v>
      </c>
      <c r="H759" s="140"/>
      <c r="I759" s="118">
        <v>260704</v>
      </c>
      <c r="J759" s="174"/>
      <c r="K759" s="140"/>
      <c r="L759" s="140" t="s">
        <v>311</v>
      </c>
      <c r="M759" s="152" t="s">
        <v>992</v>
      </c>
      <c r="N759" s="225">
        <v>750.42</v>
      </c>
      <c r="O759" s="142" t="s">
        <v>160</v>
      </c>
      <c r="P759" s="228" t="s">
        <v>163</v>
      </c>
      <c r="Q759" s="140"/>
      <c r="R759" s="140"/>
      <c r="S759" s="140"/>
      <c r="T759" s="140"/>
      <c r="U759" s="140"/>
      <c r="V759" s="140"/>
      <c r="W759" s="256">
        <f t="shared" si="102"/>
        <v>0</v>
      </c>
      <c r="X759" s="144">
        <f t="shared" si="104"/>
        <v>750.42</v>
      </c>
      <c r="Y759" s="142"/>
      <c r="Z759" s="153"/>
      <c r="AA759" s="153"/>
      <c r="AB759" s="153"/>
      <c r="AC759" s="154"/>
      <c r="AD759" s="155"/>
      <c r="AE759" s="149"/>
      <c r="AF759" s="248" t="s">
        <v>819</v>
      </c>
      <c r="AG759" s="257">
        <f t="shared" si="103"/>
        <v>750.42</v>
      </c>
      <c r="AH759" s="252">
        <f t="shared" si="105"/>
        <v>0</v>
      </c>
      <c r="AI759" s="258">
        <f t="shared" si="106"/>
        <v>750.42</v>
      </c>
    </row>
    <row r="760" spans="1:35" ht="14.25" customHeight="1" x14ac:dyDescent="0.2">
      <c r="A760" s="269">
        <v>42779</v>
      </c>
      <c r="B760" s="173"/>
      <c r="C760" s="138">
        <v>1</v>
      </c>
      <c r="D760" s="232" t="s">
        <v>54</v>
      </c>
      <c r="E760" s="228" t="s">
        <v>77</v>
      </c>
      <c r="F760" s="232" t="s">
        <v>79</v>
      </c>
      <c r="G760" s="228">
        <v>99211164</v>
      </c>
      <c r="H760" s="140"/>
      <c r="I760" s="118">
        <v>260705</v>
      </c>
      <c r="J760" s="174"/>
      <c r="K760" s="140"/>
      <c r="L760" s="140" t="s">
        <v>311</v>
      </c>
      <c r="M760" s="152" t="s">
        <v>993</v>
      </c>
      <c r="N760" s="225">
        <v>573.04999999999995</v>
      </c>
      <c r="O760" s="142" t="s">
        <v>160</v>
      </c>
      <c r="P760" s="228" t="s">
        <v>163</v>
      </c>
      <c r="Q760" s="140"/>
      <c r="R760" s="140"/>
      <c r="S760" s="140"/>
      <c r="T760" s="140"/>
      <c r="U760" s="140"/>
      <c r="V760" s="140"/>
      <c r="W760" s="256">
        <f t="shared" si="102"/>
        <v>0</v>
      </c>
      <c r="X760" s="144">
        <f t="shared" si="104"/>
        <v>573.04999999999995</v>
      </c>
      <c r="Y760" s="142"/>
      <c r="Z760" s="153"/>
      <c r="AA760" s="153"/>
      <c r="AB760" s="153"/>
      <c r="AC760" s="154"/>
      <c r="AD760" s="155"/>
      <c r="AE760" s="149"/>
      <c r="AF760" s="248" t="s">
        <v>819</v>
      </c>
      <c r="AG760" s="257">
        <f t="shared" si="103"/>
        <v>573.04999999999995</v>
      </c>
      <c r="AH760" s="252">
        <f t="shared" si="105"/>
        <v>0</v>
      </c>
      <c r="AI760" s="258">
        <f t="shared" si="106"/>
        <v>573.04999999999995</v>
      </c>
    </row>
    <row r="761" spans="1:35" ht="14.25" customHeight="1" x14ac:dyDescent="0.2">
      <c r="A761" s="269">
        <v>42779</v>
      </c>
      <c r="B761" s="173"/>
      <c r="C761" s="138">
        <v>1</v>
      </c>
      <c r="D761" s="232" t="s">
        <v>54</v>
      </c>
      <c r="E761" s="140" t="s">
        <v>995</v>
      </c>
      <c r="F761" s="232" t="s">
        <v>79</v>
      </c>
      <c r="G761" s="140">
        <v>99211294</v>
      </c>
      <c r="H761" s="140"/>
      <c r="I761" s="118">
        <v>260706</v>
      </c>
      <c r="J761" s="174"/>
      <c r="K761" s="140"/>
      <c r="L761" s="140" t="s">
        <v>311</v>
      </c>
      <c r="M761" s="152" t="s">
        <v>994</v>
      </c>
      <c r="N761" s="225">
        <v>1395.31</v>
      </c>
      <c r="O761" s="142" t="s">
        <v>160</v>
      </c>
      <c r="P761" s="228" t="s">
        <v>163</v>
      </c>
      <c r="Q761" s="140"/>
      <c r="R761" s="140"/>
      <c r="S761" s="140"/>
      <c r="T761" s="140"/>
      <c r="U761" s="140"/>
      <c r="V761" s="140"/>
      <c r="W761" s="256">
        <f t="shared" si="102"/>
        <v>0</v>
      </c>
      <c r="X761" s="144">
        <f t="shared" si="104"/>
        <v>1395.31</v>
      </c>
      <c r="Y761" s="142"/>
      <c r="Z761" s="153"/>
      <c r="AA761" s="153"/>
      <c r="AB761" s="153"/>
      <c r="AC761" s="154"/>
      <c r="AD761" s="155"/>
      <c r="AE761" s="149"/>
      <c r="AF761" s="248" t="s">
        <v>819</v>
      </c>
      <c r="AG761" s="257">
        <f t="shared" si="103"/>
        <v>1395.31</v>
      </c>
      <c r="AH761" s="252">
        <f t="shared" si="105"/>
        <v>0</v>
      </c>
      <c r="AI761" s="258">
        <f t="shared" si="106"/>
        <v>1395.31</v>
      </c>
    </row>
    <row r="762" spans="1:35" ht="14.25" customHeight="1" x14ac:dyDescent="0.2">
      <c r="A762" s="269">
        <v>42779</v>
      </c>
      <c r="B762" s="173"/>
      <c r="C762" s="138">
        <v>1</v>
      </c>
      <c r="D762" s="152">
        <v>11</v>
      </c>
      <c r="E762" s="140"/>
      <c r="F762" s="152" t="s">
        <v>83</v>
      </c>
      <c r="G762" s="140">
        <v>90500919</v>
      </c>
      <c r="H762" s="140"/>
      <c r="I762" s="118">
        <v>260707</v>
      </c>
      <c r="J762" s="174"/>
      <c r="K762" s="140"/>
      <c r="L762" s="140" t="s">
        <v>311</v>
      </c>
      <c r="M762" s="152" t="s">
        <v>256</v>
      </c>
      <c r="N762" s="225">
        <v>579.87</v>
      </c>
      <c r="O762" s="142" t="s">
        <v>160</v>
      </c>
      <c r="P762" s="228" t="s">
        <v>163</v>
      </c>
      <c r="Q762" s="140"/>
      <c r="R762" s="140"/>
      <c r="S762" s="140"/>
      <c r="T762" s="140"/>
      <c r="U762" s="140"/>
      <c r="V762" s="140"/>
      <c r="W762" s="256">
        <f t="shared" si="102"/>
        <v>0</v>
      </c>
      <c r="X762" s="144">
        <f t="shared" si="104"/>
        <v>579.87</v>
      </c>
      <c r="Y762" s="142"/>
      <c r="Z762" s="153"/>
      <c r="AA762" s="153"/>
      <c r="AB762" s="153"/>
      <c r="AC762" s="154"/>
      <c r="AD762" s="155"/>
      <c r="AE762" s="149"/>
      <c r="AF762" s="248" t="s">
        <v>819</v>
      </c>
      <c r="AG762" s="257">
        <f t="shared" si="103"/>
        <v>579.87</v>
      </c>
      <c r="AH762" s="252">
        <f t="shared" si="105"/>
        <v>0</v>
      </c>
      <c r="AI762" s="258">
        <f t="shared" si="106"/>
        <v>579.87</v>
      </c>
    </row>
    <row r="763" spans="1:35" ht="14.25" customHeight="1" x14ac:dyDescent="0.2">
      <c r="A763" s="269">
        <v>42779</v>
      </c>
      <c r="B763" s="173"/>
      <c r="C763" s="138">
        <v>1</v>
      </c>
      <c r="D763" s="152">
        <v>3</v>
      </c>
      <c r="E763" s="140"/>
      <c r="F763" s="232" t="s">
        <v>83</v>
      </c>
      <c r="G763" s="140">
        <v>960923808</v>
      </c>
      <c r="H763" s="140"/>
      <c r="I763" s="118">
        <v>260708</v>
      </c>
      <c r="J763" s="174"/>
      <c r="K763" s="140"/>
      <c r="L763" s="140" t="s">
        <v>312</v>
      </c>
      <c r="M763" s="152" t="s">
        <v>996</v>
      </c>
      <c r="N763" s="225">
        <f>122.8+348.51</f>
        <v>471.31</v>
      </c>
      <c r="O763" s="142" t="s">
        <v>160</v>
      </c>
      <c r="P763" s="228" t="s">
        <v>163</v>
      </c>
      <c r="Q763" s="140"/>
      <c r="R763" s="140"/>
      <c r="S763" s="140"/>
      <c r="T763" s="140"/>
      <c r="U763" s="140"/>
      <c r="V763" s="140"/>
      <c r="W763" s="256">
        <f t="shared" si="102"/>
        <v>0</v>
      </c>
      <c r="X763" s="144">
        <f t="shared" si="104"/>
        <v>471.31</v>
      </c>
      <c r="Y763" s="142"/>
      <c r="Z763" s="153"/>
      <c r="AA763" s="153"/>
      <c r="AB763" s="153"/>
      <c r="AC763" s="154"/>
      <c r="AD763" s="155"/>
      <c r="AE763" s="149"/>
      <c r="AF763" s="248" t="s">
        <v>819</v>
      </c>
      <c r="AG763" s="257">
        <f t="shared" si="103"/>
        <v>471.31</v>
      </c>
      <c r="AH763" s="252">
        <f t="shared" si="105"/>
        <v>0</v>
      </c>
      <c r="AI763" s="258">
        <f t="shared" si="106"/>
        <v>471.31</v>
      </c>
    </row>
    <row r="764" spans="1:35" ht="14.25" customHeight="1" x14ac:dyDescent="0.2">
      <c r="A764" s="269">
        <v>42779</v>
      </c>
      <c r="B764" s="173"/>
      <c r="C764" s="138">
        <v>1</v>
      </c>
      <c r="D764" s="152">
        <v>8</v>
      </c>
      <c r="E764" s="140"/>
      <c r="F764" s="232" t="s">
        <v>83</v>
      </c>
      <c r="G764" s="140">
        <v>960896831</v>
      </c>
      <c r="H764" s="140"/>
      <c r="I764" s="118">
        <v>260709</v>
      </c>
      <c r="J764" s="174"/>
      <c r="K764" s="140"/>
      <c r="L764" s="140" t="s">
        <v>311</v>
      </c>
      <c r="M764" s="152" t="s">
        <v>997</v>
      </c>
      <c r="N764" s="225">
        <v>122.8</v>
      </c>
      <c r="O764" s="142" t="s">
        <v>160</v>
      </c>
      <c r="P764" s="228" t="s">
        <v>163</v>
      </c>
      <c r="Q764" s="140"/>
      <c r="R764" s="140"/>
      <c r="S764" s="140"/>
      <c r="T764" s="140"/>
      <c r="U764" s="140"/>
      <c r="V764" s="140"/>
      <c r="W764" s="256">
        <f t="shared" si="102"/>
        <v>0</v>
      </c>
      <c r="X764" s="144">
        <f t="shared" si="104"/>
        <v>122.8</v>
      </c>
      <c r="Y764" s="142"/>
      <c r="Z764" s="153"/>
      <c r="AA764" s="153"/>
      <c r="AB764" s="153"/>
      <c r="AC764" s="154"/>
      <c r="AD764" s="155"/>
      <c r="AE764" s="149"/>
      <c r="AF764" s="248" t="s">
        <v>818</v>
      </c>
      <c r="AG764" s="257">
        <f t="shared" si="103"/>
        <v>122.8</v>
      </c>
      <c r="AH764" s="252">
        <f t="shared" si="105"/>
        <v>0</v>
      </c>
      <c r="AI764" s="258">
        <f t="shared" si="106"/>
        <v>122.8</v>
      </c>
    </row>
    <row r="765" spans="1:35" ht="14.25" customHeight="1" x14ac:dyDescent="0.2">
      <c r="A765" s="269">
        <v>42779</v>
      </c>
      <c r="B765" s="173"/>
      <c r="C765" s="138">
        <v>1</v>
      </c>
      <c r="D765" s="152">
        <v>8</v>
      </c>
      <c r="E765" s="140"/>
      <c r="F765" s="232" t="s">
        <v>83</v>
      </c>
      <c r="G765" s="140">
        <v>90499184</v>
      </c>
      <c r="H765" s="140"/>
      <c r="I765" s="118">
        <v>260710</v>
      </c>
      <c r="J765" s="174"/>
      <c r="K765" s="140"/>
      <c r="L765" s="140" t="s">
        <v>311</v>
      </c>
      <c r="M765" s="152" t="s">
        <v>549</v>
      </c>
      <c r="N765" s="225">
        <v>186.57</v>
      </c>
      <c r="O765" s="142" t="s">
        <v>160</v>
      </c>
      <c r="P765" s="228" t="s">
        <v>163</v>
      </c>
      <c r="Q765" s="140"/>
      <c r="R765" s="140"/>
      <c r="S765" s="140"/>
      <c r="T765" s="140"/>
      <c r="U765" s="140"/>
      <c r="V765" s="140"/>
      <c r="W765" s="256">
        <f t="shared" si="102"/>
        <v>0</v>
      </c>
      <c r="X765" s="144">
        <f t="shared" si="104"/>
        <v>186.57</v>
      </c>
      <c r="Y765" s="142"/>
      <c r="Z765" s="153"/>
      <c r="AA765" s="153"/>
      <c r="AB765" s="153"/>
      <c r="AC765" s="154"/>
      <c r="AD765" s="155"/>
      <c r="AE765" s="149"/>
      <c r="AF765" s="248" t="s">
        <v>818</v>
      </c>
      <c r="AG765" s="257">
        <f t="shared" si="103"/>
        <v>186.57</v>
      </c>
      <c r="AH765" s="252">
        <f t="shared" si="105"/>
        <v>0</v>
      </c>
      <c r="AI765" s="258">
        <f t="shared" si="106"/>
        <v>186.57</v>
      </c>
    </row>
    <row r="766" spans="1:35" ht="14.25" customHeight="1" x14ac:dyDescent="0.2">
      <c r="A766" s="269">
        <v>42779</v>
      </c>
      <c r="B766" s="173"/>
      <c r="C766" s="138">
        <v>1</v>
      </c>
      <c r="D766" s="152">
        <v>8</v>
      </c>
      <c r="E766" s="140"/>
      <c r="F766" s="232" t="s">
        <v>83</v>
      </c>
      <c r="G766" s="140">
        <v>90500185</v>
      </c>
      <c r="H766" s="140"/>
      <c r="I766" s="118">
        <v>260711</v>
      </c>
      <c r="J766" s="174"/>
      <c r="K766" s="140"/>
      <c r="L766" s="140" t="s">
        <v>311</v>
      </c>
      <c r="M766" s="152" t="s">
        <v>997</v>
      </c>
      <c r="N766" s="225">
        <v>150</v>
      </c>
      <c r="O766" s="142" t="s">
        <v>160</v>
      </c>
      <c r="P766" s="228" t="s">
        <v>163</v>
      </c>
      <c r="Q766" s="140"/>
      <c r="R766" s="140"/>
      <c r="S766" s="140"/>
      <c r="T766" s="140"/>
      <c r="U766" s="140"/>
      <c r="V766" s="140"/>
      <c r="W766" s="256">
        <f t="shared" si="102"/>
        <v>0</v>
      </c>
      <c r="X766" s="144">
        <f t="shared" si="104"/>
        <v>150</v>
      </c>
      <c r="Y766" s="142"/>
      <c r="Z766" s="153"/>
      <c r="AA766" s="153"/>
      <c r="AB766" s="153"/>
      <c r="AC766" s="154"/>
      <c r="AD766" s="155"/>
      <c r="AE766" s="149"/>
      <c r="AF766" s="248" t="s">
        <v>818</v>
      </c>
      <c r="AG766" s="257">
        <f t="shared" si="103"/>
        <v>150</v>
      </c>
      <c r="AH766" s="252">
        <f t="shared" si="105"/>
        <v>0</v>
      </c>
      <c r="AI766" s="258">
        <f t="shared" si="106"/>
        <v>150</v>
      </c>
    </row>
    <row r="767" spans="1:35" ht="14.25" customHeight="1" x14ac:dyDescent="0.2">
      <c r="A767" s="269">
        <v>42779</v>
      </c>
      <c r="B767" s="173"/>
      <c r="C767" s="138">
        <v>1</v>
      </c>
      <c r="D767" s="152">
        <v>8</v>
      </c>
      <c r="E767" s="140"/>
      <c r="F767" s="232" t="s">
        <v>83</v>
      </c>
      <c r="G767" s="140">
        <v>90499086</v>
      </c>
      <c r="H767" s="140"/>
      <c r="I767" s="118">
        <v>260712</v>
      </c>
      <c r="J767" s="174"/>
      <c r="K767" s="140"/>
      <c r="L767" s="140" t="s">
        <v>311</v>
      </c>
      <c r="M767" s="152" t="s">
        <v>998</v>
      </c>
      <c r="N767" s="225">
        <v>100</v>
      </c>
      <c r="O767" s="142" t="s">
        <v>160</v>
      </c>
      <c r="P767" s="228" t="s">
        <v>163</v>
      </c>
      <c r="Q767" s="140"/>
      <c r="R767" s="140"/>
      <c r="S767" s="140"/>
      <c r="T767" s="140"/>
      <c r="U767" s="140"/>
      <c r="V767" s="140"/>
      <c r="W767" s="256">
        <f t="shared" si="102"/>
        <v>0</v>
      </c>
      <c r="X767" s="144">
        <f t="shared" si="104"/>
        <v>100</v>
      </c>
      <c r="Y767" s="142"/>
      <c r="Z767" s="153"/>
      <c r="AA767" s="153"/>
      <c r="AB767" s="153"/>
      <c r="AC767" s="154"/>
      <c r="AD767" s="155"/>
      <c r="AE767" s="149"/>
      <c r="AF767" s="248" t="s">
        <v>818</v>
      </c>
      <c r="AG767" s="257">
        <f t="shared" si="103"/>
        <v>100</v>
      </c>
      <c r="AH767" s="252">
        <f t="shared" si="105"/>
        <v>0</v>
      </c>
      <c r="AI767" s="258">
        <f t="shared" si="106"/>
        <v>100</v>
      </c>
    </row>
    <row r="768" spans="1:35" ht="14.25" customHeight="1" x14ac:dyDescent="0.2">
      <c r="A768" s="269">
        <v>42779</v>
      </c>
      <c r="B768" s="173"/>
      <c r="C768" s="138">
        <v>1</v>
      </c>
      <c r="D768" s="152">
        <v>8</v>
      </c>
      <c r="E768" s="140"/>
      <c r="F768" s="232" t="s">
        <v>83</v>
      </c>
      <c r="G768" s="140">
        <v>99208725</v>
      </c>
      <c r="H768" s="140"/>
      <c r="I768" s="118">
        <v>260713</v>
      </c>
      <c r="J768" s="174"/>
      <c r="K768" s="140"/>
      <c r="L768" s="140" t="s">
        <v>311</v>
      </c>
      <c r="M768" s="152" t="s">
        <v>458</v>
      </c>
      <c r="N768" s="225">
        <v>250.14</v>
      </c>
      <c r="O768" s="142" t="s">
        <v>160</v>
      </c>
      <c r="P768" s="228" t="s">
        <v>163</v>
      </c>
      <c r="Q768" s="140"/>
      <c r="R768" s="140"/>
      <c r="S768" s="140"/>
      <c r="T768" s="140"/>
      <c r="U768" s="140"/>
      <c r="V768" s="140"/>
      <c r="W768" s="256">
        <f t="shared" si="102"/>
        <v>0</v>
      </c>
      <c r="X768" s="144">
        <f t="shared" si="104"/>
        <v>250.14</v>
      </c>
      <c r="Y768" s="142"/>
      <c r="Z768" s="153"/>
      <c r="AA768" s="153"/>
      <c r="AB768" s="153"/>
      <c r="AC768" s="154"/>
      <c r="AD768" s="155"/>
      <c r="AE768" s="149"/>
      <c r="AF768" s="248" t="s">
        <v>818</v>
      </c>
      <c r="AG768" s="257">
        <f t="shared" si="103"/>
        <v>250.14</v>
      </c>
      <c r="AH768" s="252">
        <f t="shared" si="105"/>
        <v>0</v>
      </c>
      <c r="AI768" s="258">
        <f t="shared" si="106"/>
        <v>250.14</v>
      </c>
    </row>
    <row r="769" spans="1:35" ht="14.25" customHeight="1" x14ac:dyDescent="0.2">
      <c r="A769" s="269">
        <v>42779</v>
      </c>
      <c r="B769" s="173"/>
      <c r="C769" s="138">
        <v>1</v>
      </c>
      <c r="D769" s="152">
        <v>8</v>
      </c>
      <c r="E769" s="140"/>
      <c r="F769" s="152" t="s">
        <v>56</v>
      </c>
      <c r="G769" s="140">
        <v>90494984</v>
      </c>
      <c r="H769" s="140"/>
      <c r="I769" s="118">
        <v>260714</v>
      </c>
      <c r="J769" s="174"/>
      <c r="K769" s="140"/>
      <c r="L769" s="140" t="s">
        <v>311</v>
      </c>
      <c r="M769" s="152" t="s">
        <v>824</v>
      </c>
      <c r="N769" s="225">
        <v>315</v>
      </c>
      <c r="O769" s="142" t="s">
        <v>160</v>
      </c>
      <c r="P769" s="228" t="s">
        <v>163</v>
      </c>
      <c r="Q769" s="140"/>
      <c r="R769" s="140"/>
      <c r="S769" s="140"/>
      <c r="T769" s="140"/>
      <c r="U769" s="140"/>
      <c r="V769" s="140"/>
      <c r="W769" s="256">
        <f t="shared" si="102"/>
        <v>0</v>
      </c>
      <c r="X769" s="144">
        <f t="shared" si="104"/>
        <v>315</v>
      </c>
      <c r="Y769" s="142"/>
      <c r="Z769" s="153"/>
      <c r="AA769" s="153"/>
      <c r="AB769" s="153"/>
      <c r="AC769" s="154"/>
      <c r="AD769" s="155"/>
      <c r="AE769" s="149"/>
      <c r="AF769" s="248" t="s">
        <v>818</v>
      </c>
      <c r="AG769" s="257">
        <f t="shared" si="103"/>
        <v>315</v>
      </c>
      <c r="AH769" s="252">
        <f t="shared" si="105"/>
        <v>0</v>
      </c>
      <c r="AI769" s="258">
        <f t="shared" si="106"/>
        <v>315</v>
      </c>
    </row>
    <row r="770" spans="1:35" ht="14.25" customHeight="1" x14ac:dyDescent="0.2">
      <c r="A770" s="269">
        <v>42779</v>
      </c>
      <c r="B770" s="173"/>
      <c r="C770" s="138">
        <v>1</v>
      </c>
      <c r="D770" s="152">
        <v>3</v>
      </c>
      <c r="E770" s="140"/>
      <c r="F770" s="232" t="s">
        <v>56</v>
      </c>
      <c r="G770" s="140">
        <v>90501295</v>
      </c>
      <c r="H770" s="140"/>
      <c r="I770" s="118">
        <v>260715</v>
      </c>
      <c r="J770" s="174"/>
      <c r="K770" s="140"/>
      <c r="L770" s="140" t="s">
        <v>311</v>
      </c>
      <c r="M770" s="152" t="s">
        <v>999</v>
      </c>
      <c r="N770" s="225">
        <v>114.65</v>
      </c>
      <c r="O770" s="142" t="s">
        <v>160</v>
      </c>
      <c r="P770" s="228" t="s">
        <v>163</v>
      </c>
      <c r="Q770" s="140"/>
      <c r="R770" s="140"/>
      <c r="S770" s="140"/>
      <c r="T770" s="140"/>
      <c r="U770" s="140"/>
      <c r="V770" s="140"/>
      <c r="W770" s="256">
        <f t="shared" si="102"/>
        <v>0</v>
      </c>
      <c r="X770" s="144">
        <f t="shared" si="104"/>
        <v>114.65</v>
      </c>
      <c r="Y770" s="142"/>
      <c r="Z770" s="153"/>
      <c r="AA770" s="153"/>
      <c r="AB770" s="153"/>
      <c r="AC770" s="154"/>
      <c r="AD770" s="155"/>
      <c r="AE770" s="149"/>
      <c r="AF770" s="248" t="s">
        <v>819</v>
      </c>
      <c r="AG770" s="257">
        <f t="shared" si="103"/>
        <v>114.65</v>
      </c>
      <c r="AH770" s="252">
        <f t="shared" si="105"/>
        <v>0</v>
      </c>
      <c r="AI770" s="258">
        <f t="shared" si="106"/>
        <v>114.65</v>
      </c>
    </row>
    <row r="771" spans="1:35" ht="14.25" customHeight="1" x14ac:dyDescent="0.2">
      <c r="A771" s="269">
        <v>42779</v>
      </c>
      <c r="B771" s="173"/>
      <c r="C771" s="138">
        <v>1</v>
      </c>
      <c r="D771" s="152" t="s">
        <v>52</v>
      </c>
      <c r="E771" s="140"/>
      <c r="F771" s="152" t="s">
        <v>317</v>
      </c>
      <c r="G771" s="140">
        <v>90496670</v>
      </c>
      <c r="H771" s="140"/>
      <c r="I771" s="118">
        <v>260716</v>
      </c>
      <c r="J771" s="174"/>
      <c r="K771" s="140"/>
      <c r="L771" s="140" t="s">
        <v>311</v>
      </c>
      <c r="M771" s="152" t="s">
        <v>1000</v>
      </c>
      <c r="N771" s="225">
        <v>150</v>
      </c>
      <c r="O771" s="142" t="s">
        <v>160</v>
      </c>
      <c r="P771" s="228" t="s">
        <v>163</v>
      </c>
      <c r="Q771" s="140"/>
      <c r="R771" s="140"/>
      <c r="S771" s="140"/>
      <c r="T771" s="140"/>
      <c r="U771" s="140"/>
      <c r="V771" s="140"/>
      <c r="W771" s="256">
        <f t="shared" si="102"/>
        <v>0</v>
      </c>
      <c r="X771" s="144">
        <f t="shared" si="104"/>
        <v>150</v>
      </c>
      <c r="Y771" s="142"/>
      <c r="Z771" s="153"/>
      <c r="AA771" s="153"/>
      <c r="AB771" s="153"/>
      <c r="AC771" s="154"/>
      <c r="AD771" s="155"/>
      <c r="AE771" s="149"/>
      <c r="AF771" s="248" t="s">
        <v>819</v>
      </c>
      <c r="AG771" s="257">
        <f t="shared" si="103"/>
        <v>150</v>
      </c>
      <c r="AH771" s="252">
        <f t="shared" si="105"/>
        <v>0</v>
      </c>
      <c r="AI771" s="258">
        <f t="shared" si="106"/>
        <v>150</v>
      </c>
    </row>
    <row r="772" spans="1:35" ht="14.25" customHeight="1" x14ac:dyDescent="0.2">
      <c r="A772" s="269">
        <v>42779</v>
      </c>
      <c r="B772" s="173"/>
      <c r="C772" s="138">
        <v>1</v>
      </c>
      <c r="D772" s="152" t="s">
        <v>52</v>
      </c>
      <c r="E772" s="140"/>
      <c r="F772" s="152" t="s">
        <v>78</v>
      </c>
      <c r="G772" s="140">
        <v>90500027</v>
      </c>
      <c r="H772" s="140"/>
      <c r="I772" s="118">
        <v>260717</v>
      </c>
      <c r="J772" s="174"/>
      <c r="K772" s="140"/>
      <c r="L772" s="140" t="s">
        <v>311</v>
      </c>
      <c r="M772" s="152" t="s">
        <v>1001</v>
      </c>
      <c r="N772" s="225">
        <v>163.80000000000001</v>
      </c>
      <c r="O772" s="142" t="s">
        <v>160</v>
      </c>
      <c r="P772" s="228" t="s">
        <v>163</v>
      </c>
      <c r="Q772" s="140"/>
      <c r="R772" s="140"/>
      <c r="S772" s="140"/>
      <c r="T772" s="140"/>
      <c r="U772" s="140"/>
      <c r="V772" s="140"/>
      <c r="W772" s="256">
        <f t="shared" si="102"/>
        <v>0</v>
      </c>
      <c r="X772" s="144">
        <f t="shared" si="104"/>
        <v>163.80000000000001</v>
      </c>
      <c r="Y772" s="142"/>
      <c r="Z772" s="153"/>
      <c r="AA772" s="153"/>
      <c r="AB772" s="153"/>
      <c r="AC772" s="154"/>
      <c r="AD772" s="155"/>
      <c r="AE772" s="149"/>
      <c r="AF772" s="248" t="s">
        <v>819</v>
      </c>
      <c r="AG772" s="257">
        <f t="shared" si="103"/>
        <v>163.80000000000001</v>
      </c>
      <c r="AH772" s="252">
        <f t="shared" si="105"/>
        <v>0</v>
      </c>
      <c r="AI772" s="258">
        <f t="shared" si="106"/>
        <v>163.80000000000001</v>
      </c>
    </row>
    <row r="773" spans="1:35" ht="14.25" customHeight="1" x14ac:dyDescent="0.2">
      <c r="A773" s="269">
        <v>42779</v>
      </c>
      <c r="B773" s="173"/>
      <c r="C773" s="138">
        <v>1</v>
      </c>
      <c r="D773" s="152" t="s">
        <v>53</v>
      </c>
      <c r="E773" s="140" t="s">
        <v>67</v>
      </c>
      <c r="F773" s="152" t="s">
        <v>78</v>
      </c>
      <c r="G773" s="140">
        <v>960921815</v>
      </c>
      <c r="H773" s="140"/>
      <c r="I773" s="118">
        <v>260717</v>
      </c>
      <c r="J773" s="174">
        <v>41866</v>
      </c>
      <c r="K773" s="140"/>
      <c r="L773" s="140" t="s">
        <v>311</v>
      </c>
      <c r="M773" s="152" t="s">
        <v>1002</v>
      </c>
      <c r="N773" s="225">
        <v>286.64999999999998</v>
      </c>
      <c r="O773" s="142" t="s">
        <v>160</v>
      </c>
      <c r="P773" s="228" t="s">
        <v>163</v>
      </c>
      <c r="Q773" s="140"/>
      <c r="R773" s="140"/>
      <c r="S773" s="140"/>
      <c r="T773" s="140"/>
      <c r="U773" s="140"/>
      <c r="V773" s="140"/>
      <c r="W773" s="256">
        <f t="shared" si="102"/>
        <v>0</v>
      </c>
      <c r="X773" s="144">
        <f t="shared" si="104"/>
        <v>286.64999999999998</v>
      </c>
      <c r="Y773" s="142"/>
      <c r="Z773" s="153"/>
      <c r="AA773" s="153"/>
      <c r="AB773" s="153"/>
      <c r="AC773" s="154"/>
      <c r="AD773" s="155"/>
      <c r="AE773" s="149"/>
      <c r="AF773" s="248" t="s">
        <v>819</v>
      </c>
      <c r="AG773" s="257">
        <f t="shared" si="103"/>
        <v>286.64999999999998</v>
      </c>
      <c r="AH773" s="252">
        <f t="shared" si="105"/>
        <v>0</v>
      </c>
      <c r="AI773" s="258">
        <f t="shared" si="106"/>
        <v>286.64999999999998</v>
      </c>
    </row>
    <row r="774" spans="1:35" ht="14.25" customHeight="1" x14ac:dyDescent="0.2">
      <c r="A774" s="269">
        <v>42779</v>
      </c>
      <c r="B774" s="173"/>
      <c r="C774" s="138">
        <v>1</v>
      </c>
      <c r="D774" s="152">
        <v>5</v>
      </c>
      <c r="E774" s="140" t="s">
        <v>58</v>
      </c>
      <c r="F774" s="152" t="s">
        <v>78</v>
      </c>
      <c r="G774" s="140">
        <v>960867658</v>
      </c>
      <c r="H774" s="140"/>
      <c r="I774" s="118">
        <v>260719</v>
      </c>
      <c r="J774" s="174" t="s">
        <v>1003</v>
      </c>
      <c r="K774" s="140"/>
      <c r="L774" s="140" t="s">
        <v>311</v>
      </c>
      <c r="M774" s="152" t="s">
        <v>1004</v>
      </c>
      <c r="N774" s="225">
        <v>425.88</v>
      </c>
      <c r="O774" s="142" t="s">
        <v>160</v>
      </c>
      <c r="P774" s="228" t="s">
        <v>163</v>
      </c>
      <c r="Q774" s="140"/>
      <c r="R774" s="140"/>
      <c r="S774" s="140"/>
      <c r="T774" s="140"/>
      <c r="U774" s="140"/>
      <c r="V774" s="140"/>
      <c r="W774" s="256">
        <f t="shared" si="102"/>
        <v>0</v>
      </c>
      <c r="X774" s="144">
        <f t="shared" si="104"/>
        <v>425.88</v>
      </c>
      <c r="Y774" s="142"/>
      <c r="Z774" s="153"/>
      <c r="AA774" s="153"/>
      <c r="AB774" s="153"/>
      <c r="AC774" s="154"/>
      <c r="AD774" s="155"/>
      <c r="AE774" s="149"/>
      <c r="AF774" s="248" t="s">
        <v>820</v>
      </c>
      <c r="AG774" s="257">
        <f t="shared" si="103"/>
        <v>425.88</v>
      </c>
      <c r="AH774" s="252">
        <f t="shared" si="105"/>
        <v>0</v>
      </c>
      <c r="AI774" s="258">
        <f t="shared" si="106"/>
        <v>425.88</v>
      </c>
    </row>
    <row r="775" spans="1:35" ht="14.25" customHeight="1" x14ac:dyDescent="0.2">
      <c r="A775" s="269">
        <v>42779</v>
      </c>
      <c r="B775" s="173"/>
      <c r="C775" s="138">
        <v>1</v>
      </c>
      <c r="D775" s="232">
        <v>5</v>
      </c>
      <c r="E775" s="228" t="s">
        <v>58</v>
      </c>
      <c r="F775" s="152" t="s">
        <v>78</v>
      </c>
      <c r="G775" s="140">
        <v>90502438</v>
      </c>
      <c r="H775" s="140"/>
      <c r="I775" s="118">
        <v>260720</v>
      </c>
      <c r="J775" s="174">
        <v>42288</v>
      </c>
      <c r="K775" s="140"/>
      <c r="L775" s="140" t="s">
        <v>313</v>
      </c>
      <c r="M775" s="152" t="s">
        <v>1005</v>
      </c>
      <c r="N775" s="225">
        <v>140.66</v>
      </c>
      <c r="O775" s="142" t="s">
        <v>160</v>
      </c>
      <c r="P775" s="228" t="s">
        <v>163</v>
      </c>
      <c r="Q775" s="140"/>
      <c r="R775" s="140"/>
      <c r="S775" s="140"/>
      <c r="T775" s="140"/>
      <c r="U775" s="140"/>
      <c r="V775" s="140"/>
      <c r="W775" s="256">
        <f t="shared" si="102"/>
        <v>0</v>
      </c>
      <c r="X775" s="144">
        <f t="shared" si="104"/>
        <v>140.66</v>
      </c>
      <c r="Y775" s="142"/>
      <c r="Z775" s="153"/>
      <c r="AA775" s="153"/>
      <c r="AB775" s="153"/>
      <c r="AC775" s="154"/>
      <c r="AD775" s="155"/>
      <c r="AE775" s="149"/>
      <c r="AF775" s="248" t="s">
        <v>820</v>
      </c>
      <c r="AG775" s="257">
        <f t="shared" si="103"/>
        <v>140.66</v>
      </c>
      <c r="AH775" s="252">
        <f t="shared" si="105"/>
        <v>0</v>
      </c>
      <c r="AI775" s="258">
        <f t="shared" si="106"/>
        <v>140.66</v>
      </c>
    </row>
    <row r="776" spans="1:35" ht="14.25" customHeight="1" x14ac:dyDescent="0.2">
      <c r="A776" s="269">
        <v>42779</v>
      </c>
      <c r="B776" s="173"/>
      <c r="C776" s="138">
        <v>1</v>
      </c>
      <c r="D776" s="232">
        <v>5</v>
      </c>
      <c r="E776" s="228" t="s">
        <v>58</v>
      </c>
      <c r="F776" s="232" t="s">
        <v>78</v>
      </c>
      <c r="G776" s="140">
        <v>960867659</v>
      </c>
      <c r="H776" s="140"/>
      <c r="I776" s="118">
        <v>260721</v>
      </c>
      <c r="J776" s="174" t="s">
        <v>1006</v>
      </c>
      <c r="K776" s="140"/>
      <c r="L776" s="140" t="s">
        <v>311</v>
      </c>
      <c r="M776" s="152" t="s">
        <v>1007</v>
      </c>
      <c r="N776" s="225">
        <v>425.88</v>
      </c>
      <c r="O776" s="142" t="s">
        <v>160</v>
      </c>
      <c r="P776" s="228" t="s">
        <v>163</v>
      </c>
      <c r="Q776" s="140"/>
      <c r="R776" s="140"/>
      <c r="S776" s="140"/>
      <c r="T776" s="140"/>
      <c r="U776" s="140"/>
      <c r="V776" s="140"/>
      <c r="W776" s="256">
        <f t="shared" si="102"/>
        <v>0</v>
      </c>
      <c r="X776" s="144">
        <f t="shared" si="104"/>
        <v>425.88</v>
      </c>
      <c r="Y776" s="142"/>
      <c r="Z776" s="153"/>
      <c r="AA776" s="153"/>
      <c r="AB776" s="153"/>
      <c r="AC776" s="154"/>
      <c r="AD776" s="155"/>
      <c r="AE776" s="149"/>
      <c r="AF776" s="248" t="s">
        <v>820</v>
      </c>
      <c r="AG776" s="257">
        <f t="shared" si="103"/>
        <v>425.88</v>
      </c>
      <c r="AH776" s="252">
        <f t="shared" si="105"/>
        <v>0</v>
      </c>
      <c r="AI776" s="258">
        <f t="shared" si="106"/>
        <v>425.88</v>
      </c>
    </row>
    <row r="777" spans="1:35" ht="14.25" customHeight="1" x14ac:dyDescent="0.2">
      <c r="A777" s="269">
        <v>42780</v>
      </c>
      <c r="B777" s="173"/>
      <c r="C777" s="138">
        <v>1</v>
      </c>
      <c r="D777" s="152">
        <v>5</v>
      </c>
      <c r="E777" s="140" t="s">
        <v>169</v>
      </c>
      <c r="F777" s="152" t="s">
        <v>79</v>
      </c>
      <c r="G777" s="140">
        <v>90500316</v>
      </c>
      <c r="H777" s="140" t="s">
        <v>1033</v>
      </c>
      <c r="I777" s="118">
        <v>260722</v>
      </c>
      <c r="J777" s="174" t="s">
        <v>1017</v>
      </c>
      <c r="K777" s="140" t="s">
        <v>1018</v>
      </c>
      <c r="L777" s="140" t="s">
        <v>312</v>
      </c>
      <c r="M777" s="152" t="s">
        <v>1019</v>
      </c>
      <c r="N777" s="225">
        <f>272.64+478.52</f>
        <v>751.16</v>
      </c>
      <c r="O777" s="142" t="s">
        <v>160</v>
      </c>
      <c r="P777" s="140"/>
      <c r="Q777" s="140"/>
      <c r="R777" s="140" t="s">
        <v>1032</v>
      </c>
      <c r="S777" s="140">
        <v>478.52</v>
      </c>
      <c r="T777" s="140">
        <v>272.64</v>
      </c>
      <c r="U777" s="140"/>
      <c r="V777" s="140"/>
      <c r="W777" s="256">
        <f t="shared" si="102"/>
        <v>751.16</v>
      </c>
      <c r="X777" s="144">
        <f t="shared" si="104"/>
        <v>0</v>
      </c>
      <c r="Y777" s="142"/>
      <c r="Z777" s="153"/>
      <c r="AA777" s="153"/>
      <c r="AB777" s="153"/>
      <c r="AC777" s="154"/>
      <c r="AD777" s="155"/>
      <c r="AE777" s="149"/>
      <c r="AF777" s="248" t="s">
        <v>820</v>
      </c>
      <c r="AG777" s="257">
        <f t="shared" si="103"/>
        <v>751.16</v>
      </c>
      <c r="AH777" s="252">
        <f t="shared" si="105"/>
        <v>0</v>
      </c>
      <c r="AI777" s="258">
        <f t="shared" si="106"/>
        <v>0</v>
      </c>
    </row>
    <row r="778" spans="1:35" ht="14.25" customHeight="1" x14ac:dyDescent="0.2">
      <c r="A778" s="269">
        <v>42781</v>
      </c>
      <c r="B778" s="173"/>
      <c r="C778" s="138">
        <v>1</v>
      </c>
      <c r="D778" s="152">
        <v>5</v>
      </c>
      <c r="E778" s="140" t="s">
        <v>169</v>
      </c>
      <c r="F778" s="232" t="s">
        <v>79</v>
      </c>
      <c r="G778" s="140">
        <v>960764450</v>
      </c>
      <c r="H778" s="140">
        <v>1007887348</v>
      </c>
      <c r="I778" s="118">
        <v>260723</v>
      </c>
      <c r="J778" s="174">
        <v>42283</v>
      </c>
      <c r="K778" s="140">
        <v>4402880157</v>
      </c>
      <c r="L778" s="140" t="s">
        <v>311</v>
      </c>
      <c r="M778" s="152" t="s">
        <v>1020</v>
      </c>
      <c r="N778" s="225">
        <v>213</v>
      </c>
      <c r="O778" s="142" t="s">
        <v>160</v>
      </c>
      <c r="P778" s="140"/>
      <c r="Q778" s="228"/>
      <c r="R778" s="140" t="s">
        <v>1032</v>
      </c>
      <c r="S778" s="140">
        <v>213</v>
      </c>
      <c r="T778" s="140"/>
      <c r="U778" s="140"/>
      <c r="V778" s="140"/>
      <c r="W778" s="256">
        <f t="shared" si="102"/>
        <v>213</v>
      </c>
      <c r="X778" s="144">
        <f t="shared" si="104"/>
        <v>0</v>
      </c>
      <c r="Y778" s="142"/>
      <c r="Z778" s="153"/>
      <c r="AA778" s="153"/>
      <c r="AB778" s="153"/>
      <c r="AC778" s="154"/>
      <c r="AD778" s="155"/>
      <c r="AE778" s="149"/>
      <c r="AF778" s="248" t="s">
        <v>820</v>
      </c>
      <c r="AG778" s="257">
        <f t="shared" si="103"/>
        <v>213</v>
      </c>
      <c r="AH778" s="252">
        <f t="shared" si="105"/>
        <v>0</v>
      </c>
      <c r="AI778" s="258">
        <f t="shared" si="106"/>
        <v>0</v>
      </c>
    </row>
    <row r="779" spans="1:35" ht="14.25" customHeight="1" x14ac:dyDescent="0.2">
      <c r="A779" s="269">
        <v>42781</v>
      </c>
      <c r="B779" s="173"/>
      <c r="C779" s="138">
        <v>1</v>
      </c>
      <c r="D779" s="152" t="s">
        <v>55</v>
      </c>
      <c r="E779" s="140" t="s">
        <v>65</v>
      </c>
      <c r="F779" s="189" t="s">
        <v>79</v>
      </c>
      <c r="G779" s="198">
        <v>90498183</v>
      </c>
      <c r="H779" s="140"/>
      <c r="I779" s="118">
        <v>260724</v>
      </c>
      <c r="J779" s="174">
        <v>42316</v>
      </c>
      <c r="K779" s="140"/>
      <c r="L779" s="140" t="s">
        <v>311</v>
      </c>
      <c r="M779" s="152" t="s">
        <v>1022</v>
      </c>
      <c r="N779" s="225">
        <v>1512.56</v>
      </c>
      <c r="O779" s="142" t="s">
        <v>160</v>
      </c>
      <c r="P779" s="140" t="s">
        <v>163</v>
      </c>
      <c r="Q779" s="228"/>
      <c r="R779" s="140"/>
      <c r="S779" s="140"/>
      <c r="T779" s="140"/>
      <c r="U779" s="140"/>
      <c r="V779" s="140"/>
      <c r="W779" s="256">
        <f t="shared" si="102"/>
        <v>0</v>
      </c>
      <c r="X779" s="144">
        <f t="shared" si="104"/>
        <v>1512.56</v>
      </c>
      <c r="Y779" s="142"/>
      <c r="Z779" s="153"/>
      <c r="AA779" s="153"/>
      <c r="AB779" s="153"/>
      <c r="AC779" s="154"/>
      <c r="AD779" s="155"/>
      <c r="AE779" s="149"/>
      <c r="AF779" s="248" t="s">
        <v>820</v>
      </c>
      <c r="AG779" s="257">
        <f t="shared" si="103"/>
        <v>1512.56</v>
      </c>
      <c r="AH779" s="252">
        <f t="shared" si="105"/>
        <v>0</v>
      </c>
      <c r="AI779" s="258">
        <f t="shared" si="106"/>
        <v>1512.56</v>
      </c>
    </row>
    <row r="780" spans="1:35" ht="14.25" customHeight="1" x14ac:dyDescent="0.2">
      <c r="A780" s="269">
        <v>42781</v>
      </c>
      <c r="B780" s="173"/>
      <c r="C780" s="138">
        <v>1</v>
      </c>
      <c r="D780" s="232" t="s">
        <v>55</v>
      </c>
      <c r="E780" s="228" t="s">
        <v>65</v>
      </c>
      <c r="F780" s="232" t="s">
        <v>79</v>
      </c>
      <c r="G780" s="228">
        <v>90498245</v>
      </c>
      <c r="H780" s="140">
        <v>1007887354</v>
      </c>
      <c r="I780" s="118">
        <v>260725</v>
      </c>
      <c r="J780" s="174">
        <v>42362</v>
      </c>
      <c r="K780" s="228">
        <v>4402912203</v>
      </c>
      <c r="L780" s="228" t="s">
        <v>311</v>
      </c>
      <c r="M780" s="232" t="s">
        <v>1021</v>
      </c>
      <c r="N780" s="225">
        <v>340.8</v>
      </c>
      <c r="O780" s="142" t="s">
        <v>160</v>
      </c>
      <c r="P780" s="140"/>
      <c r="Q780" s="228"/>
      <c r="R780" s="140" t="s">
        <v>1032</v>
      </c>
      <c r="S780" s="140">
        <v>340.8</v>
      </c>
      <c r="T780" s="140"/>
      <c r="U780" s="140"/>
      <c r="V780" s="140"/>
      <c r="W780" s="256">
        <f t="shared" si="102"/>
        <v>340.8</v>
      </c>
      <c r="X780" s="144">
        <f t="shared" si="104"/>
        <v>0</v>
      </c>
      <c r="Y780" s="142"/>
      <c r="Z780" s="153"/>
      <c r="AA780" s="153"/>
      <c r="AB780" s="153"/>
      <c r="AC780" s="154"/>
      <c r="AD780" s="155"/>
      <c r="AE780" s="149"/>
      <c r="AF780" s="248" t="s">
        <v>820</v>
      </c>
      <c r="AG780" s="257">
        <f t="shared" si="103"/>
        <v>340.8</v>
      </c>
      <c r="AH780" s="252">
        <f t="shared" si="105"/>
        <v>0</v>
      </c>
      <c r="AI780" s="258">
        <f t="shared" si="106"/>
        <v>0</v>
      </c>
    </row>
    <row r="781" spans="1:35" ht="14.25" customHeight="1" x14ac:dyDescent="0.2">
      <c r="A781" s="269">
        <v>42781</v>
      </c>
      <c r="B781" s="173"/>
      <c r="C781" s="138">
        <v>1</v>
      </c>
      <c r="D781" s="232" t="s">
        <v>55</v>
      </c>
      <c r="E781" s="228" t="s">
        <v>65</v>
      </c>
      <c r="F781" s="232" t="s">
        <v>79</v>
      </c>
      <c r="G781" s="140">
        <v>90502147</v>
      </c>
      <c r="H781" s="140">
        <v>1007887458</v>
      </c>
      <c r="I781" s="118">
        <v>260726</v>
      </c>
      <c r="J781" s="174">
        <v>42236</v>
      </c>
      <c r="K781" s="140">
        <v>4402907563</v>
      </c>
      <c r="L781" s="140" t="s">
        <v>313</v>
      </c>
      <c r="M781" s="152" t="s">
        <v>918</v>
      </c>
      <c r="N781" s="225">
        <v>1482.28</v>
      </c>
      <c r="O781" s="142" t="s">
        <v>160</v>
      </c>
      <c r="P781" s="140"/>
      <c r="Q781" s="228"/>
      <c r="R781" s="140" t="s">
        <v>1032</v>
      </c>
      <c r="S781" s="140">
        <v>1482.28</v>
      </c>
      <c r="T781" s="140"/>
      <c r="U781" s="140"/>
      <c r="V781" s="140"/>
      <c r="W781" s="256">
        <f t="shared" si="102"/>
        <v>1482.28</v>
      </c>
      <c r="X781" s="144">
        <f t="shared" si="104"/>
        <v>0</v>
      </c>
      <c r="Y781" s="142"/>
      <c r="Z781" s="153"/>
      <c r="AA781" s="153"/>
      <c r="AB781" s="153"/>
      <c r="AC781" s="154"/>
      <c r="AD781" s="155"/>
      <c r="AE781" s="149"/>
      <c r="AF781" s="248" t="s">
        <v>820</v>
      </c>
      <c r="AG781" s="257">
        <f t="shared" si="103"/>
        <v>1482.28</v>
      </c>
      <c r="AH781" s="252">
        <f t="shared" si="105"/>
        <v>0</v>
      </c>
      <c r="AI781" s="258">
        <f t="shared" si="106"/>
        <v>0</v>
      </c>
    </row>
    <row r="782" spans="1:35" ht="14.25" customHeight="1" x14ac:dyDescent="0.2">
      <c r="A782" s="269">
        <v>42781</v>
      </c>
      <c r="B782" s="173"/>
      <c r="C782" s="138">
        <v>1</v>
      </c>
      <c r="D782" s="232" t="s">
        <v>55</v>
      </c>
      <c r="E782" s="228" t="s">
        <v>65</v>
      </c>
      <c r="F782" s="232" t="s">
        <v>79</v>
      </c>
      <c r="G782" s="140">
        <v>960876280</v>
      </c>
      <c r="H782" s="140">
        <v>1007887484</v>
      </c>
      <c r="I782" s="118">
        <v>260727</v>
      </c>
      <c r="J782" s="174" t="s">
        <v>1023</v>
      </c>
      <c r="K782" s="140">
        <v>4402889311</v>
      </c>
      <c r="L782" s="140" t="s">
        <v>311</v>
      </c>
      <c r="M782" s="152" t="s">
        <v>1024</v>
      </c>
      <c r="N782" s="225">
        <v>499.84</v>
      </c>
      <c r="O782" s="142" t="s">
        <v>160</v>
      </c>
      <c r="P782" s="140"/>
      <c r="Q782" s="228"/>
      <c r="R782" s="140" t="s">
        <v>1032</v>
      </c>
      <c r="S782" s="140">
        <v>499.84</v>
      </c>
      <c r="T782" s="140"/>
      <c r="U782" s="140"/>
      <c r="V782" s="140"/>
      <c r="W782" s="256">
        <f t="shared" si="102"/>
        <v>499.84</v>
      </c>
      <c r="X782" s="144">
        <f t="shared" si="104"/>
        <v>0</v>
      </c>
      <c r="Y782" s="142"/>
      <c r="Z782" s="153"/>
      <c r="AA782" s="153"/>
      <c r="AB782" s="153"/>
      <c r="AC782" s="154"/>
      <c r="AD782" s="155"/>
      <c r="AE782" s="149"/>
      <c r="AF782" s="248" t="s">
        <v>820</v>
      </c>
      <c r="AG782" s="257">
        <f t="shared" si="103"/>
        <v>499.84</v>
      </c>
      <c r="AH782" s="252">
        <f t="shared" si="105"/>
        <v>0</v>
      </c>
      <c r="AI782" s="258">
        <f t="shared" si="106"/>
        <v>0</v>
      </c>
    </row>
    <row r="783" spans="1:35" ht="14.25" customHeight="1" x14ac:dyDescent="0.2">
      <c r="A783" s="269">
        <v>42781</v>
      </c>
      <c r="B783" s="173"/>
      <c r="C783" s="138">
        <v>1</v>
      </c>
      <c r="D783" s="152">
        <v>5</v>
      </c>
      <c r="E783" s="140" t="s">
        <v>168</v>
      </c>
      <c r="F783" s="232" t="s">
        <v>79</v>
      </c>
      <c r="G783" s="140">
        <v>90501877</v>
      </c>
      <c r="H783" s="140"/>
      <c r="I783" s="118">
        <v>260728</v>
      </c>
      <c r="J783" s="174" t="s">
        <v>1026</v>
      </c>
      <c r="K783" s="140">
        <v>4402909408</v>
      </c>
      <c r="L783" s="140" t="s">
        <v>312</v>
      </c>
      <c r="M783" s="152" t="s">
        <v>1025</v>
      </c>
      <c r="N783" s="225">
        <f>225.06+526.32</f>
        <v>751.38000000000011</v>
      </c>
      <c r="O783" s="142" t="s">
        <v>160</v>
      </c>
      <c r="P783" s="228"/>
      <c r="Q783" s="228" t="s">
        <v>163</v>
      </c>
      <c r="R783" s="140"/>
      <c r="S783" s="140"/>
      <c r="T783" s="140"/>
      <c r="U783" s="140"/>
      <c r="V783" s="140"/>
      <c r="W783" s="256">
        <f t="shared" si="102"/>
        <v>0</v>
      </c>
      <c r="X783" s="144">
        <f t="shared" si="104"/>
        <v>751.38000000000011</v>
      </c>
      <c r="Y783" s="142"/>
      <c r="Z783" s="153"/>
      <c r="AA783" s="153"/>
      <c r="AB783" s="153"/>
      <c r="AC783" s="154"/>
      <c r="AD783" s="155"/>
      <c r="AE783" s="149"/>
      <c r="AF783" s="248" t="s">
        <v>820</v>
      </c>
      <c r="AG783" s="257">
        <f t="shared" si="103"/>
        <v>751.38000000000011</v>
      </c>
      <c r="AH783" s="252">
        <f t="shared" si="105"/>
        <v>0</v>
      </c>
      <c r="AI783" s="258">
        <f t="shared" si="106"/>
        <v>751.38000000000011</v>
      </c>
    </row>
    <row r="784" spans="1:35" ht="14.25" customHeight="1" x14ac:dyDescent="0.2">
      <c r="A784" s="269">
        <v>42781</v>
      </c>
      <c r="B784" s="173"/>
      <c r="C784" s="138">
        <v>1</v>
      </c>
      <c r="D784" s="232">
        <v>5</v>
      </c>
      <c r="E784" s="228" t="s">
        <v>168</v>
      </c>
      <c r="F784" s="232" t="s">
        <v>79</v>
      </c>
      <c r="G784" s="140">
        <v>90455837</v>
      </c>
      <c r="H784" s="140"/>
      <c r="I784" s="118">
        <v>260729</v>
      </c>
      <c r="J784" s="174" t="s">
        <v>1027</v>
      </c>
      <c r="K784" s="140">
        <v>4402909407</v>
      </c>
      <c r="L784" s="140" t="s">
        <v>313</v>
      </c>
      <c r="M784" s="152" t="s">
        <v>1028</v>
      </c>
      <c r="N784" s="225">
        <v>589.4</v>
      </c>
      <c r="O784" s="142" t="s">
        <v>160</v>
      </c>
      <c r="P784" s="140"/>
      <c r="Q784" s="228" t="s">
        <v>163</v>
      </c>
      <c r="R784" s="140"/>
      <c r="S784" s="140"/>
      <c r="T784" s="140"/>
      <c r="U784" s="140"/>
      <c r="V784" s="140"/>
      <c r="W784" s="256">
        <f t="shared" si="102"/>
        <v>0</v>
      </c>
      <c r="X784" s="144">
        <f t="shared" si="104"/>
        <v>589.4</v>
      </c>
      <c r="Y784" s="142"/>
      <c r="Z784" s="153"/>
      <c r="AA784" s="153"/>
      <c r="AB784" s="153"/>
      <c r="AC784" s="154"/>
      <c r="AD784" s="155"/>
      <c r="AE784" s="149"/>
      <c r="AF784" s="248" t="s">
        <v>820</v>
      </c>
      <c r="AG784" s="257">
        <f t="shared" si="103"/>
        <v>589.4</v>
      </c>
      <c r="AH784" s="252">
        <f t="shared" si="105"/>
        <v>0</v>
      </c>
      <c r="AI784" s="258">
        <f t="shared" si="106"/>
        <v>589.4</v>
      </c>
    </row>
    <row r="785" spans="1:35" ht="14.25" customHeight="1" x14ac:dyDescent="0.2">
      <c r="A785" s="269">
        <v>42781</v>
      </c>
      <c r="B785" s="173"/>
      <c r="C785" s="138">
        <v>1</v>
      </c>
      <c r="D785" s="152">
        <v>8</v>
      </c>
      <c r="E785" s="140" t="s">
        <v>60</v>
      </c>
      <c r="F785" s="232" t="s">
        <v>79</v>
      </c>
      <c r="G785" s="140">
        <v>90497419</v>
      </c>
      <c r="H785" s="140"/>
      <c r="I785" s="118">
        <v>260730</v>
      </c>
      <c r="J785" s="174"/>
      <c r="K785" s="140">
        <v>4402869843</v>
      </c>
      <c r="L785" s="140" t="s">
        <v>312</v>
      </c>
      <c r="M785" s="152" t="s">
        <v>668</v>
      </c>
      <c r="N785" s="225">
        <f>181.76+283.08</f>
        <v>464.84</v>
      </c>
      <c r="O785" s="142" t="s">
        <v>160</v>
      </c>
      <c r="P785" s="140"/>
      <c r="Q785" s="228" t="s">
        <v>163</v>
      </c>
      <c r="R785" s="140"/>
      <c r="S785" s="140"/>
      <c r="T785" s="140"/>
      <c r="U785" s="140"/>
      <c r="V785" s="140"/>
      <c r="W785" s="256">
        <f t="shared" si="102"/>
        <v>0</v>
      </c>
      <c r="X785" s="144">
        <f t="shared" si="104"/>
        <v>464.84</v>
      </c>
      <c r="Y785" s="142"/>
      <c r="Z785" s="153"/>
      <c r="AA785" s="153"/>
      <c r="AB785" s="153"/>
      <c r="AC785" s="154"/>
      <c r="AD785" s="155"/>
      <c r="AE785" s="149"/>
      <c r="AF785" s="248" t="s">
        <v>818</v>
      </c>
      <c r="AG785" s="257">
        <f t="shared" si="103"/>
        <v>464.84</v>
      </c>
      <c r="AH785" s="252">
        <f t="shared" si="105"/>
        <v>0</v>
      </c>
      <c r="AI785" s="258">
        <f t="shared" si="106"/>
        <v>464.84</v>
      </c>
    </row>
    <row r="786" spans="1:35" ht="14.25" customHeight="1" x14ac:dyDescent="0.2">
      <c r="A786" s="269">
        <v>42781</v>
      </c>
      <c r="B786" s="173"/>
      <c r="C786" s="138">
        <v>1</v>
      </c>
      <c r="D786" s="152">
        <v>8</v>
      </c>
      <c r="E786" s="140" t="s">
        <v>166</v>
      </c>
      <c r="F786" s="232" t="s">
        <v>79</v>
      </c>
      <c r="G786" s="140">
        <v>99211453</v>
      </c>
      <c r="H786" s="140"/>
      <c r="I786" s="118">
        <v>260731</v>
      </c>
      <c r="J786" s="174"/>
      <c r="K786" s="140">
        <v>4402900962</v>
      </c>
      <c r="L786" s="140" t="s">
        <v>311</v>
      </c>
      <c r="M786" s="152" t="s">
        <v>458</v>
      </c>
      <c r="N786" s="225">
        <v>327.36</v>
      </c>
      <c r="O786" s="142" t="s">
        <v>160</v>
      </c>
      <c r="P786" s="140"/>
      <c r="Q786" s="228" t="s">
        <v>163</v>
      </c>
      <c r="R786" s="140"/>
      <c r="S786" s="140"/>
      <c r="T786" s="140"/>
      <c r="U786" s="140"/>
      <c r="V786" s="140"/>
      <c r="W786" s="256">
        <f t="shared" si="102"/>
        <v>0</v>
      </c>
      <c r="X786" s="144">
        <f t="shared" si="104"/>
        <v>327.36</v>
      </c>
      <c r="Y786" s="142"/>
      <c r="Z786" s="153"/>
      <c r="AA786" s="153"/>
      <c r="AB786" s="153"/>
      <c r="AC786" s="154"/>
      <c r="AD786" s="155"/>
      <c r="AE786" s="149"/>
      <c r="AF786" s="248" t="s">
        <v>818</v>
      </c>
      <c r="AG786" s="257">
        <f t="shared" si="103"/>
        <v>327.36</v>
      </c>
      <c r="AH786" s="252">
        <f t="shared" si="105"/>
        <v>0</v>
      </c>
      <c r="AI786" s="258">
        <f t="shared" si="106"/>
        <v>327.36</v>
      </c>
    </row>
    <row r="787" spans="1:35" ht="14.25" customHeight="1" x14ac:dyDescent="0.2">
      <c r="A787" s="269">
        <v>42781</v>
      </c>
      <c r="B787" s="173"/>
      <c r="C787" s="138">
        <v>1</v>
      </c>
      <c r="D787" s="152">
        <v>8</v>
      </c>
      <c r="E787" s="140" t="s">
        <v>166</v>
      </c>
      <c r="F787" s="232" t="s">
        <v>79</v>
      </c>
      <c r="G787" s="140">
        <v>99213786</v>
      </c>
      <c r="H787" s="140"/>
      <c r="I787" s="118">
        <v>260732</v>
      </c>
      <c r="J787" s="174"/>
      <c r="K787" s="140">
        <v>4402910406</v>
      </c>
      <c r="L787" s="140" t="s">
        <v>311</v>
      </c>
      <c r="M787" s="152" t="s">
        <v>941</v>
      </c>
      <c r="N787" s="225">
        <v>109.12</v>
      </c>
      <c r="O787" s="142" t="s">
        <v>160</v>
      </c>
      <c r="P787" s="140"/>
      <c r="Q787" s="228" t="s">
        <v>163</v>
      </c>
      <c r="R787" s="140"/>
      <c r="S787" s="140"/>
      <c r="T787" s="140"/>
      <c r="U787" s="140"/>
      <c r="V787" s="140"/>
      <c r="W787" s="256">
        <f t="shared" si="102"/>
        <v>0</v>
      </c>
      <c r="X787" s="144">
        <f t="shared" si="104"/>
        <v>109.12</v>
      </c>
      <c r="Y787" s="142"/>
      <c r="Z787" s="153"/>
      <c r="AA787" s="153"/>
      <c r="AB787" s="153"/>
      <c r="AC787" s="154"/>
      <c r="AD787" s="155"/>
      <c r="AE787" s="149"/>
      <c r="AF787" s="248" t="s">
        <v>818</v>
      </c>
      <c r="AG787" s="257">
        <f t="shared" si="103"/>
        <v>109.12</v>
      </c>
      <c r="AH787" s="252">
        <f t="shared" si="105"/>
        <v>0</v>
      </c>
      <c r="AI787" s="258">
        <f t="shared" si="106"/>
        <v>109.12</v>
      </c>
    </row>
    <row r="788" spans="1:35" ht="14.25" customHeight="1" x14ac:dyDescent="0.2">
      <c r="A788" s="269">
        <v>42779</v>
      </c>
      <c r="B788" s="173"/>
      <c r="C788" s="138">
        <v>1</v>
      </c>
      <c r="D788" s="152">
        <v>8</v>
      </c>
      <c r="E788" s="140" t="s">
        <v>166</v>
      </c>
      <c r="F788" s="232" t="s">
        <v>79</v>
      </c>
      <c r="G788" s="228">
        <v>90493800</v>
      </c>
      <c r="H788" s="140"/>
      <c r="I788" s="118">
        <v>260733</v>
      </c>
      <c r="J788" s="174"/>
      <c r="K788" s="140">
        <v>4402913066</v>
      </c>
      <c r="L788" s="140" t="s">
        <v>312</v>
      </c>
      <c r="M788" s="152" t="s">
        <v>1008</v>
      </c>
      <c r="N788" s="225">
        <f>204.6+353.48</f>
        <v>558.08000000000004</v>
      </c>
      <c r="O788" s="142" t="s">
        <v>160</v>
      </c>
      <c r="Q788" s="140" t="s">
        <v>163</v>
      </c>
      <c r="R788" s="140"/>
      <c r="S788" s="140"/>
      <c r="T788" s="140"/>
      <c r="U788" s="140"/>
      <c r="V788" s="140"/>
      <c r="W788" s="256">
        <f t="shared" si="102"/>
        <v>0</v>
      </c>
      <c r="X788" s="144">
        <f t="shared" si="104"/>
        <v>558.08000000000004</v>
      </c>
      <c r="Y788" s="142"/>
      <c r="Z788" s="153"/>
      <c r="AA788" s="153"/>
      <c r="AB788" s="153"/>
      <c r="AC788" s="154"/>
      <c r="AD788" s="155"/>
      <c r="AE788" s="149"/>
      <c r="AF788" s="248" t="s">
        <v>818</v>
      </c>
      <c r="AG788" s="257">
        <f t="shared" si="103"/>
        <v>558.08000000000004</v>
      </c>
      <c r="AH788" s="252">
        <f t="shared" si="105"/>
        <v>0</v>
      </c>
      <c r="AI788" s="258">
        <f t="shared" si="106"/>
        <v>558.08000000000004</v>
      </c>
    </row>
    <row r="789" spans="1:35" ht="14.25" customHeight="1" x14ac:dyDescent="0.2">
      <c r="A789" s="269">
        <v>42781</v>
      </c>
      <c r="B789" s="173"/>
      <c r="C789" s="138">
        <v>1</v>
      </c>
      <c r="D789" s="152">
        <v>8</v>
      </c>
      <c r="E789" s="228" t="s">
        <v>166</v>
      </c>
      <c r="F789" s="232" t="s">
        <v>79</v>
      </c>
      <c r="G789" s="228">
        <v>90475024</v>
      </c>
      <c r="H789" s="140"/>
      <c r="I789" s="118">
        <v>260734</v>
      </c>
      <c r="J789" s="174"/>
      <c r="K789" s="140">
        <v>4402916114</v>
      </c>
      <c r="L789" s="140" t="s">
        <v>313</v>
      </c>
      <c r="M789" s="152" t="s">
        <v>1029</v>
      </c>
      <c r="N789" s="225">
        <v>64.319999999999993</v>
      </c>
      <c r="O789" s="142" t="s">
        <v>160</v>
      </c>
      <c r="Q789" s="228" t="s">
        <v>163</v>
      </c>
      <c r="R789" s="140"/>
      <c r="S789" s="140"/>
      <c r="T789" s="140"/>
      <c r="U789" s="140"/>
      <c r="V789" s="140"/>
      <c r="W789" s="256">
        <f t="shared" si="102"/>
        <v>0</v>
      </c>
      <c r="X789" s="144">
        <f t="shared" si="104"/>
        <v>64.319999999999993</v>
      </c>
      <c r="Y789" s="142"/>
      <c r="Z789" s="153"/>
      <c r="AA789" s="153"/>
      <c r="AB789" s="153"/>
      <c r="AC789" s="154"/>
      <c r="AD789" s="155"/>
      <c r="AE789" s="149"/>
      <c r="AF789" s="248" t="s">
        <v>818</v>
      </c>
      <c r="AG789" s="257">
        <f t="shared" si="103"/>
        <v>64.319999999999993</v>
      </c>
      <c r="AH789" s="252">
        <f t="shared" si="105"/>
        <v>0</v>
      </c>
      <c r="AI789" s="258">
        <f t="shared" si="106"/>
        <v>64.319999999999993</v>
      </c>
    </row>
    <row r="790" spans="1:35" ht="14.25" customHeight="1" x14ac:dyDescent="0.2">
      <c r="A790" s="269">
        <v>42781</v>
      </c>
      <c r="B790" s="173"/>
      <c r="C790" s="138">
        <v>1</v>
      </c>
      <c r="D790" s="232">
        <v>8</v>
      </c>
      <c r="E790" s="228" t="s">
        <v>166</v>
      </c>
      <c r="F790" s="152" t="s">
        <v>79</v>
      </c>
      <c r="G790" s="140">
        <v>99213784</v>
      </c>
      <c r="H790" s="140"/>
      <c r="I790" s="118">
        <v>260735</v>
      </c>
      <c r="J790" s="174"/>
      <c r="K790" s="140">
        <v>4402910999</v>
      </c>
      <c r="L790" s="140" t="s">
        <v>311</v>
      </c>
      <c r="M790" s="152" t="s">
        <v>1030</v>
      </c>
      <c r="N790" s="225">
        <v>346.08</v>
      </c>
      <c r="O790" s="142" t="s">
        <v>160</v>
      </c>
      <c r="P790" s="140"/>
      <c r="Q790" s="140" t="s">
        <v>163</v>
      </c>
      <c r="R790" s="140"/>
      <c r="S790" s="140"/>
      <c r="T790" s="140"/>
      <c r="U790" s="140"/>
      <c r="V790" s="140"/>
      <c r="W790" s="256">
        <f t="shared" si="102"/>
        <v>0</v>
      </c>
      <c r="X790" s="144">
        <f t="shared" si="104"/>
        <v>346.08</v>
      </c>
      <c r="Y790" s="142"/>
      <c r="Z790" s="153"/>
      <c r="AA790" s="153"/>
      <c r="AB790" s="153"/>
      <c r="AC790" s="154"/>
      <c r="AD790" s="155"/>
      <c r="AE790" s="149"/>
      <c r="AF790" s="248" t="s">
        <v>818</v>
      </c>
      <c r="AG790" s="257">
        <f t="shared" si="103"/>
        <v>346.08</v>
      </c>
      <c r="AH790" s="252">
        <f t="shared" si="105"/>
        <v>0</v>
      </c>
      <c r="AI790" s="258">
        <f t="shared" si="106"/>
        <v>346.08</v>
      </c>
    </row>
    <row r="791" spans="1:35" ht="14.25" customHeight="1" x14ac:dyDescent="0.2">
      <c r="A791" s="269">
        <v>42781</v>
      </c>
      <c r="B791" s="173"/>
      <c r="C791" s="138">
        <v>1</v>
      </c>
      <c r="D791" s="232">
        <v>8</v>
      </c>
      <c r="E791" s="228" t="s">
        <v>166</v>
      </c>
      <c r="F791" s="232" t="s">
        <v>79</v>
      </c>
      <c r="G791" s="140">
        <v>99213782</v>
      </c>
      <c r="H791" s="140"/>
      <c r="I791" s="118">
        <v>260736</v>
      </c>
      <c r="J791" s="174"/>
      <c r="K791" s="140">
        <v>4402905439</v>
      </c>
      <c r="L791" s="140" t="s">
        <v>311</v>
      </c>
      <c r="M791" s="152" t="s">
        <v>198</v>
      </c>
      <c r="N791" s="225">
        <v>600</v>
      </c>
      <c r="O791" s="142" t="s">
        <v>160</v>
      </c>
      <c r="P791" s="140"/>
      <c r="Q791" s="228" t="s">
        <v>163</v>
      </c>
      <c r="R791" s="140"/>
      <c r="S791" s="140"/>
      <c r="T791" s="140"/>
      <c r="U791" s="140"/>
      <c r="V791" s="140"/>
      <c r="W791" s="256">
        <f t="shared" si="102"/>
        <v>0</v>
      </c>
      <c r="X791" s="144">
        <f t="shared" si="104"/>
        <v>600</v>
      </c>
      <c r="Y791" s="142"/>
      <c r="Z791" s="153"/>
      <c r="AA791" s="153"/>
      <c r="AB791" s="153"/>
      <c r="AC791" s="154"/>
      <c r="AD791" s="155"/>
      <c r="AE791" s="149"/>
      <c r="AF791" s="248" t="s">
        <v>818</v>
      </c>
      <c r="AG791" s="257">
        <f t="shared" si="103"/>
        <v>600</v>
      </c>
      <c r="AH791" s="252">
        <f t="shared" si="105"/>
        <v>0</v>
      </c>
      <c r="AI791" s="258">
        <f t="shared" si="106"/>
        <v>600</v>
      </c>
    </row>
    <row r="792" spans="1:35" ht="14.25" customHeight="1" x14ac:dyDescent="0.2">
      <c r="A792" s="269">
        <v>42779</v>
      </c>
      <c r="B792" s="173"/>
      <c r="C792" s="138">
        <v>1</v>
      </c>
      <c r="D792" s="152">
        <v>8</v>
      </c>
      <c r="E792" s="140" t="s">
        <v>166</v>
      </c>
      <c r="F792" s="232" t="s">
        <v>79</v>
      </c>
      <c r="G792" s="228">
        <v>99213783</v>
      </c>
      <c r="H792" s="140"/>
      <c r="I792" s="118">
        <v>260737</v>
      </c>
      <c r="J792" s="174"/>
      <c r="K792" s="140">
        <v>4402913065</v>
      </c>
      <c r="L792" s="140" t="s">
        <v>311</v>
      </c>
      <c r="M792" s="152" t="s">
        <v>199</v>
      </c>
      <c r="N792" s="225">
        <v>600</v>
      </c>
      <c r="O792" s="142" t="s">
        <v>160</v>
      </c>
      <c r="Q792" s="140" t="s">
        <v>163</v>
      </c>
      <c r="R792" s="140"/>
      <c r="S792" s="140"/>
      <c r="T792" s="140"/>
      <c r="U792" s="140"/>
      <c r="V792" s="140"/>
      <c r="W792" s="256">
        <f t="shared" si="102"/>
        <v>0</v>
      </c>
      <c r="X792" s="144">
        <f t="shared" si="104"/>
        <v>600</v>
      </c>
      <c r="Y792" s="142"/>
      <c r="Z792" s="153"/>
      <c r="AA792" s="153"/>
      <c r="AB792" s="153"/>
      <c r="AC792" s="154"/>
      <c r="AD792" s="155"/>
      <c r="AE792" s="149"/>
      <c r="AF792" s="248" t="s">
        <v>818</v>
      </c>
      <c r="AG792" s="257">
        <f t="shared" si="103"/>
        <v>600</v>
      </c>
      <c r="AH792" s="252">
        <f t="shared" si="105"/>
        <v>0</v>
      </c>
      <c r="AI792" s="258">
        <f t="shared" si="106"/>
        <v>600</v>
      </c>
    </row>
    <row r="793" spans="1:35" ht="14.25" customHeight="1" x14ac:dyDescent="0.2">
      <c r="A793" s="269">
        <v>42781</v>
      </c>
      <c r="B793" s="173"/>
      <c r="C793" s="138">
        <v>1</v>
      </c>
      <c r="D793" s="152" t="s">
        <v>53</v>
      </c>
      <c r="E793" s="140" t="s">
        <v>165</v>
      </c>
      <c r="F793" s="152" t="s">
        <v>79</v>
      </c>
      <c r="G793" s="140">
        <v>90499919</v>
      </c>
      <c r="H793" s="140"/>
      <c r="I793" s="118">
        <v>260738</v>
      </c>
      <c r="J793" s="174">
        <v>42173</v>
      </c>
      <c r="K793" s="140">
        <v>4402892986</v>
      </c>
      <c r="L793" s="140" t="s">
        <v>311</v>
      </c>
      <c r="M793" s="152" t="s">
        <v>1031</v>
      </c>
      <c r="N793" s="225">
        <v>227.2</v>
      </c>
      <c r="O793" s="142" t="s">
        <v>160</v>
      </c>
      <c r="P793" s="140"/>
      <c r="Q793" s="140" t="s">
        <v>163</v>
      </c>
      <c r="R793" s="140"/>
      <c r="S793" s="140"/>
      <c r="T793" s="140"/>
      <c r="U793" s="140"/>
      <c r="V793" s="140"/>
      <c r="W793" s="256">
        <f t="shared" si="102"/>
        <v>0</v>
      </c>
      <c r="X793" s="144">
        <f t="shared" si="104"/>
        <v>227.2</v>
      </c>
      <c r="Y793" s="142"/>
      <c r="Z793" s="153"/>
      <c r="AA793" s="153"/>
      <c r="AB793" s="153"/>
      <c r="AC793" s="154"/>
      <c r="AD793" s="155"/>
      <c r="AE793" s="149"/>
      <c r="AF793" s="248" t="s">
        <v>819</v>
      </c>
      <c r="AG793" s="257">
        <f t="shared" si="103"/>
        <v>227.2</v>
      </c>
      <c r="AH793" s="252">
        <f t="shared" si="105"/>
        <v>0</v>
      </c>
      <c r="AI793" s="258">
        <f t="shared" si="106"/>
        <v>227.2</v>
      </c>
    </row>
    <row r="794" spans="1:35" ht="14.25" customHeight="1" x14ac:dyDescent="0.2">
      <c r="A794" s="269">
        <v>42779</v>
      </c>
      <c r="B794" s="173"/>
      <c r="C794" s="138">
        <v>1</v>
      </c>
      <c r="D794" s="152" t="s">
        <v>53</v>
      </c>
      <c r="E794" s="140" t="s">
        <v>172</v>
      </c>
      <c r="F794" s="152" t="s">
        <v>79</v>
      </c>
      <c r="G794" s="140">
        <v>99208999</v>
      </c>
      <c r="H794" s="140"/>
      <c r="I794" s="118">
        <v>260739</v>
      </c>
      <c r="J794" s="174"/>
      <c r="K794" s="140">
        <v>4402914391</v>
      </c>
      <c r="L794" s="140" t="s">
        <v>311</v>
      </c>
      <c r="M794" s="152" t="s">
        <v>1009</v>
      </c>
      <c r="N794" s="225">
        <v>1392.8</v>
      </c>
      <c r="O794" s="142" t="s">
        <v>160</v>
      </c>
      <c r="Q794" s="140" t="s">
        <v>163</v>
      </c>
      <c r="R794" s="140"/>
      <c r="S794" s="140"/>
      <c r="T794" s="140"/>
      <c r="U794" s="140"/>
      <c r="V794" s="140"/>
      <c r="W794" s="256">
        <f t="shared" si="102"/>
        <v>0</v>
      </c>
      <c r="X794" s="144">
        <f t="shared" si="104"/>
        <v>1392.8</v>
      </c>
      <c r="Y794" s="142"/>
      <c r="Z794" s="153"/>
      <c r="AA794" s="153"/>
      <c r="AB794" s="153"/>
      <c r="AC794" s="154"/>
      <c r="AD794" s="155"/>
      <c r="AE794" s="149"/>
      <c r="AF794" s="248" t="s">
        <v>819</v>
      </c>
      <c r="AG794" s="257">
        <f t="shared" si="103"/>
        <v>1392.8</v>
      </c>
      <c r="AH794" s="252">
        <f t="shared" si="105"/>
        <v>0</v>
      </c>
      <c r="AI794" s="258">
        <f t="shared" si="106"/>
        <v>1392.8</v>
      </c>
    </row>
    <row r="795" spans="1:35" ht="14.25" customHeight="1" x14ac:dyDescent="0.2">
      <c r="A795" s="269">
        <v>42781</v>
      </c>
      <c r="B795" s="173"/>
      <c r="C795" s="138">
        <v>1</v>
      </c>
      <c r="D795" s="152">
        <v>3</v>
      </c>
      <c r="E795" s="140" t="s">
        <v>282</v>
      </c>
      <c r="F795" s="232" t="s">
        <v>79</v>
      </c>
      <c r="G795" s="140">
        <v>90499189</v>
      </c>
      <c r="H795" s="140"/>
      <c r="I795" s="118">
        <v>260741</v>
      </c>
      <c r="J795" s="174"/>
      <c r="K795" s="140">
        <v>4402878697</v>
      </c>
      <c r="L795" s="140" t="s">
        <v>311</v>
      </c>
      <c r="M795" s="152" t="s">
        <v>1034</v>
      </c>
      <c r="N795" s="225">
        <v>817.92</v>
      </c>
      <c r="O795" s="142" t="s">
        <v>160</v>
      </c>
      <c r="P795" s="140"/>
      <c r="Q795" s="228" t="s">
        <v>163</v>
      </c>
      <c r="R795" s="140"/>
      <c r="S795" s="140"/>
      <c r="T795" s="140"/>
      <c r="U795" s="140"/>
      <c r="V795" s="140"/>
      <c r="W795" s="256">
        <f t="shared" si="102"/>
        <v>0</v>
      </c>
      <c r="X795" s="144">
        <f t="shared" si="104"/>
        <v>817.92</v>
      </c>
      <c r="Y795" s="142"/>
      <c r="Z795" s="153"/>
      <c r="AA795" s="153"/>
      <c r="AB795" s="153"/>
      <c r="AC795" s="154"/>
      <c r="AD795" s="155"/>
      <c r="AE795" s="149"/>
      <c r="AF795" s="248" t="s">
        <v>819</v>
      </c>
      <c r="AG795" s="257">
        <f t="shared" si="103"/>
        <v>817.92</v>
      </c>
      <c r="AH795" s="252">
        <f t="shared" si="105"/>
        <v>0</v>
      </c>
      <c r="AI795" s="258">
        <f t="shared" si="106"/>
        <v>817.92</v>
      </c>
    </row>
    <row r="796" spans="1:35" ht="14.25" customHeight="1" x14ac:dyDescent="0.2">
      <c r="A796" s="269">
        <v>42781</v>
      </c>
      <c r="B796" s="173"/>
      <c r="C796" s="138">
        <v>1</v>
      </c>
      <c r="D796" s="152">
        <v>3</v>
      </c>
      <c r="E796" s="140" t="s">
        <v>61</v>
      </c>
      <c r="F796" s="232" t="s">
        <v>79</v>
      </c>
      <c r="G796" s="140">
        <v>90498135</v>
      </c>
      <c r="H796" s="140"/>
      <c r="I796" s="118">
        <v>260742</v>
      </c>
      <c r="J796" s="174"/>
      <c r="K796" s="140">
        <v>4402913063</v>
      </c>
      <c r="L796" s="140" t="s">
        <v>313</v>
      </c>
      <c r="M796" s="152" t="s">
        <v>1035</v>
      </c>
      <c r="N796" s="225">
        <v>662.68</v>
      </c>
      <c r="O796" s="142" t="s">
        <v>160</v>
      </c>
      <c r="P796" s="140"/>
      <c r="Q796" s="228" t="s">
        <v>163</v>
      </c>
      <c r="R796" s="140"/>
      <c r="S796" s="140"/>
      <c r="T796" s="140"/>
      <c r="U796" s="140"/>
      <c r="V796" s="140"/>
      <c r="W796" s="256">
        <f t="shared" si="102"/>
        <v>0</v>
      </c>
      <c r="X796" s="144">
        <f t="shared" si="104"/>
        <v>662.68</v>
      </c>
      <c r="Y796" s="142"/>
      <c r="Z796" s="153"/>
      <c r="AA796" s="153"/>
      <c r="AB796" s="153"/>
      <c r="AC796" s="154"/>
      <c r="AD796" s="155"/>
      <c r="AE796" s="149"/>
      <c r="AF796" s="248" t="s">
        <v>819</v>
      </c>
      <c r="AG796" s="257">
        <f t="shared" si="103"/>
        <v>662.68</v>
      </c>
      <c r="AH796" s="252">
        <f t="shared" si="105"/>
        <v>0</v>
      </c>
      <c r="AI796" s="258">
        <f t="shared" si="106"/>
        <v>662.68</v>
      </c>
    </row>
    <row r="797" spans="1:35" ht="14.25" customHeight="1" x14ac:dyDescent="0.2">
      <c r="A797" s="269">
        <v>42781</v>
      </c>
      <c r="B797" s="173"/>
      <c r="C797" s="138">
        <v>1</v>
      </c>
      <c r="D797" s="152" t="s">
        <v>53</v>
      </c>
      <c r="E797" s="140" t="s">
        <v>165</v>
      </c>
      <c r="F797" s="232" t="s">
        <v>79</v>
      </c>
      <c r="G797" s="140">
        <v>90501293</v>
      </c>
      <c r="H797" s="140"/>
      <c r="I797" s="118">
        <v>260743</v>
      </c>
      <c r="J797" s="174">
        <v>41863</v>
      </c>
      <c r="K797" s="140">
        <v>4402899176</v>
      </c>
      <c r="L797" s="140" t="s">
        <v>311</v>
      </c>
      <c r="M797" s="152" t="s">
        <v>1036</v>
      </c>
      <c r="N797" s="225">
        <v>272.8</v>
      </c>
      <c r="O797" s="142" t="s">
        <v>160</v>
      </c>
      <c r="P797" s="140"/>
      <c r="Q797" s="228" t="s">
        <v>163</v>
      </c>
      <c r="R797" s="140"/>
      <c r="S797" s="140"/>
      <c r="T797" s="140"/>
      <c r="U797" s="140"/>
      <c r="V797" s="140"/>
      <c r="W797" s="256">
        <f t="shared" si="102"/>
        <v>0</v>
      </c>
      <c r="X797" s="144">
        <f t="shared" si="104"/>
        <v>272.8</v>
      </c>
      <c r="Y797" s="142"/>
      <c r="Z797" s="153"/>
      <c r="AA797" s="153"/>
      <c r="AB797" s="153"/>
      <c r="AC797" s="154"/>
      <c r="AD797" s="155"/>
      <c r="AE797" s="149"/>
      <c r="AF797" s="248" t="s">
        <v>819</v>
      </c>
      <c r="AG797" s="257">
        <f t="shared" si="103"/>
        <v>272.8</v>
      </c>
      <c r="AH797" s="252">
        <f t="shared" si="105"/>
        <v>0</v>
      </c>
      <c r="AI797" s="258">
        <f t="shared" si="106"/>
        <v>272.8</v>
      </c>
    </row>
    <row r="798" spans="1:35" ht="14.25" customHeight="1" x14ac:dyDescent="0.2">
      <c r="A798" s="269">
        <v>42781</v>
      </c>
      <c r="B798" s="173"/>
      <c r="C798" s="138">
        <v>1</v>
      </c>
      <c r="D798" s="232" t="s">
        <v>53</v>
      </c>
      <c r="E798" s="228" t="s">
        <v>165</v>
      </c>
      <c r="F798" s="232" t="s">
        <v>79</v>
      </c>
      <c r="G798" s="140">
        <v>960885563</v>
      </c>
      <c r="H798" s="140"/>
      <c r="I798" s="118">
        <v>260744</v>
      </c>
      <c r="J798" s="174">
        <v>42125</v>
      </c>
      <c r="K798" s="140">
        <v>4402906636</v>
      </c>
      <c r="L798" s="140" t="s">
        <v>311</v>
      </c>
      <c r="M798" s="152" t="s">
        <v>1037</v>
      </c>
      <c r="N798" s="225">
        <v>298.2</v>
      </c>
      <c r="O798" s="142" t="s">
        <v>160</v>
      </c>
      <c r="P798" s="140"/>
      <c r="Q798" s="228" t="s">
        <v>163</v>
      </c>
      <c r="R798" s="140"/>
      <c r="S798" s="140"/>
      <c r="T798" s="140"/>
      <c r="U798" s="140"/>
      <c r="V798" s="140"/>
      <c r="W798" s="256">
        <f t="shared" si="102"/>
        <v>0</v>
      </c>
      <c r="X798" s="144">
        <f t="shared" si="104"/>
        <v>298.2</v>
      </c>
      <c r="Y798" s="142"/>
      <c r="Z798" s="153"/>
      <c r="AA798" s="153"/>
      <c r="AB798" s="153"/>
      <c r="AC798" s="154"/>
      <c r="AD798" s="155"/>
      <c r="AE798" s="149"/>
      <c r="AF798" s="248" t="s">
        <v>819</v>
      </c>
      <c r="AG798" s="257">
        <f t="shared" si="103"/>
        <v>298.2</v>
      </c>
      <c r="AH798" s="252">
        <f t="shared" si="105"/>
        <v>0</v>
      </c>
      <c r="AI798" s="258">
        <f t="shared" si="106"/>
        <v>298.2</v>
      </c>
    </row>
    <row r="799" spans="1:35" ht="14.25" customHeight="1" x14ac:dyDescent="0.2">
      <c r="A799" s="269">
        <v>42781</v>
      </c>
      <c r="B799" s="173"/>
      <c r="C799" s="138">
        <v>1</v>
      </c>
      <c r="D799" s="152" t="s">
        <v>55</v>
      </c>
      <c r="E799" s="140" t="s">
        <v>65</v>
      </c>
      <c r="F799" s="232" t="s">
        <v>79</v>
      </c>
      <c r="G799" s="140">
        <v>90502542</v>
      </c>
      <c r="H799" s="140"/>
      <c r="I799" s="118">
        <v>260745</v>
      </c>
      <c r="J799" s="174">
        <v>42417</v>
      </c>
      <c r="K799" s="140">
        <v>4402910501</v>
      </c>
      <c r="L799" s="140" t="s">
        <v>311</v>
      </c>
      <c r="M799" s="152" t="s">
        <v>1038</v>
      </c>
      <c r="N799" s="225">
        <v>613.44000000000005</v>
      </c>
      <c r="O799" s="142" t="s">
        <v>160</v>
      </c>
      <c r="P799" s="140"/>
      <c r="Q799" s="228" t="s">
        <v>163</v>
      </c>
      <c r="R799" s="140"/>
      <c r="S799" s="140"/>
      <c r="T799" s="140"/>
      <c r="U799" s="140"/>
      <c r="V799" s="140"/>
      <c r="W799" s="256">
        <f t="shared" si="102"/>
        <v>0</v>
      </c>
      <c r="X799" s="144">
        <f t="shared" si="104"/>
        <v>613.44000000000005</v>
      </c>
      <c r="Y799" s="142"/>
      <c r="Z799" s="153"/>
      <c r="AA799" s="153"/>
      <c r="AB799" s="153"/>
      <c r="AC799" s="154"/>
      <c r="AD799" s="155"/>
      <c r="AE799" s="149"/>
      <c r="AF799" s="248" t="s">
        <v>820</v>
      </c>
      <c r="AG799" s="257">
        <f t="shared" si="103"/>
        <v>613.44000000000005</v>
      </c>
      <c r="AH799" s="252">
        <f t="shared" si="105"/>
        <v>0</v>
      </c>
      <c r="AI799" s="258">
        <f t="shared" si="106"/>
        <v>613.44000000000005</v>
      </c>
    </row>
    <row r="800" spans="1:35" ht="14.25" customHeight="1" x14ac:dyDescent="0.2">
      <c r="A800" s="269">
        <v>42781</v>
      </c>
      <c r="B800" s="173"/>
      <c r="C800" s="138">
        <v>1</v>
      </c>
      <c r="D800" s="232" t="s">
        <v>55</v>
      </c>
      <c r="E800" s="228" t="s">
        <v>65</v>
      </c>
      <c r="F800" s="232" t="s">
        <v>79</v>
      </c>
      <c r="G800" s="140">
        <v>90494672</v>
      </c>
      <c r="H800" s="140"/>
      <c r="I800" s="118">
        <v>260746</v>
      </c>
      <c r="J800" s="174" t="s">
        <v>1040</v>
      </c>
      <c r="K800" s="140">
        <v>4402909047</v>
      </c>
      <c r="L800" s="140" t="s">
        <v>312</v>
      </c>
      <c r="M800" s="152" t="s">
        <v>1039</v>
      </c>
      <c r="N800" s="225">
        <f>408.96+444.84</f>
        <v>853.8</v>
      </c>
      <c r="O800" s="142" t="s">
        <v>160</v>
      </c>
      <c r="P800" s="140"/>
      <c r="Q800" s="228" t="s">
        <v>163</v>
      </c>
      <c r="R800" s="140"/>
      <c r="S800" s="140"/>
      <c r="T800" s="140"/>
      <c r="U800" s="140"/>
      <c r="V800" s="140"/>
      <c r="W800" s="256">
        <f t="shared" si="102"/>
        <v>0</v>
      </c>
      <c r="X800" s="144">
        <f t="shared" si="104"/>
        <v>853.8</v>
      </c>
      <c r="Y800" s="142"/>
      <c r="Z800" s="153"/>
      <c r="AA800" s="153"/>
      <c r="AB800" s="153"/>
      <c r="AC800" s="154"/>
      <c r="AD800" s="155"/>
      <c r="AE800" s="149"/>
      <c r="AF800" s="248" t="s">
        <v>820</v>
      </c>
      <c r="AG800" s="257">
        <f t="shared" si="103"/>
        <v>853.8</v>
      </c>
      <c r="AH800" s="252">
        <f t="shared" si="105"/>
        <v>0</v>
      </c>
      <c r="AI800" s="258">
        <f t="shared" si="106"/>
        <v>853.8</v>
      </c>
    </row>
    <row r="801" spans="1:35" ht="14.25" customHeight="1" x14ac:dyDescent="0.2">
      <c r="A801" s="269">
        <v>42781</v>
      </c>
      <c r="B801" s="173"/>
      <c r="C801" s="138">
        <v>1</v>
      </c>
      <c r="D801" s="232" t="s">
        <v>55</v>
      </c>
      <c r="E801" s="228" t="s">
        <v>65</v>
      </c>
      <c r="F801" s="232" t="s">
        <v>79</v>
      </c>
      <c r="G801" s="140">
        <v>99214557</v>
      </c>
      <c r="H801" s="140"/>
      <c r="I801" s="118">
        <v>260747</v>
      </c>
      <c r="J801" s="174">
        <v>42278</v>
      </c>
      <c r="K801" s="140">
        <v>4402909007</v>
      </c>
      <c r="L801" s="140" t="s">
        <v>311</v>
      </c>
      <c r="M801" s="152" t="s">
        <v>1041</v>
      </c>
      <c r="N801" s="225">
        <v>408.96</v>
      </c>
      <c r="O801" s="142" t="s">
        <v>160</v>
      </c>
      <c r="P801" s="140"/>
      <c r="Q801" s="228" t="s">
        <v>163</v>
      </c>
      <c r="R801" s="140"/>
      <c r="S801" s="140"/>
      <c r="T801" s="140"/>
      <c r="U801" s="140"/>
      <c r="V801" s="140"/>
      <c r="W801" s="256">
        <f t="shared" si="102"/>
        <v>0</v>
      </c>
      <c r="X801" s="144">
        <f t="shared" si="104"/>
        <v>408.96</v>
      </c>
      <c r="Y801" s="142"/>
      <c r="Z801" s="153"/>
      <c r="AA801" s="153"/>
      <c r="AB801" s="153"/>
      <c r="AC801" s="154"/>
      <c r="AD801" s="155"/>
      <c r="AE801" s="149"/>
      <c r="AF801" s="248" t="s">
        <v>820</v>
      </c>
      <c r="AG801" s="257">
        <f t="shared" si="103"/>
        <v>408.96</v>
      </c>
      <c r="AH801" s="252">
        <f t="shared" si="105"/>
        <v>0</v>
      </c>
      <c r="AI801" s="258">
        <f t="shared" si="106"/>
        <v>408.96</v>
      </c>
    </row>
    <row r="802" spans="1:35" ht="14.25" customHeight="1" x14ac:dyDescent="0.2">
      <c r="A802" s="269">
        <v>42782</v>
      </c>
      <c r="B802" s="173"/>
      <c r="C802" s="138">
        <v>0</v>
      </c>
      <c r="D802" s="152"/>
      <c r="E802" s="140" t="s">
        <v>1042</v>
      </c>
      <c r="F802" s="152" t="s">
        <v>1043</v>
      </c>
      <c r="G802" s="140"/>
      <c r="H802" s="140"/>
      <c r="I802" s="118">
        <v>260748</v>
      </c>
      <c r="J802" s="174"/>
      <c r="K802" s="140"/>
      <c r="L802" s="140" t="s">
        <v>311</v>
      </c>
      <c r="M802" s="152" t="s">
        <v>1044</v>
      </c>
      <c r="N802" s="225">
        <v>1314</v>
      </c>
      <c r="O802" s="142" t="s">
        <v>160</v>
      </c>
      <c r="P802" s="140" t="s">
        <v>163</v>
      </c>
      <c r="Q802" s="140"/>
      <c r="R802" s="140"/>
      <c r="S802" s="140"/>
      <c r="T802" s="140"/>
      <c r="U802" s="140"/>
      <c r="V802" s="140"/>
      <c r="W802" s="256">
        <f t="shared" si="102"/>
        <v>0</v>
      </c>
      <c r="X802" s="144">
        <f t="shared" si="104"/>
        <v>1314</v>
      </c>
      <c r="Y802" s="142"/>
      <c r="Z802" s="153"/>
      <c r="AA802" s="153"/>
      <c r="AB802" s="153"/>
      <c r="AC802" s="154"/>
      <c r="AD802" s="155"/>
      <c r="AE802" s="149"/>
      <c r="AF802" s="248" t="s">
        <v>820</v>
      </c>
      <c r="AG802" s="257">
        <f t="shared" si="103"/>
        <v>0</v>
      </c>
      <c r="AH802" s="252">
        <f t="shared" si="105"/>
        <v>1314</v>
      </c>
      <c r="AI802" s="258">
        <f t="shared" si="106"/>
        <v>0</v>
      </c>
    </row>
    <row r="803" spans="1:35" ht="14.25" customHeight="1" x14ac:dyDescent="0.2">
      <c r="A803" s="269">
        <v>42782</v>
      </c>
      <c r="B803" s="173"/>
      <c r="C803" s="138">
        <v>0</v>
      </c>
      <c r="D803" s="152">
        <v>3</v>
      </c>
      <c r="E803" s="140" t="s">
        <v>507</v>
      </c>
      <c r="F803" s="152" t="s">
        <v>56</v>
      </c>
      <c r="G803" s="140"/>
      <c r="H803" s="140"/>
      <c r="I803" s="118">
        <v>260749</v>
      </c>
      <c r="J803" s="174"/>
      <c r="K803" s="140"/>
      <c r="L803" s="140" t="s">
        <v>312</v>
      </c>
      <c r="M803" s="152" t="s">
        <v>203</v>
      </c>
      <c r="N803" s="225">
        <v>1520</v>
      </c>
      <c r="O803" s="142" t="s">
        <v>160</v>
      </c>
      <c r="P803" s="140" t="s">
        <v>163</v>
      </c>
      <c r="Q803" s="140"/>
      <c r="R803" s="140"/>
      <c r="S803" s="140"/>
      <c r="T803" s="140"/>
      <c r="U803" s="140"/>
      <c r="V803" s="140"/>
      <c r="W803" s="256">
        <f t="shared" si="102"/>
        <v>0</v>
      </c>
      <c r="X803" s="144">
        <f t="shared" si="104"/>
        <v>1520</v>
      </c>
      <c r="Y803" s="142"/>
      <c r="Z803" s="153"/>
      <c r="AA803" s="153"/>
      <c r="AB803" s="153"/>
      <c r="AC803" s="154"/>
      <c r="AD803" s="155"/>
      <c r="AE803" s="149"/>
      <c r="AF803" s="248" t="s">
        <v>819</v>
      </c>
      <c r="AG803" s="257">
        <f t="shared" si="103"/>
        <v>0</v>
      </c>
      <c r="AH803" s="252">
        <f t="shared" si="105"/>
        <v>1520</v>
      </c>
      <c r="AI803" s="258">
        <f t="shared" si="106"/>
        <v>0</v>
      </c>
    </row>
    <row r="804" spans="1:35" ht="14.25" customHeight="1" x14ac:dyDescent="0.2">
      <c r="A804" s="269">
        <v>42782</v>
      </c>
      <c r="B804" s="173"/>
      <c r="C804" s="138">
        <v>1</v>
      </c>
      <c r="D804" s="152">
        <v>8</v>
      </c>
      <c r="E804" s="140" t="s">
        <v>166</v>
      </c>
      <c r="F804" s="152" t="s">
        <v>79</v>
      </c>
      <c r="G804" s="140">
        <v>99213697</v>
      </c>
      <c r="H804" s="140"/>
      <c r="I804" s="118">
        <v>260750</v>
      </c>
      <c r="J804" s="174"/>
      <c r="K804" s="140">
        <v>4402914993</v>
      </c>
      <c r="L804" s="140" t="s">
        <v>311</v>
      </c>
      <c r="M804" s="152" t="s">
        <v>687</v>
      </c>
      <c r="N804" s="225">
        <v>100</v>
      </c>
      <c r="O804" s="142" t="s">
        <v>160</v>
      </c>
      <c r="P804" s="140"/>
      <c r="Q804" s="140" t="s">
        <v>163</v>
      </c>
      <c r="R804" s="140"/>
      <c r="S804" s="140"/>
      <c r="T804" s="140"/>
      <c r="U804" s="140"/>
      <c r="V804" s="140"/>
      <c r="W804" s="256">
        <f t="shared" si="102"/>
        <v>0</v>
      </c>
      <c r="X804" s="144">
        <f t="shared" si="104"/>
        <v>100</v>
      </c>
      <c r="Y804" s="142"/>
      <c r="Z804" s="153"/>
      <c r="AA804" s="153"/>
      <c r="AB804" s="153"/>
      <c r="AC804" s="154"/>
      <c r="AD804" s="155"/>
      <c r="AE804" s="149"/>
      <c r="AF804" s="248" t="s">
        <v>818</v>
      </c>
      <c r="AG804" s="257">
        <f t="shared" si="103"/>
        <v>100</v>
      </c>
      <c r="AH804" s="252">
        <f t="shared" si="105"/>
        <v>0</v>
      </c>
      <c r="AI804" s="258">
        <f t="shared" si="106"/>
        <v>100</v>
      </c>
    </row>
    <row r="805" spans="1:35" ht="14.25" customHeight="1" x14ac:dyDescent="0.2">
      <c r="A805" s="269">
        <v>42782</v>
      </c>
      <c r="B805" s="173"/>
      <c r="C805" s="138">
        <v>1</v>
      </c>
      <c r="D805" s="152">
        <v>3</v>
      </c>
      <c r="E805" s="140" t="s">
        <v>282</v>
      </c>
      <c r="F805" s="232" t="s">
        <v>79</v>
      </c>
      <c r="G805" s="140">
        <v>99211768</v>
      </c>
      <c r="H805" s="140"/>
      <c r="I805" s="118">
        <v>260751</v>
      </c>
      <c r="J805" s="174"/>
      <c r="K805" s="140">
        <v>4402875248</v>
      </c>
      <c r="L805" s="140" t="s">
        <v>313</v>
      </c>
      <c r="M805" s="152" t="s">
        <v>1045</v>
      </c>
      <c r="N805" s="225">
        <v>680.42</v>
      </c>
      <c r="O805" s="142" t="s">
        <v>160</v>
      </c>
      <c r="P805" s="140"/>
      <c r="Q805" s="228" t="s">
        <v>163</v>
      </c>
      <c r="R805" s="140"/>
      <c r="S805" s="140"/>
      <c r="T805" s="140"/>
      <c r="U805" s="140"/>
      <c r="V805" s="140"/>
      <c r="W805" s="256">
        <f t="shared" si="102"/>
        <v>0</v>
      </c>
      <c r="X805" s="144">
        <f t="shared" si="104"/>
        <v>680.42</v>
      </c>
      <c r="Y805" s="142"/>
      <c r="Z805" s="153"/>
      <c r="AA805" s="153"/>
      <c r="AB805" s="153"/>
      <c r="AC805" s="154"/>
      <c r="AD805" s="155"/>
      <c r="AE805" s="149"/>
      <c r="AF805" s="248" t="s">
        <v>819</v>
      </c>
      <c r="AG805" s="257">
        <f t="shared" si="103"/>
        <v>680.42</v>
      </c>
      <c r="AH805" s="252">
        <f t="shared" si="105"/>
        <v>0</v>
      </c>
      <c r="AI805" s="258">
        <f t="shared" si="106"/>
        <v>680.42</v>
      </c>
    </row>
    <row r="806" spans="1:35" ht="14.25" customHeight="1" x14ac:dyDescent="0.2">
      <c r="A806" s="269">
        <v>42782</v>
      </c>
      <c r="B806" s="173"/>
      <c r="C806" s="138">
        <v>1</v>
      </c>
      <c r="D806" s="232">
        <v>3</v>
      </c>
      <c r="E806" s="228" t="s">
        <v>282</v>
      </c>
      <c r="F806" s="232" t="s">
        <v>79</v>
      </c>
      <c r="G806" s="140">
        <v>960926804</v>
      </c>
      <c r="H806" s="140"/>
      <c r="I806" s="118">
        <v>260752</v>
      </c>
      <c r="J806" s="174"/>
      <c r="K806" s="140">
        <v>4402910502</v>
      </c>
      <c r="L806" s="140" t="s">
        <v>313</v>
      </c>
      <c r="M806" s="152" t="s">
        <v>1046</v>
      </c>
      <c r="N806" s="225">
        <v>436.66</v>
      </c>
      <c r="O806" s="142" t="s">
        <v>160</v>
      </c>
      <c r="P806" s="140"/>
      <c r="Q806" s="228" t="s">
        <v>163</v>
      </c>
      <c r="R806" s="140"/>
      <c r="S806" s="140"/>
      <c r="T806" s="140"/>
      <c r="U806" s="140"/>
      <c r="V806" s="140"/>
      <c r="W806" s="256">
        <f t="shared" si="102"/>
        <v>0</v>
      </c>
      <c r="X806" s="144">
        <f t="shared" si="104"/>
        <v>436.66</v>
      </c>
      <c r="Y806" s="142"/>
      <c r="Z806" s="153"/>
      <c r="AA806" s="153"/>
      <c r="AB806" s="153"/>
      <c r="AC806" s="154"/>
      <c r="AD806" s="155"/>
      <c r="AE806" s="149"/>
      <c r="AF806" s="248" t="s">
        <v>819</v>
      </c>
      <c r="AG806" s="257">
        <f t="shared" si="103"/>
        <v>436.66</v>
      </c>
      <c r="AH806" s="252">
        <f t="shared" si="105"/>
        <v>0</v>
      </c>
      <c r="AI806" s="258">
        <f t="shared" si="106"/>
        <v>436.66</v>
      </c>
    </row>
    <row r="807" spans="1:35" ht="14.25" customHeight="1" x14ac:dyDescent="0.2">
      <c r="A807" s="269">
        <v>42782</v>
      </c>
      <c r="B807" s="173"/>
      <c r="C807" s="138">
        <v>1</v>
      </c>
      <c r="D807" s="152">
        <v>3</v>
      </c>
      <c r="E807" s="140" t="s">
        <v>61</v>
      </c>
      <c r="F807" s="232" t="s">
        <v>79</v>
      </c>
      <c r="G807" s="140">
        <v>960912409</v>
      </c>
      <c r="H807" s="140"/>
      <c r="I807" s="118">
        <v>260753</v>
      </c>
      <c r="J807" s="174"/>
      <c r="K807" s="140">
        <v>4402875906</v>
      </c>
      <c r="L807" s="140" t="s">
        <v>313</v>
      </c>
      <c r="M807" s="152" t="s">
        <v>563</v>
      </c>
      <c r="N807" s="225">
        <v>309.10000000000002</v>
      </c>
      <c r="O807" s="142" t="s">
        <v>160</v>
      </c>
      <c r="P807" s="140"/>
      <c r="Q807" s="228" t="s">
        <v>163</v>
      </c>
      <c r="R807" s="140"/>
      <c r="S807" s="140"/>
      <c r="T807" s="140"/>
      <c r="U807" s="140"/>
      <c r="V807" s="140"/>
      <c r="W807" s="256">
        <f t="shared" si="102"/>
        <v>0</v>
      </c>
      <c r="X807" s="144">
        <f t="shared" si="104"/>
        <v>309.10000000000002</v>
      </c>
      <c r="Y807" s="142"/>
      <c r="Z807" s="153"/>
      <c r="AA807" s="153"/>
      <c r="AB807" s="153"/>
      <c r="AC807" s="154"/>
      <c r="AD807" s="155"/>
      <c r="AE807" s="149"/>
      <c r="AF807" s="248" t="s">
        <v>819</v>
      </c>
      <c r="AG807" s="257">
        <f t="shared" si="103"/>
        <v>309.10000000000002</v>
      </c>
      <c r="AH807" s="252">
        <f t="shared" si="105"/>
        <v>0</v>
      </c>
      <c r="AI807" s="258">
        <f t="shared" si="106"/>
        <v>309.10000000000002</v>
      </c>
    </row>
    <row r="808" spans="1:35" ht="14.25" customHeight="1" x14ac:dyDescent="0.2">
      <c r="A808" s="269">
        <v>42782</v>
      </c>
      <c r="B808" s="173"/>
      <c r="C808" s="138">
        <v>1</v>
      </c>
      <c r="D808" s="152">
        <v>3</v>
      </c>
      <c r="E808" s="228" t="s">
        <v>61</v>
      </c>
      <c r="F808" s="232" t="s">
        <v>79</v>
      </c>
      <c r="G808" s="140">
        <v>960912408</v>
      </c>
      <c r="H808" s="140"/>
      <c r="I808" s="118">
        <v>260754</v>
      </c>
      <c r="J808" s="174"/>
      <c r="K808" s="140">
        <v>4402875905</v>
      </c>
      <c r="L808" s="140" t="s">
        <v>313</v>
      </c>
      <c r="M808" s="152" t="s">
        <v>564</v>
      </c>
      <c r="N808" s="225">
        <v>309.10000000000002</v>
      </c>
      <c r="O808" s="142" t="s">
        <v>160</v>
      </c>
      <c r="P808" s="140"/>
      <c r="Q808" s="228" t="s">
        <v>163</v>
      </c>
      <c r="R808" s="140"/>
      <c r="S808" s="140"/>
      <c r="T808" s="140"/>
      <c r="U808" s="140"/>
      <c r="V808" s="140"/>
      <c r="W808" s="256">
        <f t="shared" ref="W808:W871" si="107">S808+T808+U808+V808</f>
        <v>0</v>
      </c>
      <c r="X808" s="144">
        <f t="shared" si="104"/>
        <v>309.10000000000002</v>
      </c>
      <c r="Y808" s="142"/>
      <c r="Z808" s="153"/>
      <c r="AA808" s="153"/>
      <c r="AB808" s="153"/>
      <c r="AC808" s="154"/>
      <c r="AD808" s="155"/>
      <c r="AE808" s="149"/>
      <c r="AF808" s="248" t="s">
        <v>819</v>
      </c>
      <c r="AG808" s="257">
        <f t="shared" ref="AG808:AG871" si="108">N808*C808</f>
        <v>309.10000000000002</v>
      </c>
      <c r="AH808" s="252">
        <f t="shared" si="105"/>
        <v>0</v>
      </c>
      <c r="AI808" s="258">
        <f t="shared" si="106"/>
        <v>309.10000000000002</v>
      </c>
    </row>
    <row r="809" spans="1:35" ht="14.25" customHeight="1" x14ac:dyDescent="0.2">
      <c r="A809" s="269">
        <v>42782</v>
      </c>
      <c r="B809" s="173"/>
      <c r="C809" s="138">
        <v>1</v>
      </c>
      <c r="D809" s="152">
        <v>3</v>
      </c>
      <c r="E809" s="140" t="s">
        <v>282</v>
      </c>
      <c r="F809" s="232" t="s">
        <v>79</v>
      </c>
      <c r="G809" s="140">
        <v>90501880</v>
      </c>
      <c r="H809" s="140"/>
      <c r="I809" s="118">
        <v>260755</v>
      </c>
      <c r="J809" s="174"/>
      <c r="K809" s="140">
        <v>4402912202</v>
      </c>
      <c r="L809" s="140" t="s">
        <v>311</v>
      </c>
      <c r="M809" s="152" t="s">
        <v>1047</v>
      </c>
      <c r="N809" s="225">
        <v>100</v>
      </c>
      <c r="O809" s="142" t="s">
        <v>160</v>
      </c>
      <c r="P809" s="140"/>
      <c r="Q809" s="228" t="s">
        <v>163</v>
      </c>
      <c r="R809" s="140"/>
      <c r="S809" s="140"/>
      <c r="T809" s="140"/>
      <c r="U809" s="140"/>
      <c r="V809" s="140"/>
      <c r="W809" s="256">
        <f t="shared" si="107"/>
        <v>0</v>
      </c>
      <c r="X809" s="144">
        <f t="shared" ref="X809:X872" si="109">IF(O809="a",0,IF(O809="d","0",IF(O809="","",+N809-S809-T809-U809-V809)))</f>
        <v>100</v>
      </c>
      <c r="Y809" s="142"/>
      <c r="Z809" s="153"/>
      <c r="AA809" s="153"/>
      <c r="AB809" s="153"/>
      <c r="AC809" s="154"/>
      <c r="AD809" s="155"/>
      <c r="AE809" s="149"/>
      <c r="AF809" s="248" t="s">
        <v>819</v>
      </c>
      <c r="AG809" s="257">
        <f t="shared" si="108"/>
        <v>100</v>
      </c>
      <c r="AH809" s="252">
        <f t="shared" ref="AH809:AH872" si="110">IF(O809="a",0,IF(O809="d",0,IF(C809="","",+N809-(C809*N809))))</f>
        <v>0</v>
      </c>
      <c r="AI809" s="258">
        <f t="shared" si="106"/>
        <v>100</v>
      </c>
    </row>
    <row r="810" spans="1:35" ht="14.25" customHeight="1" x14ac:dyDescent="0.2">
      <c r="A810" s="269">
        <v>42783</v>
      </c>
      <c r="B810" s="173"/>
      <c r="C810" s="138">
        <v>1</v>
      </c>
      <c r="D810" s="152">
        <v>8</v>
      </c>
      <c r="E810" s="140" t="s">
        <v>60</v>
      </c>
      <c r="F810" s="189" t="s">
        <v>79</v>
      </c>
      <c r="G810" s="198">
        <v>960885838</v>
      </c>
      <c r="H810" s="140"/>
      <c r="I810" s="118">
        <v>260756</v>
      </c>
      <c r="J810" s="174"/>
      <c r="K810" s="140"/>
      <c r="L810" s="140" t="s">
        <v>312</v>
      </c>
      <c r="M810" s="152" t="s">
        <v>254</v>
      </c>
      <c r="N810" s="225">
        <f>237.5+189.6</f>
        <v>427.1</v>
      </c>
      <c r="O810" s="142" t="s">
        <v>160</v>
      </c>
      <c r="P810" s="140" t="s">
        <v>163</v>
      </c>
      <c r="Q810" s="140"/>
      <c r="R810" s="140"/>
      <c r="S810" s="140"/>
      <c r="T810" s="140"/>
      <c r="U810" s="140"/>
      <c r="V810" s="140"/>
      <c r="W810" s="256">
        <f t="shared" si="107"/>
        <v>0</v>
      </c>
      <c r="X810" s="144">
        <f t="shared" si="109"/>
        <v>427.1</v>
      </c>
      <c r="Y810" s="142"/>
      <c r="Z810" s="153"/>
      <c r="AA810" s="153"/>
      <c r="AB810" s="153"/>
      <c r="AC810" s="154"/>
      <c r="AD810" s="155"/>
      <c r="AE810" s="149"/>
      <c r="AF810" s="248" t="s">
        <v>818</v>
      </c>
      <c r="AG810" s="257">
        <f t="shared" si="108"/>
        <v>427.1</v>
      </c>
      <c r="AH810" s="252">
        <f t="shared" si="110"/>
        <v>0</v>
      </c>
      <c r="AI810" s="258">
        <f t="shared" si="106"/>
        <v>427.1</v>
      </c>
    </row>
    <row r="811" spans="1:35" ht="14.25" customHeight="1" x14ac:dyDescent="0.2">
      <c r="A811" s="269">
        <v>42783</v>
      </c>
      <c r="B811" s="173"/>
      <c r="C811" s="138">
        <v>1</v>
      </c>
      <c r="D811" s="152">
        <v>8</v>
      </c>
      <c r="E811" s="228" t="s">
        <v>60</v>
      </c>
      <c r="F811" s="189" t="s">
        <v>79</v>
      </c>
      <c r="G811" s="198">
        <v>960885839</v>
      </c>
      <c r="H811" s="140"/>
      <c r="I811" s="118">
        <v>260757</v>
      </c>
      <c r="J811" s="174"/>
      <c r="K811" s="140"/>
      <c r="L811" s="228" t="s">
        <v>312</v>
      </c>
      <c r="M811" s="152" t="s">
        <v>252</v>
      </c>
      <c r="N811" s="225">
        <f>132+261.6</f>
        <v>393.6</v>
      </c>
      <c r="O811" s="142" t="s">
        <v>160</v>
      </c>
      <c r="P811" s="228" t="s">
        <v>163</v>
      </c>
      <c r="Q811" s="140"/>
      <c r="R811" s="140"/>
      <c r="S811" s="140"/>
      <c r="T811" s="140"/>
      <c r="U811" s="140"/>
      <c r="V811" s="140"/>
      <c r="W811" s="256">
        <f t="shared" si="107"/>
        <v>0</v>
      </c>
      <c r="X811" s="144">
        <f t="shared" si="109"/>
        <v>393.6</v>
      </c>
      <c r="Y811" s="142"/>
      <c r="Z811" s="153"/>
      <c r="AA811" s="153"/>
      <c r="AB811" s="153"/>
      <c r="AC811" s="154"/>
      <c r="AD811" s="155"/>
      <c r="AE811" s="149"/>
      <c r="AF811" s="248" t="s">
        <v>818</v>
      </c>
      <c r="AG811" s="257">
        <f t="shared" si="108"/>
        <v>393.6</v>
      </c>
      <c r="AH811" s="252">
        <f t="shared" si="110"/>
        <v>0</v>
      </c>
      <c r="AI811" s="258">
        <f t="shared" si="106"/>
        <v>393.6</v>
      </c>
    </row>
    <row r="812" spans="1:35" ht="14.25" customHeight="1" x14ac:dyDescent="0.2">
      <c r="A812" s="269">
        <v>42783</v>
      </c>
      <c r="B812" s="173"/>
      <c r="C812" s="138">
        <v>1</v>
      </c>
      <c r="D812" s="152">
        <v>8</v>
      </c>
      <c r="E812" s="228" t="s">
        <v>60</v>
      </c>
      <c r="F812" s="189" t="s">
        <v>79</v>
      </c>
      <c r="G812" s="198">
        <v>960885837</v>
      </c>
      <c r="H812" s="140"/>
      <c r="I812" s="118">
        <v>260758</v>
      </c>
      <c r="J812" s="174"/>
      <c r="K812" s="140"/>
      <c r="L812" s="228" t="s">
        <v>312</v>
      </c>
      <c r="M812" s="152" t="s">
        <v>253</v>
      </c>
      <c r="N812" s="225">
        <f>154+189.6</f>
        <v>343.6</v>
      </c>
      <c r="O812" s="142" t="s">
        <v>160</v>
      </c>
      <c r="P812" s="228" t="s">
        <v>163</v>
      </c>
      <c r="Q812" s="140"/>
      <c r="R812" s="140"/>
      <c r="S812" s="140"/>
      <c r="T812" s="140"/>
      <c r="U812" s="140"/>
      <c r="V812" s="140"/>
      <c r="W812" s="256">
        <f t="shared" si="107"/>
        <v>0</v>
      </c>
      <c r="X812" s="144">
        <f t="shared" si="109"/>
        <v>343.6</v>
      </c>
      <c r="Y812" s="142"/>
      <c r="Z812" s="153"/>
      <c r="AA812" s="153"/>
      <c r="AB812" s="153"/>
      <c r="AC812" s="154"/>
      <c r="AD812" s="155"/>
      <c r="AE812" s="149"/>
      <c r="AF812" s="248" t="s">
        <v>818</v>
      </c>
      <c r="AG812" s="257">
        <f t="shared" si="108"/>
        <v>343.6</v>
      </c>
      <c r="AH812" s="252">
        <f t="shared" si="110"/>
        <v>0</v>
      </c>
      <c r="AI812" s="258">
        <f t="shared" si="106"/>
        <v>343.6</v>
      </c>
    </row>
    <row r="813" spans="1:35" ht="14.25" customHeight="1" x14ac:dyDescent="0.2">
      <c r="A813" s="269">
        <v>42783</v>
      </c>
      <c r="B813" s="173"/>
      <c r="C813" s="138">
        <v>1</v>
      </c>
      <c r="D813" s="152">
        <v>8</v>
      </c>
      <c r="E813" s="228" t="s">
        <v>60</v>
      </c>
      <c r="F813" s="152" t="s">
        <v>79</v>
      </c>
      <c r="G813" s="140">
        <v>960920277</v>
      </c>
      <c r="H813" s="140"/>
      <c r="I813" s="118">
        <v>260759</v>
      </c>
      <c r="J813" s="174"/>
      <c r="K813" s="140">
        <v>4402917319</v>
      </c>
      <c r="L813" s="140" t="s">
        <v>313</v>
      </c>
      <c r="M813" s="152" t="s">
        <v>777</v>
      </c>
      <c r="N813" s="225">
        <v>184.3</v>
      </c>
      <c r="O813" s="142" t="s">
        <v>160</v>
      </c>
      <c r="P813" s="140"/>
      <c r="Q813" s="140" t="s">
        <v>163</v>
      </c>
      <c r="R813" s="140"/>
      <c r="S813" s="140"/>
      <c r="T813" s="140"/>
      <c r="U813" s="140"/>
      <c r="V813" s="140"/>
      <c r="W813" s="256">
        <f t="shared" si="107"/>
        <v>0</v>
      </c>
      <c r="X813" s="144">
        <f t="shared" si="109"/>
        <v>184.3</v>
      </c>
      <c r="Y813" s="142"/>
      <c r="Z813" s="153"/>
      <c r="AA813" s="153"/>
      <c r="AB813" s="153"/>
      <c r="AC813" s="154"/>
      <c r="AD813" s="155"/>
      <c r="AE813" s="149"/>
      <c r="AF813" s="248" t="s">
        <v>818</v>
      </c>
      <c r="AG813" s="257">
        <f t="shared" si="108"/>
        <v>184.3</v>
      </c>
      <c r="AH813" s="252">
        <f t="shared" si="110"/>
        <v>0</v>
      </c>
      <c r="AI813" s="258">
        <f t="shared" si="106"/>
        <v>184.3</v>
      </c>
    </row>
    <row r="814" spans="1:35" ht="14.25" customHeight="1" x14ac:dyDescent="0.2">
      <c r="A814" s="269">
        <v>42786</v>
      </c>
      <c r="B814" s="173"/>
      <c r="C814" s="138">
        <v>1</v>
      </c>
      <c r="D814" s="152">
        <v>3</v>
      </c>
      <c r="E814" s="140" t="s">
        <v>282</v>
      </c>
      <c r="F814" s="189" t="s">
        <v>79</v>
      </c>
      <c r="G814" s="198">
        <v>960888402</v>
      </c>
      <c r="H814" s="140"/>
      <c r="I814" s="118">
        <v>260760</v>
      </c>
      <c r="J814" s="174"/>
      <c r="K814" s="140"/>
      <c r="L814" s="140" t="s">
        <v>313</v>
      </c>
      <c r="M814" s="152" t="s">
        <v>1050</v>
      </c>
      <c r="N814" s="225">
        <v>221.8</v>
      </c>
      <c r="O814" s="142" t="s">
        <v>160</v>
      </c>
      <c r="P814" s="140" t="s">
        <v>163</v>
      </c>
      <c r="Q814" s="140"/>
      <c r="R814" s="140"/>
      <c r="S814" s="140"/>
      <c r="T814" s="140"/>
      <c r="U814" s="140"/>
      <c r="V814" s="140"/>
      <c r="W814" s="256">
        <f t="shared" si="107"/>
        <v>0</v>
      </c>
      <c r="X814" s="144">
        <f t="shared" si="109"/>
        <v>221.8</v>
      </c>
      <c r="Y814" s="142"/>
      <c r="Z814" s="153"/>
      <c r="AA814" s="153"/>
      <c r="AB814" s="153"/>
      <c r="AC814" s="154"/>
      <c r="AD814" s="155"/>
      <c r="AE814" s="149"/>
      <c r="AF814" s="248" t="s">
        <v>819</v>
      </c>
      <c r="AG814" s="257">
        <f t="shared" si="108"/>
        <v>221.8</v>
      </c>
      <c r="AH814" s="252">
        <f t="shared" si="110"/>
        <v>0</v>
      </c>
      <c r="AI814" s="258">
        <f t="shared" ref="AI814:AI877" si="111">AG814-W814</f>
        <v>221.8</v>
      </c>
    </row>
    <row r="815" spans="1:35" ht="14.25" customHeight="1" x14ac:dyDescent="0.2">
      <c r="A815" s="269">
        <v>42786</v>
      </c>
      <c r="B815" s="173"/>
      <c r="C815" s="138">
        <v>1</v>
      </c>
      <c r="D815" s="152" t="s">
        <v>55</v>
      </c>
      <c r="E815" s="140" t="s">
        <v>65</v>
      </c>
      <c r="F815" s="232" t="s">
        <v>79</v>
      </c>
      <c r="G815" s="140">
        <v>99214559</v>
      </c>
      <c r="H815" s="140"/>
      <c r="I815" s="118">
        <v>260761</v>
      </c>
      <c r="J815" s="174" t="s">
        <v>1051</v>
      </c>
      <c r="K815" s="140">
        <v>4402909278</v>
      </c>
      <c r="L815" s="140" t="s">
        <v>311</v>
      </c>
      <c r="M815" s="152" t="s">
        <v>1052</v>
      </c>
      <c r="N815" s="225">
        <v>454.4</v>
      </c>
      <c r="O815" s="142" t="s">
        <v>160</v>
      </c>
      <c r="P815" s="140"/>
      <c r="Q815" s="140" t="s">
        <v>163</v>
      </c>
      <c r="R815" s="140"/>
      <c r="S815" s="140"/>
      <c r="T815" s="140"/>
      <c r="U815" s="140"/>
      <c r="V815" s="140"/>
      <c r="W815" s="256">
        <f t="shared" si="107"/>
        <v>0</v>
      </c>
      <c r="X815" s="144">
        <f t="shared" si="109"/>
        <v>454.4</v>
      </c>
      <c r="Y815" s="142"/>
      <c r="Z815" s="153"/>
      <c r="AA815" s="153"/>
      <c r="AB815" s="153"/>
      <c r="AC815" s="154"/>
      <c r="AD815" s="155"/>
      <c r="AE815" s="149"/>
      <c r="AF815" s="248" t="s">
        <v>820</v>
      </c>
      <c r="AG815" s="257">
        <f t="shared" si="108"/>
        <v>454.4</v>
      </c>
      <c r="AH815" s="252">
        <f t="shared" si="110"/>
        <v>0</v>
      </c>
      <c r="AI815" s="258">
        <f t="shared" si="111"/>
        <v>454.4</v>
      </c>
    </row>
    <row r="816" spans="1:35" ht="14.25" customHeight="1" x14ac:dyDescent="0.2">
      <c r="A816" s="269">
        <v>42786</v>
      </c>
      <c r="B816" s="173"/>
      <c r="C816" s="138">
        <v>1</v>
      </c>
      <c r="D816" s="152">
        <v>5</v>
      </c>
      <c r="E816" s="140" t="s">
        <v>173</v>
      </c>
      <c r="F816" s="232" t="s">
        <v>79</v>
      </c>
      <c r="G816" s="140">
        <v>90501715</v>
      </c>
      <c r="H816" s="140"/>
      <c r="I816" s="118">
        <v>260762</v>
      </c>
      <c r="J816" s="174">
        <v>42073</v>
      </c>
      <c r="K816" s="140">
        <v>4402902183</v>
      </c>
      <c r="L816" s="140" t="s">
        <v>313</v>
      </c>
      <c r="M816" s="152" t="s">
        <v>1053</v>
      </c>
      <c r="N816" s="225">
        <v>621.67999999999995</v>
      </c>
      <c r="O816" s="142" t="s">
        <v>160</v>
      </c>
      <c r="P816" s="140"/>
      <c r="Q816" s="228" t="s">
        <v>163</v>
      </c>
      <c r="R816" s="140"/>
      <c r="S816" s="140"/>
      <c r="T816" s="140"/>
      <c r="U816" s="140"/>
      <c r="V816" s="140"/>
      <c r="W816" s="256">
        <f t="shared" si="107"/>
        <v>0</v>
      </c>
      <c r="X816" s="144">
        <f t="shared" si="109"/>
        <v>621.67999999999995</v>
      </c>
      <c r="Y816" s="142"/>
      <c r="Z816" s="153"/>
      <c r="AA816" s="153"/>
      <c r="AB816" s="153"/>
      <c r="AC816" s="154"/>
      <c r="AD816" s="155"/>
      <c r="AE816" s="149"/>
      <c r="AF816" s="248" t="s">
        <v>820</v>
      </c>
      <c r="AG816" s="257">
        <f t="shared" si="108"/>
        <v>621.67999999999995</v>
      </c>
      <c r="AH816" s="252">
        <f t="shared" si="110"/>
        <v>0</v>
      </c>
      <c r="AI816" s="258">
        <f t="shared" si="111"/>
        <v>621.67999999999995</v>
      </c>
    </row>
    <row r="817" spans="1:35" ht="14.25" customHeight="1" x14ac:dyDescent="0.2">
      <c r="A817" s="269">
        <v>42786</v>
      </c>
      <c r="B817" s="173"/>
      <c r="C817" s="138">
        <v>1</v>
      </c>
      <c r="D817" s="152">
        <v>3</v>
      </c>
      <c r="E817" s="140" t="s">
        <v>282</v>
      </c>
      <c r="F817" s="232" t="s">
        <v>79</v>
      </c>
      <c r="G817" s="140">
        <v>960912020</v>
      </c>
      <c r="H817" s="140"/>
      <c r="I817" s="118">
        <v>260763</v>
      </c>
      <c r="J817" s="174"/>
      <c r="K817" s="140">
        <v>4402915953</v>
      </c>
      <c r="L817" s="140" t="s">
        <v>311</v>
      </c>
      <c r="M817" s="152" t="s">
        <v>1054</v>
      </c>
      <c r="N817" s="225">
        <v>100</v>
      </c>
      <c r="O817" s="142" t="s">
        <v>160</v>
      </c>
      <c r="P817" s="140"/>
      <c r="Q817" s="228" t="s">
        <v>163</v>
      </c>
      <c r="R817" s="140"/>
      <c r="S817" s="140"/>
      <c r="T817" s="140"/>
      <c r="U817" s="140"/>
      <c r="V817" s="140"/>
      <c r="W817" s="256">
        <f t="shared" si="107"/>
        <v>0</v>
      </c>
      <c r="X817" s="144">
        <f t="shared" si="109"/>
        <v>100</v>
      </c>
      <c r="Y817" s="142"/>
      <c r="Z817" s="153"/>
      <c r="AA817" s="153"/>
      <c r="AB817" s="153"/>
      <c r="AC817" s="154"/>
      <c r="AD817" s="155"/>
      <c r="AE817" s="149"/>
      <c r="AF817" s="248" t="s">
        <v>819</v>
      </c>
      <c r="AG817" s="257">
        <f t="shared" si="108"/>
        <v>100</v>
      </c>
      <c r="AH817" s="252">
        <f t="shared" si="110"/>
        <v>0</v>
      </c>
      <c r="AI817" s="258">
        <f t="shared" si="111"/>
        <v>100</v>
      </c>
    </row>
    <row r="818" spans="1:35" ht="14.25" customHeight="1" x14ac:dyDescent="0.2">
      <c r="A818" s="269">
        <v>42786</v>
      </c>
      <c r="B818" s="173"/>
      <c r="C818" s="138">
        <v>1</v>
      </c>
      <c r="D818" s="152">
        <v>11</v>
      </c>
      <c r="E818" s="140" t="s">
        <v>68</v>
      </c>
      <c r="F818" s="232" t="s">
        <v>79</v>
      </c>
      <c r="G818" s="140">
        <v>960891143</v>
      </c>
      <c r="H818" s="140"/>
      <c r="I818" s="118">
        <v>260764</v>
      </c>
      <c r="J818" s="174"/>
      <c r="K818" s="140">
        <v>4402846006</v>
      </c>
      <c r="L818" s="140" t="s">
        <v>311</v>
      </c>
      <c r="M818" s="152" t="s">
        <v>292</v>
      </c>
      <c r="N818" s="225">
        <v>100</v>
      </c>
      <c r="O818" s="142" t="s">
        <v>160</v>
      </c>
      <c r="P818" s="140"/>
      <c r="Q818" s="228" t="s">
        <v>163</v>
      </c>
      <c r="R818" s="140"/>
      <c r="S818" s="140"/>
      <c r="T818" s="140"/>
      <c r="U818" s="140"/>
      <c r="V818" s="140"/>
      <c r="W818" s="256">
        <f t="shared" si="107"/>
        <v>0</v>
      </c>
      <c r="X818" s="144">
        <f t="shared" si="109"/>
        <v>100</v>
      </c>
      <c r="Y818" s="142"/>
      <c r="Z818" s="153"/>
      <c r="AA818" s="153"/>
      <c r="AB818" s="153"/>
      <c r="AC818" s="154"/>
      <c r="AD818" s="155"/>
      <c r="AE818" s="149"/>
      <c r="AF818" s="248" t="s">
        <v>819</v>
      </c>
      <c r="AG818" s="257">
        <f t="shared" si="108"/>
        <v>100</v>
      </c>
      <c r="AH818" s="252">
        <f t="shared" si="110"/>
        <v>0</v>
      </c>
      <c r="AI818" s="258">
        <f t="shared" si="111"/>
        <v>100</v>
      </c>
    </row>
    <row r="819" spans="1:35" ht="14.25" customHeight="1" x14ac:dyDescent="0.2">
      <c r="A819" s="269">
        <v>42786</v>
      </c>
      <c r="B819" s="173"/>
      <c r="C819" s="138">
        <v>1</v>
      </c>
      <c r="D819" s="232">
        <v>11</v>
      </c>
      <c r="E819" s="228" t="s">
        <v>68</v>
      </c>
      <c r="F819" s="232" t="s">
        <v>79</v>
      </c>
      <c r="G819" s="140">
        <v>90502964</v>
      </c>
      <c r="H819" s="140"/>
      <c r="I819" s="118">
        <v>260765</v>
      </c>
      <c r="J819" s="174"/>
      <c r="K819" s="140">
        <v>4402914394</v>
      </c>
      <c r="L819" s="140" t="s">
        <v>311</v>
      </c>
      <c r="M819" s="152" t="s">
        <v>1055</v>
      </c>
      <c r="N819" s="225">
        <v>136.32</v>
      </c>
      <c r="O819" s="142" t="s">
        <v>160</v>
      </c>
      <c r="P819" s="140"/>
      <c r="Q819" s="228" t="s">
        <v>163</v>
      </c>
      <c r="R819" s="140"/>
      <c r="S819" s="140"/>
      <c r="T819" s="140"/>
      <c r="U819" s="140"/>
      <c r="V819" s="140"/>
      <c r="W819" s="256">
        <f t="shared" si="107"/>
        <v>0</v>
      </c>
      <c r="X819" s="144">
        <f t="shared" si="109"/>
        <v>136.32</v>
      </c>
      <c r="Y819" s="142"/>
      <c r="Z819" s="153"/>
      <c r="AA819" s="153"/>
      <c r="AB819" s="153"/>
      <c r="AC819" s="154"/>
      <c r="AD819" s="155"/>
      <c r="AE819" s="149"/>
      <c r="AF819" s="248" t="s">
        <v>819</v>
      </c>
      <c r="AG819" s="257">
        <f t="shared" si="108"/>
        <v>136.32</v>
      </c>
      <c r="AH819" s="252">
        <f t="shared" si="110"/>
        <v>0</v>
      </c>
      <c r="AI819" s="258">
        <f t="shared" si="111"/>
        <v>136.32</v>
      </c>
    </row>
    <row r="820" spans="1:35" ht="14.25" customHeight="1" x14ac:dyDescent="0.2">
      <c r="A820" s="269">
        <v>42786</v>
      </c>
      <c r="B820" s="173"/>
      <c r="C820" s="138">
        <v>1</v>
      </c>
      <c r="D820" s="232">
        <v>11</v>
      </c>
      <c r="E820" s="228" t="s">
        <v>68</v>
      </c>
      <c r="F820" s="232" t="s">
        <v>79</v>
      </c>
      <c r="G820" s="140">
        <v>90502697</v>
      </c>
      <c r="H820" s="140"/>
      <c r="I820" s="118">
        <v>260766</v>
      </c>
      <c r="J820" s="174"/>
      <c r="K820" s="140">
        <v>4402912847</v>
      </c>
      <c r="L820" s="140" t="s">
        <v>311</v>
      </c>
      <c r="M820" s="152" t="s">
        <v>1056</v>
      </c>
      <c r="N820" s="225">
        <v>462.72</v>
      </c>
      <c r="O820" s="142" t="s">
        <v>160</v>
      </c>
      <c r="P820" s="140"/>
      <c r="Q820" s="228" t="s">
        <v>163</v>
      </c>
      <c r="R820" s="140"/>
      <c r="S820" s="140"/>
      <c r="T820" s="140"/>
      <c r="U820" s="140"/>
      <c r="V820" s="140"/>
      <c r="W820" s="256">
        <f t="shared" si="107"/>
        <v>0</v>
      </c>
      <c r="X820" s="144">
        <f t="shared" si="109"/>
        <v>462.72</v>
      </c>
      <c r="Y820" s="142"/>
      <c r="Z820" s="153"/>
      <c r="AA820" s="153"/>
      <c r="AB820" s="153"/>
      <c r="AC820" s="154"/>
      <c r="AD820" s="155"/>
      <c r="AE820" s="149"/>
      <c r="AF820" s="248" t="s">
        <v>819</v>
      </c>
      <c r="AG820" s="257">
        <f t="shared" si="108"/>
        <v>462.72</v>
      </c>
      <c r="AH820" s="252">
        <f t="shared" si="110"/>
        <v>0</v>
      </c>
      <c r="AI820" s="258">
        <f t="shared" si="111"/>
        <v>462.72</v>
      </c>
    </row>
    <row r="821" spans="1:35" ht="14.25" customHeight="1" x14ac:dyDescent="0.2">
      <c r="A821" s="269">
        <v>42786</v>
      </c>
      <c r="B821" s="173"/>
      <c r="C821" s="138">
        <v>1</v>
      </c>
      <c r="D821" s="152">
        <v>3</v>
      </c>
      <c r="E821" s="140" t="s">
        <v>61</v>
      </c>
      <c r="F821" s="232" t="s">
        <v>79</v>
      </c>
      <c r="G821" s="140">
        <v>90502975</v>
      </c>
      <c r="H821" s="140"/>
      <c r="I821" s="118">
        <v>260767</v>
      </c>
      <c r="J821" s="174"/>
      <c r="K821" s="140">
        <v>4402915817</v>
      </c>
      <c r="L821" s="140" t="s">
        <v>311</v>
      </c>
      <c r="M821" s="152" t="s">
        <v>246</v>
      </c>
      <c r="N821" s="225">
        <v>100</v>
      </c>
      <c r="O821" s="142" t="s">
        <v>160</v>
      </c>
      <c r="P821" s="140"/>
      <c r="Q821" s="228" t="s">
        <v>163</v>
      </c>
      <c r="R821" s="140"/>
      <c r="S821" s="140"/>
      <c r="T821" s="140"/>
      <c r="U821" s="140"/>
      <c r="V821" s="140"/>
      <c r="W821" s="256">
        <f t="shared" si="107"/>
        <v>0</v>
      </c>
      <c r="X821" s="144">
        <f t="shared" si="109"/>
        <v>100</v>
      </c>
      <c r="Y821" s="142"/>
      <c r="Z821" s="153"/>
      <c r="AA821" s="153"/>
      <c r="AB821" s="153"/>
      <c r="AC821" s="154"/>
      <c r="AD821" s="155"/>
      <c r="AE821" s="149"/>
      <c r="AF821" s="248" t="s">
        <v>819</v>
      </c>
      <c r="AG821" s="257">
        <f t="shared" si="108"/>
        <v>100</v>
      </c>
      <c r="AH821" s="252">
        <f t="shared" si="110"/>
        <v>0</v>
      </c>
      <c r="AI821" s="258">
        <f t="shared" si="111"/>
        <v>100</v>
      </c>
    </row>
    <row r="822" spans="1:35" ht="14.25" customHeight="1" x14ac:dyDescent="0.2">
      <c r="A822" s="269">
        <v>42786</v>
      </c>
      <c r="B822" s="173"/>
      <c r="C822" s="138">
        <v>1</v>
      </c>
      <c r="D822" s="232">
        <v>3</v>
      </c>
      <c r="E822" s="228" t="s">
        <v>61</v>
      </c>
      <c r="F822" s="232" t="s">
        <v>79</v>
      </c>
      <c r="G822" s="140">
        <v>90501856</v>
      </c>
      <c r="H822" s="140"/>
      <c r="I822" s="118">
        <v>260768</v>
      </c>
      <c r="J822" s="174"/>
      <c r="K822" s="140">
        <v>4402914617</v>
      </c>
      <c r="L822" s="140" t="s">
        <v>313</v>
      </c>
      <c r="M822" s="152" t="s">
        <v>927</v>
      </c>
      <c r="N822" s="225">
        <v>497.4</v>
      </c>
      <c r="O822" s="142" t="s">
        <v>160</v>
      </c>
      <c r="P822" s="140"/>
      <c r="Q822" s="228" t="s">
        <v>163</v>
      </c>
      <c r="R822" s="140"/>
      <c r="S822" s="140"/>
      <c r="T822" s="140"/>
      <c r="U822" s="140"/>
      <c r="V822" s="140"/>
      <c r="W822" s="256">
        <f t="shared" si="107"/>
        <v>0</v>
      </c>
      <c r="X822" s="144">
        <f t="shared" si="109"/>
        <v>497.4</v>
      </c>
      <c r="Y822" s="142"/>
      <c r="Z822" s="153"/>
      <c r="AA822" s="153"/>
      <c r="AB822" s="153"/>
      <c r="AC822" s="154"/>
      <c r="AD822" s="155"/>
      <c r="AE822" s="149"/>
      <c r="AF822" s="248" t="s">
        <v>819</v>
      </c>
      <c r="AG822" s="257">
        <f t="shared" si="108"/>
        <v>497.4</v>
      </c>
      <c r="AH822" s="252">
        <f t="shared" si="110"/>
        <v>0</v>
      </c>
      <c r="AI822" s="258">
        <f t="shared" si="111"/>
        <v>497.4</v>
      </c>
    </row>
    <row r="823" spans="1:35" ht="14.25" customHeight="1" x14ac:dyDescent="0.2">
      <c r="A823" s="151"/>
      <c r="B823" s="173"/>
      <c r="C823" s="138"/>
      <c r="D823" s="152"/>
      <c r="E823" s="140"/>
      <c r="F823" s="152"/>
      <c r="G823" s="140"/>
      <c r="H823" s="140"/>
      <c r="I823" s="118">
        <v>260769</v>
      </c>
      <c r="J823" s="174"/>
      <c r="K823" s="140"/>
      <c r="L823" s="140"/>
      <c r="M823" s="152"/>
      <c r="N823" s="225"/>
      <c r="O823" s="142"/>
      <c r="P823" s="140"/>
      <c r="Q823" s="140"/>
      <c r="R823" s="140"/>
      <c r="S823" s="140"/>
      <c r="T823" s="140"/>
      <c r="U823" s="140"/>
      <c r="V823" s="140"/>
      <c r="W823" s="256">
        <f t="shared" si="107"/>
        <v>0</v>
      </c>
      <c r="X823" s="144" t="str">
        <f t="shared" si="109"/>
        <v/>
      </c>
      <c r="Y823" s="142"/>
      <c r="Z823" s="153"/>
      <c r="AA823" s="153"/>
      <c r="AB823" s="153"/>
      <c r="AC823" s="154"/>
      <c r="AD823" s="155"/>
      <c r="AE823" s="149"/>
      <c r="AF823" s="248"/>
      <c r="AG823" s="257">
        <f t="shared" si="108"/>
        <v>0</v>
      </c>
      <c r="AH823" s="252" t="str">
        <f t="shared" si="110"/>
        <v/>
      </c>
      <c r="AI823" s="258">
        <f t="shared" si="111"/>
        <v>0</v>
      </c>
    </row>
    <row r="824" spans="1:35" ht="14.25" customHeight="1" x14ac:dyDescent="0.2">
      <c r="A824" s="151"/>
      <c r="B824" s="173"/>
      <c r="C824" s="138"/>
      <c r="D824" s="152"/>
      <c r="E824" s="140"/>
      <c r="F824" s="152"/>
      <c r="G824" s="140"/>
      <c r="H824" s="140"/>
      <c r="I824" s="118">
        <v>260770</v>
      </c>
      <c r="J824" s="174"/>
      <c r="K824" s="140"/>
      <c r="L824" s="140"/>
      <c r="M824" s="152"/>
      <c r="N824" s="225"/>
      <c r="O824" s="142"/>
      <c r="P824" s="140"/>
      <c r="Q824" s="140"/>
      <c r="R824" s="140"/>
      <c r="S824" s="140"/>
      <c r="T824" s="140"/>
      <c r="U824" s="140"/>
      <c r="V824" s="140"/>
      <c r="W824" s="256">
        <f t="shared" si="107"/>
        <v>0</v>
      </c>
      <c r="X824" s="144" t="str">
        <f t="shared" si="109"/>
        <v/>
      </c>
      <c r="Y824" s="142"/>
      <c r="Z824" s="153"/>
      <c r="AA824" s="153"/>
      <c r="AB824" s="153"/>
      <c r="AC824" s="154"/>
      <c r="AD824" s="155"/>
      <c r="AE824" s="149"/>
      <c r="AF824" s="248"/>
      <c r="AG824" s="257">
        <f t="shared" si="108"/>
        <v>0</v>
      </c>
      <c r="AH824" s="252" t="str">
        <f t="shared" si="110"/>
        <v/>
      </c>
      <c r="AI824" s="258">
        <f t="shared" si="111"/>
        <v>0</v>
      </c>
    </row>
    <row r="825" spans="1:35" ht="14.25" customHeight="1" x14ac:dyDescent="0.2">
      <c r="A825" s="151"/>
      <c r="B825" s="173"/>
      <c r="C825" s="138"/>
      <c r="D825" s="152"/>
      <c r="E825" s="140"/>
      <c r="F825" s="152"/>
      <c r="G825" s="140"/>
      <c r="H825" s="140"/>
      <c r="I825" s="118">
        <v>260771</v>
      </c>
      <c r="J825" s="174"/>
      <c r="K825" s="140"/>
      <c r="L825" s="140"/>
      <c r="M825" s="152"/>
      <c r="N825" s="225"/>
      <c r="O825" s="142"/>
      <c r="P825" s="140"/>
      <c r="Q825" s="140"/>
      <c r="R825" s="140"/>
      <c r="S825" s="140"/>
      <c r="T825" s="140"/>
      <c r="U825" s="140"/>
      <c r="V825" s="140"/>
      <c r="W825" s="256">
        <f t="shared" si="107"/>
        <v>0</v>
      </c>
      <c r="X825" s="144" t="str">
        <f t="shared" si="109"/>
        <v/>
      </c>
      <c r="Y825" s="142"/>
      <c r="Z825" s="153"/>
      <c r="AA825" s="153"/>
      <c r="AB825" s="153"/>
      <c r="AC825" s="154"/>
      <c r="AD825" s="155"/>
      <c r="AE825" s="149"/>
      <c r="AF825" s="248"/>
      <c r="AG825" s="257">
        <f t="shared" si="108"/>
        <v>0</v>
      </c>
      <c r="AH825" s="252" t="str">
        <f t="shared" si="110"/>
        <v/>
      </c>
      <c r="AI825" s="258">
        <f t="shared" si="111"/>
        <v>0</v>
      </c>
    </row>
    <row r="826" spans="1:35" ht="14.25" customHeight="1" x14ac:dyDescent="0.2">
      <c r="A826" s="151"/>
      <c r="B826" s="173"/>
      <c r="C826" s="138"/>
      <c r="D826" s="152"/>
      <c r="E826" s="140"/>
      <c r="F826" s="152"/>
      <c r="G826" s="140"/>
      <c r="H826" s="140"/>
      <c r="I826" s="118">
        <v>260772</v>
      </c>
      <c r="J826" s="174"/>
      <c r="K826" s="140"/>
      <c r="L826" s="140"/>
      <c r="M826" s="152"/>
      <c r="N826" s="225"/>
      <c r="O826" s="142"/>
      <c r="P826" s="140"/>
      <c r="Q826" s="140"/>
      <c r="R826" s="140"/>
      <c r="S826" s="140"/>
      <c r="T826" s="140"/>
      <c r="U826" s="140"/>
      <c r="V826" s="140"/>
      <c r="W826" s="256">
        <f t="shared" si="107"/>
        <v>0</v>
      </c>
      <c r="X826" s="144" t="str">
        <f t="shared" si="109"/>
        <v/>
      </c>
      <c r="Y826" s="142"/>
      <c r="Z826" s="153"/>
      <c r="AA826" s="153"/>
      <c r="AB826" s="153"/>
      <c r="AC826" s="154"/>
      <c r="AD826" s="155"/>
      <c r="AE826" s="149"/>
      <c r="AF826" s="248"/>
      <c r="AG826" s="257">
        <f t="shared" si="108"/>
        <v>0</v>
      </c>
      <c r="AH826" s="252" t="str">
        <f t="shared" si="110"/>
        <v/>
      </c>
      <c r="AI826" s="258">
        <f t="shared" si="111"/>
        <v>0</v>
      </c>
    </row>
    <row r="827" spans="1:35" ht="14.25" customHeight="1" x14ac:dyDescent="0.2">
      <c r="A827" s="151"/>
      <c r="B827" s="173"/>
      <c r="C827" s="138"/>
      <c r="D827" s="152"/>
      <c r="E827" s="140"/>
      <c r="F827" s="152"/>
      <c r="G827" s="140"/>
      <c r="H827" s="140"/>
      <c r="I827" s="118">
        <v>260773</v>
      </c>
      <c r="J827" s="174"/>
      <c r="K827" s="140"/>
      <c r="L827" s="140"/>
      <c r="M827" s="152"/>
      <c r="N827" s="225"/>
      <c r="O827" s="142"/>
      <c r="P827" s="140"/>
      <c r="Q827" s="140"/>
      <c r="R827" s="140"/>
      <c r="S827" s="140"/>
      <c r="T827" s="140"/>
      <c r="U827" s="140"/>
      <c r="V827" s="140"/>
      <c r="W827" s="256">
        <f t="shared" si="107"/>
        <v>0</v>
      </c>
      <c r="X827" s="144" t="str">
        <f t="shared" si="109"/>
        <v/>
      </c>
      <c r="Y827" s="142"/>
      <c r="Z827" s="153"/>
      <c r="AA827" s="153"/>
      <c r="AB827" s="153"/>
      <c r="AC827" s="154"/>
      <c r="AD827" s="155"/>
      <c r="AE827" s="149"/>
      <c r="AF827" s="248"/>
      <c r="AG827" s="257">
        <f t="shared" si="108"/>
        <v>0</v>
      </c>
      <c r="AH827" s="252" t="str">
        <f t="shared" si="110"/>
        <v/>
      </c>
      <c r="AI827" s="258">
        <f t="shared" si="111"/>
        <v>0</v>
      </c>
    </row>
    <row r="828" spans="1:35" ht="14.25" customHeight="1" x14ac:dyDescent="0.2">
      <c r="A828" s="151"/>
      <c r="B828" s="173"/>
      <c r="C828" s="138"/>
      <c r="D828" s="152"/>
      <c r="E828" s="140"/>
      <c r="F828" s="152"/>
      <c r="G828" s="140"/>
      <c r="H828" s="140"/>
      <c r="I828" s="118">
        <v>260774</v>
      </c>
      <c r="J828" s="174"/>
      <c r="K828" s="140"/>
      <c r="L828" s="140"/>
      <c r="M828" s="152"/>
      <c r="N828" s="225"/>
      <c r="O828" s="142"/>
      <c r="P828" s="140"/>
      <c r="Q828" s="140"/>
      <c r="R828" s="140"/>
      <c r="S828" s="140"/>
      <c r="T828" s="140"/>
      <c r="U828" s="140"/>
      <c r="V828" s="140"/>
      <c r="W828" s="256">
        <f t="shared" si="107"/>
        <v>0</v>
      </c>
      <c r="X828" s="144" t="str">
        <f t="shared" si="109"/>
        <v/>
      </c>
      <c r="Y828" s="142"/>
      <c r="Z828" s="153"/>
      <c r="AA828" s="153"/>
      <c r="AB828" s="153"/>
      <c r="AC828" s="154"/>
      <c r="AD828" s="155"/>
      <c r="AE828" s="149"/>
      <c r="AF828" s="248"/>
      <c r="AG828" s="257">
        <f t="shared" si="108"/>
        <v>0</v>
      </c>
      <c r="AH828" s="252" t="str">
        <f t="shared" si="110"/>
        <v/>
      </c>
      <c r="AI828" s="258">
        <f t="shared" si="111"/>
        <v>0</v>
      </c>
    </row>
    <row r="829" spans="1:35" ht="14.25" customHeight="1" x14ac:dyDescent="0.2">
      <c r="A829" s="151"/>
      <c r="B829" s="173"/>
      <c r="C829" s="138"/>
      <c r="D829" s="152"/>
      <c r="E829" s="140"/>
      <c r="F829" s="152"/>
      <c r="G829" s="140"/>
      <c r="H829" s="140"/>
      <c r="I829" s="118">
        <v>260775</v>
      </c>
      <c r="J829" s="174"/>
      <c r="K829" s="140"/>
      <c r="L829" s="140"/>
      <c r="M829" s="152"/>
      <c r="N829" s="225"/>
      <c r="O829" s="142"/>
      <c r="P829" s="140"/>
      <c r="Q829" s="140"/>
      <c r="R829" s="140"/>
      <c r="S829" s="140"/>
      <c r="T829" s="140"/>
      <c r="U829" s="140"/>
      <c r="V829" s="140"/>
      <c r="W829" s="256">
        <f t="shared" si="107"/>
        <v>0</v>
      </c>
      <c r="X829" s="144" t="str">
        <f t="shared" si="109"/>
        <v/>
      </c>
      <c r="Y829" s="142"/>
      <c r="Z829" s="153"/>
      <c r="AA829" s="153"/>
      <c r="AB829" s="153"/>
      <c r="AC829" s="154"/>
      <c r="AD829" s="155"/>
      <c r="AE829" s="149"/>
      <c r="AF829" s="248"/>
      <c r="AG829" s="257">
        <f t="shared" si="108"/>
        <v>0</v>
      </c>
      <c r="AH829" s="252" t="str">
        <f t="shared" si="110"/>
        <v/>
      </c>
      <c r="AI829" s="258">
        <f t="shared" si="111"/>
        <v>0</v>
      </c>
    </row>
    <row r="830" spans="1:35" ht="14.25" customHeight="1" x14ac:dyDescent="0.2">
      <c r="A830" s="151"/>
      <c r="B830" s="173"/>
      <c r="C830" s="138"/>
      <c r="D830" s="152"/>
      <c r="E830" s="140"/>
      <c r="F830" s="152"/>
      <c r="G830" s="140"/>
      <c r="H830" s="140"/>
      <c r="I830" s="118">
        <v>260776</v>
      </c>
      <c r="J830" s="174"/>
      <c r="K830" s="140"/>
      <c r="L830" s="140"/>
      <c r="M830" s="152"/>
      <c r="N830" s="225"/>
      <c r="O830" s="142"/>
      <c r="P830" s="140"/>
      <c r="Q830" s="140"/>
      <c r="R830" s="140"/>
      <c r="S830" s="140"/>
      <c r="T830" s="140"/>
      <c r="U830" s="140"/>
      <c r="V830" s="140"/>
      <c r="W830" s="256">
        <f t="shared" si="107"/>
        <v>0</v>
      </c>
      <c r="X830" s="144" t="str">
        <f t="shared" si="109"/>
        <v/>
      </c>
      <c r="Y830" s="142"/>
      <c r="Z830" s="153"/>
      <c r="AA830" s="153"/>
      <c r="AB830" s="153"/>
      <c r="AC830" s="154"/>
      <c r="AD830" s="155"/>
      <c r="AE830" s="149"/>
      <c r="AF830" s="248"/>
      <c r="AG830" s="257">
        <f t="shared" si="108"/>
        <v>0</v>
      </c>
      <c r="AH830" s="252" t="str">
        <f t="shared" si="110"/>
        <v/>
      </c>
      <c r="AI830" s="258">
        <f t="shared" si="111"/>
        <v>0</v>
      </c>
    </row>
    <row r="831" spans="1:35" ht="14.25" customHeight="1" x14ac:dyDescent="0.2">
      <c r="A831" s="151"/>
      <c r="B831" s="173"/>
      <c r="C831" s="138"/>
      <c r="D831" s="152"/>
      <c r="E831" s="140"/>
      <c r="F831" s="152"/>
      <c r="G831" s="140"/>
      <c r="H831" s="140"/>
      <c r="I831" s="118">
        <v>260777</v>
      </c>
      <c r="J831" s="174"/>
      <c r="K831" s="140"/>
      <c r="L831" s="140"/>
      <c r="M831" s="152"/>
      <c r="N831" s="225"/>
      <c r="O831" s="142"/>
      <c r="P831" s="140"/>
      <c r="Q831" s="140"/>
      <c r="R831" s="140"/>
      <c r="S831" s="140"/>
      <c r="T831" s="140"/>
      <c r="U831" s="140"/>
      <c r="V831" s="140"/>
      <c r="W831" s="256">
        <f t="shared" si="107"/>
        <v>0</v>
      </c>
      <c r="X831" s="144" t="str">
        <f t="shared" si="109"/>
        <v/>
      </c>
      <c r="Y831" s="142"/>
      <c r="Z831" s="153"/>
      <c r="AA831" s="153"/>
      <c r="AB831" s="153"/>
      <c r="AC831" s="154"/>
      <c r="AD831" s="155"/>
      <c r="AE831" s="149"/>
      <c r="AF831" s="248"/>
      <c r="AG831" s="257">
        <f t="shared" si="108"/>
        <v>0</v>
      </c>
      <c r="AH831" s="252" t="str">
        <f t="shared" si="110"/>
        <v/>
      </c>
      <c r="AI831" s="258">
        <f t="shared" si="111"/>
        <v>0</v>
      </c>
    </row>
    <row r="832" spans="1:35" ht="14.25" customHeight="1" x14ac:dyDescent="0.2">
      <c r="A832" s="151"/>
      <c r="B832" s="173"/>
      <c r="C832" s="138"/>
      <c r="D832" s="152"/>
      <c r="E832" s="140"/>
      <c r="F832" s="152"/>
      <c r="G832" s="140"/>
      <c r="H832" s="140"/>
      <c r="I832" s="118">
        <v>260778</v>
      </c>
      <c r="J832" s="174"/>
      <c r="K832" s="140"/>
      <c r="L832" s="140"/>
      <c r="M832" s="152"/>
      <c r="N832" s="225"/>
      <c r="O832" s="142"/>
      <c r="P832" s="140"/>
      <c r="Q832" s="140"/>
      <c r="R832" s="140"/>
      <c r="S832" s="140"/>
      <c r="T832" s="140"/>
      <c r="U832" s="140"/>
      <c r="V832" s="140"/>
      <c r="W832" s="256">
        <f t="shared" si="107"/>
        <v>0</v>
      </c>
      <c r="X832" s="144" t="str">
        <f t="shared" si="109"/>
        <v/>
      </c>
      <c r="Y832" s="142"/>
      <c r="Z832" s="153"/>
      <c r="AA832" s="153"/>
      <c r="AB832" s="153"/>
      <c r="AC832" s="154"/>
      <c r="AD832" s="155"/>
      <c r="AE832" s="149"/>
      <c r="AF832" s="248"/>
      <c r="AG832" s="257">
        <f t="shared" si="108"/>
        <v>0</v>
      </c>
      <c r="AH832" s="252" t="str">
        <f t="shared" si="110"/>
        <v/>
      </c>
      <c r="AI832" s="258">
        <f t="shared" si="111"/>
        <v>0</v>
      </c>
    </row>
    <row r="833" spans="1:35" ht="14.25" customHeight="1" x14ac:dyDescent="0.2">
      <c r="A833" s="151"/>
      <c r="B833" s="173"/>
      <c r="C833" s="138"/>
      <c r="D833" s="152"/>
      <c r="E833" s="140"/>
      <c r="F833" s="152"/>
      <c r="G833" s="140"/>
      <c r="H833" s="140"/>
      <c r="I833" s="118">
        <v>260779</v>
      </c>
      <c r="J833" s="174"/>
      <c r="K833" s="140"/>
      <c r="L833" s="140"/>
      <c r="M833" s="152"/>
      <c r="N833" s="225"/>
      <c r="O833" s="142"/>
      <c r="P833" s="140"/>
      <c r="Q833" s="140"/>
      <c r="R833" s="140"/>
      <c r="S833" s="140"/>
      <c r="T833" s="140"/>
      <c r="U833" s="140"/>
      <c r="V833" s="140"/>
      <c r="W833" s="256">
        <f t="shared" si="107"/>
        <v>0</v>
      </c>
      <c r="X833" s="144" t="str">
        <f t="shared" si="109"/>
        <v/>
      </c>
      <c r="Y833" s="142"/>
      <c r="Z833" s="153"/>
      <c r="AA833" s="153"/>
      <c r="AB833" s="153"/>
      <c r="AC833" s="154"/>
      <c r="AD833" s="155"/>
      <c r="AE833" s="149"/>
      <c r="AF833" s="248"/>
      <c r="AG833" s="257">
        <f t="shared" si="108"/>
        <v>0</v>
      </c>
      <c r="AH833" s="252" t="str">
        <f t="shared" si="110"/>
        <v/>
      </c>
      <c r="AI833" s="258">
        <f t="shared" si="111"/>
        <v>0</v>
      </c>
    </row>
    <row r="834" spans="1:35" ht="14.25" customHeight="1" x14ac:dyDescent="0.2">
      <c r="A834" s="151"/>
      <c r="B834" s="173"/>
      <c r="C834" s="138"/>
      <c r="D834" s="152"/>
      <c r="E834" s="140"/>
      <c r="F834" s="152"/>
      <c r="G834" s="140"/>
      <c r="H834" s="140"/>
      <c r="I834" s="118">
        <v>260780</v>
      </c>
      <c r="J834" s="174"/>
      <c r="K834" s="140"/>
      <c r="L834" s="140"/>
      <c r="M834" s="152"/>
      <c r="N834" s="225"/>
      <c r="O834" s="142"/>
      <c r="P834" s="140"/>
      <c r="Q834" s="140"/>
      <c r="R834" s="140"/>
      <c r="S834" s="140"/>
      <c r="T834" s="140"/>
      <c r="U834" s="140"/>
      <c r="V834" s="140"/>
      <c r="W834" s="256">
        <f t="shared" si="107"/>
        <v>0</v>
      </c>
      <c r="X834" s="144" t="str">
        <f t="shared" si="109"/>
        <v/>
      </c>
      <c r="Y834" s="142"/>
      <c r="Z834" s="153"/>
      <c r="AA834" s="153"/>
      <c r="AB834" s="153"/>
      <c r="AC834" s="154"/>
      <c r="AD834" s="155"/>
      <c r="AE834" s="149"/>
      <c r="AF834" s="248"/>
      <c r="AG834" s="257">
        <f t="shared" si="108"/>
        <v>0</v>
      </c>
      <c r="AH834" s="252" t="str">
        <f t="shared" si="110"/>
        <v/>
      </c>
      <c r="AI834" s="258">
        <f t="shared" si="111"/>
        <v>0</v>
      </c>
    </row>
    <row r="835" spans="1:35" ht="14.25" customHeight="1" x14ac:dyDescent="0.2">
      <c r="A835" s="151"/>
      <c r="B835" s="173"/>
      <c r="C835" s="138"/>
      <c r="D835" s="152"/>
      <c r="E835" s="140"/>
      <c r="F835" s="152"/>
      <c r="G835" s="140"/>
      <c r="H835" s="140"/>
      <c r="I835" s="118">
        <v>260781</v>
      </c>
      <c r="J835" s="174"/>
      <c r="K835" s="140"/>
      <c r="L835" s="140"/>
      <c r="M835" s="152"/>
      <c r="N835" s="225"/>
      <c r="O835" s="142"/>
      <c r="P835" s="140"/>
      <c r="Q835" s="140"/>
      <c r="R835" s="140"/>
      <c r="S835" s="140"/>
      <c r="T835" s="140"/>
      <c r="U835" s="140"/>
      <c r="V835" s="140"/>
      <c r="W835" s="256">
        <f t="shared" si="107"/>
        <v>0</v>
      </c>
      <c r="X835" s="144" t="str">
        <f t="shared" si="109"/>
        <v/>
      </c>
      <c r="Y835" s="142"/>
      <c r="Z835" s="153"/>
      <c r="AA835" s="153"/>
      <c r="AB835" s="153"/>
      <c r="AC835" s="154"/>
      <c r="AD835" s="155"/>
      <c r="AE835" s="149"/>
      <c r="AF835" s="248"/>
      <c r="AG835" s="257">
        <f t="shared" si="108"/>
        <v>0</v>
      </c>
      <c r="AH835" s="252" t="str">
        <f t="shared" si="110"/>
        <v/>
      </c>
      <c r="AI835" s="258">
        <f t="shared" si="111"/>
        <v>0</v>
      </c>
    </row>
    <row r="836" spans="1:35" ht="14.25" customHeight="1" x14ac:dyDescent="0.2">
      <c r="A836" s="151"/>
      <c r="B836" s="173"/>
      <c r="C836" s="138"/>
      <c r="D836" s="152"/>
      <c r="E836" s="140"/>
      <c r="F836" s="152"/>
      <c r="G836" s="140"/>
      <c r="H836" s="140"/>
      <c r="I836" s="118">
        <v>260782</v>
      </c>
      <c r="J836" s="174"/>
      <c r="K836" s="140"/>
      <c r="L836" s="140"/>
      <c r="M836" s="152"/>
      <c r="N836" s="225"/>
      <c r="O836" s="142"/>
      <c r="P836" s="140"/>
      <c r="Q836" s="140"/>
      <c r="R836" s="140"/>
      <c r="S836" s="140"/>
      <c r="T836" s="140"/>
      <c r="U836" s="140"/>
      <c r="V836" s="140"/>
      <c r="W836" s="256">
        <f t="shared" si="107"/>
        <v>0</v>
      </c>
      <c r="X836" s="144" t="str">
        <f t="shared" si="109"/>
        <v/>
      </c>
      <c r="Y836" s="142"/>
      <c r="Z836" s="153"/>
      <c r="AA836" s="153"/>
      <c r="AB836" s="153"/>
      <c r="AC836" s="154"/>
      <c r="AD836" s="155"/>
      <c r="AE836" s="149"/>
      <c r="AF836" s="248"/>
      <c r="AG836" s="257">
        <f t="shared" si="108"/>
        <v>0</v>
      </c>
      <c r="AH836" s="252" t="str">
        <f t="shared" si="110"/>
        <v/>
      </c>
      <c r="AI836" s="258">
        <f t="shared" si="111"/>
        <v>0</v>
      </c>
    </row>
    <row r="837" spans="1:35" ht="14.25" customHeight="1" x14ac:dyDescent="0.2">
      <c r="A837" s="151"/>
      <c r="B837" s="173"/>
      <c r="C837" s="138"/>
      <c r="D837" s="152"/>
      <c r="E837" s="140"/>
      <c r="F837" s="152"/>
      <c r="G837" s="140"/>
      <c r="H837" s="140"/>
      <c r="I837" s="118">
        <v>260783</v>
      </c>
      <c r="J837" s="174"/>
      <c r="K837" s="140"/>
      <c r="L837" s="140"/>
      <c r="M837" s="152"/>
      <c r="N837" s="225"/>
      <c r="O837" s="142"/>
      <c r="P837" s="140"/>
      <c r="Q837" s="140"/>
      <c r="R837" s="140"/>
      <c r="S837" s="140"/>
      <c r="T837" s="140"/>
      <c r="U837" s="140"/>
      <c r="V837" s="140"/>
      <c r="W837" s="256">
        <f t="shared" si="107"/>
        <v>0</v>
      </c>
      <c r="X837" s="144" t="str">
        <f t="shared" si="109"/>
        <v/>
      </c>
      <c r="Y837" s="142"/>
      <c r="Z837" s="153"/>
      <c r="AA837" s="153"/>
      <c r="AB837" s="153"/>
      <c r="AC837" s="154"/>
      <c r="AD837" s="155"/>
      <c r="AE837" s="149"/>
      <c r="AF837" s="248"/>
      <c r="AG837" s="257">
        <f t="shared" si="108"/>
        <v>0</v>
      </c>
      <c r="AH837" s="252" t="str">
        <f t="shared" si="110"/>
        <v/>
      </c>
      <c r="AI837" s="258">
        <f t="shared" si="111"/>
        <v>0</v>
      </c>
    </row>
    <row r="838" spans="1:35" ht="14.25" customHeight="1" x14ac:dyDescent="0.2">
      <c r="A838" s="151"/>
      <c r="B838" s="173"/>
      <c r="C838" s="138"/>
      <c r="D838" s="152"/>
      <c r="E838" s="140"/>
      <c r="F838" s="152"/>
      <c r="G838" s="140"/>
      <c r="H838" s="140"/>
      <c r="I838" s="118">
        <v>260784</v>
      </c>
      <c r="J838" s="174"/>
      <c r="K838" s="140"/>
      <c r="L838" s="140"/>
      <c r="M838" s="152"/>
      <c r="N838" s="225"/>
      <c r="O838" s="142"/>
      <c r="P838" s="140"/>
      <c r="Q838" s="140"/>
      <c r="R838" s="140"/>
      <c r="S838" s="140"/>
      <c r="T838" s="140"/>
      <c r="U838" s="140"/>
      <c r="V838" s="140"/>
      <c r="W838" s="256">
        <f t="shared" si="107"/>
        <v>0</v>
      </c>
      <c r="X838" s="144" t="str">
        <f t="shared" si="109"/>
        <v/>
      </c>
      <c r="Y838" s="142"/>
      <c r="Z838" s="153"/>
      <c r="AA838" s="153"/>
      <c r="AB838" s="153"/>
      <c r="AC838" s="154"/>
      <c r="AD838" s="155"/>
      <c r="AE838" s="149"/>
      <c r="AF838" s="248"/>
      <c r="AG838" s="257">
        <f t="shared" si="108"/>
        <v>0</v>
      </c>
      <c r="AH838" s="252" t="str">
        <f t="shared" si="110"/>
        <v/>
      </c>
      <c r="AI838" s="258">
        <f t="shared" si="111"/>
        <v>0</v>
      </c>
    </row>
    <row r="839" spans="1:35" ht="14.25" customHeight="1" x14ac:dyDescent="0.2">
      <c r="A839" s="151"/>
      <c r="B839" s="173"/>
      <c r="C839" s="138"/>
      <c r="D839" s="152"/>
      <c r="E839" s="140"/>
      <c r="F839" s="152"/>
      <c r="G839" s="140"/>
      <c r="H839" s="140"/>
      <c r="I839" s="118">
        <v>260785</v>
      </c>
      <c r="J839" s="174"/>
      <c r="K839" s="140"/>
      <c r="L839" s="140"/>
      <c r="M839" s="152"/>
      <c r="N839" s="225"/>
      <c r="O839" s="142"/>
      <c r="P839" s="140"/>
      <c r="Q839" s="140"/>
      <c r="R839" s="140"/>
      <c r="S839" s="140"/>
      <c r="T839" s="140"/>
      <c r="U839" s="140"/>
      <c r="V839" s="140"/>
      <c r="W839" s="256">
        <f t="shared" si="107"/>
        <v>0</v>
      </c>
      <c r="X839" s="144" t="str">
        <f t="shared" si="109"/>
        <v/>
      </c>
      <c r="Y839" s="142"/>
      <c r="Z839" s="153"/>
      <c r="AA839" s="153"/>
      <c r="AB839" s="153"/>
      <c r="AC839" s="154"/>
      <c r="AD839" s="155"/>
      <c r="AE839" s="149"/>
      <c r="AF839" s="248"/>
      <c r="AG839" s="257">
        <f t="shared" si="108"/>
        <v>0</v>
      </c>
      <c r="AH839" s="252" t="str">
        <f t="shared" si="110"/>
        <v/>
      </c>
      <c r="AI839" s="258">
        <f t="shared" si="111"/>
        <v>0</v>
      </c>
    </row>
    <row r="840" spans="1:35" ht="14.25" customHeight="1" x14ac:dyDescent="0.2">
      <c r="A840" s="151"/>
      <c r="B840" s="173"/>
      <c r="C840" s="138"/>
      <c r="D840" s="152"/>
      <c r="E840" s="140"/>
      <c r="F840" s="152"/>
      <c r="G840" s="140"/>
      <c r="H840" s="140"/>
      <c r="I840" s="118">
        <v>260786</v>
      </c>
      <c r="J840" s="174"/>
      <c r="K840" s="140"/>
      <c r="L840" s="140"/>
      <c r="M840" s="152"/>
      <c r="N840" s="225"/>
      <c r="O840" s="142"/>
      <c r="P840" s="140"/>
      <c r="Q840" s="140"/>
      <c r="R840" s="140"/>
      <c r="S840" s="140"/>
      <c r="T840" s="140"/>
      <c r="U840" s="140"/>
      <c r="V840" s="140"/>
      <c r="W840" s="256">
        <f t="shared" si="107"/>
        <v>0</v>
      </c>
      <c r="X840" s="144" t="str">
        <f t="shared" si="109"/>
        <v/>
      </c>
      <c r="Y840" s="142"/>
      <c r="Z840" s="153"/>
      <c r="AA840" s="153"/>
      <c r="AB840" s="153"/>
      <c r="AC840" s="154"/>
      <c r="AD840" s="155"/>
      <c r="AE840" s="149"/>
      <c r="AF840" s="248"/>
      <c r="AG840" s="257">
        <f t="shared" si="108"/>
        <v>0</v>
      </c>
      <c r="AH840" s="252" t="str">
        <f t="shared" si="110"/>
        <v/>
      </c>
      <c r="AI840" s="258">
        <f t="shared" si="111"/>
        <v>0</v>
      </c>
    </row>
    <row r="841" spans="1:35" ht="14.25" customHeight="1" x14ac:dyDescent="0.2">
      <c r="A841" s="151"/>
      <c r="B841" s="173"/>
      <c r="C841" s="138"/>
      <c r="D841" s="152"/>
      <c r="E841" s="140"/>
      <c r="F841" s="152"/>
      <c r="G841" s="140"/>
      <c r="H841" s="140"/>
      <c r="I841" s="118">
        <v>260787</v>
      </c>
      <c r="J841" s="174"/>
      <c r="K841" s="140"/>
      <c r="L841" s="140"/>
      <c r="M841" s="152"/>
      <c r="N841" s="225"/>
      <c r="O841" s="142"/>
      <c r="P841" s="140"/>
      <c r="Q841" s="140"/>
      <c r="R841" s="140"/>
      <c r="S841" s="140"/>
      <c r="T841" s="140"/>
      <c r="U841" s="140"/>
      <c r="V841" s="140"/>
      <c r="W841" s="256">
        <f t="shared" si="107"/>
        <v>0</v>
      </c>
      <c r="X841" s="144" t="str">
        <f t="shared" si="109"/>
        <v/>
      </c>
      <c r="Y841" s="142"/>
      <c r="Z841" s="153"/>
      <c r="AA841" s="153"/>
      <c r="AB841" s="153"/>
      <c r="AC841" s="154"/>
      <c r="AD841" s="155"/>
      <c r="AE841" s="149"/>
      <c r="AF841" s="248"/>
      <c r="AG841" s="257">
        <f t="shared" si="108"/>
        <v>0</v>
      </c>
      <c r="AH841" s="252" t="str">
        <f t="shared" si="110"/>
        <v/>
      </c>
      <c r="AI841" s="258">
        <f t="shared" si="111"/>
        <v>0</v>
      </c>
    </row>
    <row r="842" spans="1:35" ht="14.25" customHeight="1" x14ac:dyDescent="0.2">
      <c r="A842" s="151"/>
      <c r="B842" s="173"/>
      <c r="C842" s="138"/>
      <c r="D842" s="152"/>
      <c r="E842" s="140"/>
      <c r="F842" s="152"/>
      <c r="G842" s="140"/>
      <c r="H842" s="140"/>
      <c r="I842" s="118">
        <v>260788</v>
      </c>
      <c r="J842" s="174"/>
      <c r="K842" s="140"/>
      <c r="L842" s="140"/>
      <c r="M842" s="152"/>
      <c r="N842" s="225"/>
      <c r="O842" s="142"/>
      <c r="P842" s="140"/>
      <c r="Q842" s="140"/>
      <c r="R842" s="140"/>
      <c r="S842" s="140"/>
      <c r="T842" s="140"/>
      <c r="U842" s="140"/>
      <c r="V842" s="140"/>
      <c r="W842" s="256">
        <f t="shared" si="107"/>
        <v>0</v>
      </c>
      <c r="X842" s="144" t="str">
        <f t="shared" si="109"/>
        <v/>
      </c>
      <c r="Y842" s="142"/>
      <c r="Z842" s="153"/>
      <c r="AA842" s="153"/>
      <c r="AB842" s="153"/>
      <c r="AC842" s="154"/>
      <c r="AD842" s="155"/>
      <c r="AE842" s="149"/>
      <c r="AF842" s="248"/>
      <c r="AG842" s="257">
        <f t="shared" si="108"/>
        <v>0</v>
      </c>
      <c r="AH842" s="252" t="str">
        <f t="shared" si="110"/>
        <v/>
      </c>
      <c r="AI842" s="258">
        <f t="shared" si="111"/>
        <v>0</v>
      </c>
    </row>
    <row r="843" spans="1:35" ht="14.25" customHeight="1" x14ac:dyDescent="0.2">
      <c r="A843" s="151"/>
      <c r="B843" s="173"/>
      <c r="C843" s="138"/>
      <c r="D843" s="152"/>
      <c r="E843" s="140"/>
      <c r="F843" s="152"/>
      <c r="G843" s="140"/>
      <c r="H843" s="140"/>
      <c r="I843" s="118">
        <v>260789</v>
      </c>
      <c r="J843" s="174"/>
      <c r="K843" s="140"/>
      <c r="L843" s="140"/>
      <c r="M843" s="152"/>
      <c r="N843" s="225"/>
      <c r="O843" s="142"/>
      <c r="P843" s="140"/>
      <c r="Q843" s="140"/>
      <c r="R843" s="140"/>
      <c r="S843" s="140"/>
      <c r="T843" s="140"/>
      <c r="U843" s="140"/>
      <c r="V843" s="140"/>
      <c r="W843" s="256">
        <f t="shared" si="107"/>
        <v>0</v>
      </c>
      <c r="X843" s="144" t="str">
        <f t="shared" si="109"/>
        <v/>
      </c>
      <c r="Y843" s="142"/>
      <c r="Z843" s="153"/>
      <c r="AA843" s="153"/>
      <c r="AB843" s="153"/>
      <c r="AC843" s="154"/>
      <c r="AD843" s="155"/>
      <c r="AE843" s="149"/>
      <c r="AF843" s="248"/>
      <c r="AG843" s="257">
        <f t="shared" si="108"/>
        <v>0</v>
      </c>
      <c r="AH843" s="252" t="str">
        <f t="shared" si="110"/>
        <v/>
      </c>
      <c r="AI843" s="258">
        <f t="shared" si="111"/>
        <v>0</v>
      </c>
    </row>
    <row r="844" spans="1:35" ht="14.25" customHeight="1" x14ac:dyDescent="0.2">
      <c r="A844" s="151"/>
      <c r="B844" s="173"/>
      <c r="C844" s="138"/>
      <c r="D844" s="152"/>
      <c r="E844" s="140"/>
      <c r="F844" s="152"/>
      <c r="G844" s="140"/>
      <c r="H844" s="140"/>
      <c r="I844" s="118">
        <v>260790</v>
      </c>
      <c r="J844" s="174"/>
      <c r="K844" s="140"/>
      <c r="L844" s="140"/>
      <c r="M844" s="152"/>
      <c r="N844" s="225"/>
      <c r="O844" s="142"/>
      <c r="P844" s="140"/>
      <c r="Q844" s="140"/>
      <c r="R844" s="140"/>
      <c r="S844" s="140"/>
      <c r="T844" s="140"/>
      <c r="U844" s="140"/>
      <c r="V844" s="140"/>
      <c r="W844" s="256">
        <f t="shared" si="107"/>
        <v>0</v>
      </c>
      <c r="X844" s="144" t="str">
        <f t="shared" si="109"/>
        <v/>
      </c>
      <c r="Y844" s="142"/>
      <c r="Z844" s="153"/>
      <c r="AA844" s="153"/>
      <c r="AB844" s="153"/>
      <c r="AC844" s="154"/>
      <c r="AD844" s="155"/>
      <c r="AE844" s="149"/>
      <c r="AF844" s="248"/>
      <c r="AG844" s="257">
        <f t="shared" si="108"/>
        <v>0</v>
      </c>
      <c r="AH844" s="252" t="str">
        <f t="shared" si="110"/>
        <v/>
      </c>
      <c r="AI844" s="258">
        <f t="shared" si="111"/>
        <v>0</v>
      </c>
    </row>
    <row r="845" spans="1:35" ht="14.25" customHeight="1" x14ac:dyDescent="0.2">
      <c r="A845" s="151"/>
      <c r="B845" s="173"/>
      <c r="C845" s="138"/>
      <c r="D845" s="152"/>
      <c r="E845" s="140"/>
      <c r="F845" s="152"/>
      <c r="G845" s="140"/>
      <c r="H845" s="140"/>
      <c r="I845" s="118">
        <v>260791</v>
      </c>
      <c r="J845" s="174"/>
      <c r="K845" s="140"/>
      <c r="L845" s="140"/>
      <c r="M845" s="152"/>
      <c r="N845" s="225"/>
      <c r="O845" s="142"/>
      <c r="P845" s="140"/>
      <c r="Q845" s="140"/>
      <c r="R845" s="140"/>
      <c r="S845" s="140"/>
      <c r="T845" s="140"/>
      <c r="U845" s="140"/>
      <c r="V845" s="140"/>
      <c r="W845" s="256">
        <f t="shared" si="107"/>
        <v>0</v>
      </c>
      <c r="X845" s="144" t="str">
        <f t="shared" si="109"/>
        <v/>
      </c>
      <c r="Y845" s="142"/>
      <c r="Z845" s="153"/>
      <c r="AA845" s="153"/>
      <c r="AB845" s="153"/>
      <c r="AC845" s="154"/>
      <c r="AD845" s="155"/>
      <c r="AE845" s="149"/>
      <c r="AF845" s="248"/>
      <c r="AG845" s="257">
        <f t="shared" si="108"/>
        <v>0</v>
      </c>
      <c r="AH845" s="252" t="str">
        <f t="shared" si="110"/>
        <v/>
      </c>
      <c r="AI845" s="258">
        <f t="shared" si="111"/>
        <v>0</v>
      </c>
    </row>
    <row r="846" spans="1:35" ht="14.25" customHeight="1" x14ac:dyDescent="0.2">
      <c r="A846" s="151"/>
      <c r="B846" s="173"/>
      <c r="C846" s="138"/>
      <c r="D846" s="152"/>
      <c r="E846" s="140"/>
      <c r="F846" s="152"/>
      <c r="G846" s="140"/>
      <c r="H846" s="140"/>
      <c r="I846" s="118">
        <v>260792</v>
      </c>
      <c r="J846" s="174"/>
      <c r="K846" s="140"/>
      <c r="L846" s="140"/>
      <c r="M846" s="152"/>
      <c r="N846" s="225"/>
      <c r="O846" s="142"/>
      <c r="P846" s="140"/>
      <c r="Q846" s="140"/>
      <c r="R846" s="140"/>
      <c r="S846" s="140"/>
      <c r="T846" s="140"/>
      <c r="U846" s="140"/>
      <c r="V846" s="140"/>
      <c r="W846" s="256">
        <f t="shared" si="107"/>
        <v>0</v>
      </c>
      <c r="X846" s="144" t="str">
        <f t="shared" si="109"/>
        <v/>
      </c>
      <c r="Y846" s="142"/>
      <c r="Z846" s="153"/>
      <c r="AA846" s="153"/>
      <c r="AB846" s="153"/>
      <c r="AC846" s="154"/>
      <c r="AD846" s="155"/>
      <c r="AE846" s="149"/>
      <c r="AF846" s="248"/>
      <c r="AG846" s="257">
        <f t="shared" si="108"/>
        <v>0</v>
      </c>
      <c r="AH846" s="252" t="str">
        <f t="shared" si="110"/>
        <v/>
      </c>
      <c r="AI846" s="258">
        <f t="shared" si="111"/>
        <v>0</v>
      </c>
    </row>
    <row r="847" spans="1:35" ht="14.25" customHeight="1" x14ac:dyDescent="0.2">
      <c r="A847" s="151"/>
      <c r="B847" s="173"/>
      <c r="C847" s="138"/>
      <c r="D847" s="152"/>
      <c r="E847" s="140"/>
      <c r="F847" s="152"/>
      <c r="G847" s="140"/>
      <c r="H847" s="140"/>
      <c r="I847" s="118">
        <v>260793</v>
      </c>
      <c r="J847" s="174"/>
      <c r="K847" s="140"/>
      <c r="L847" s="140"/>
      <c r="M847" s="152"/>
      <c r="N847" s="225"/>
      <c r="O847" s="142"/>
      <c r="P847" s="140"/>
      <c r="Q847" s="140"/>
      <c r="R847" s="140"/>
      <c r="S847" s="140"/>
      <c r="T847" s="140"/>
      <c r="U847" s="140"/>
      <c r="V847" s="140"/>
      <c r="W847" s="256">
        <f t="shared" si="107"/>
        <v>0</v>
      </c>
      <c r="X847" s="144" t="str">
        <f t="shared" si="109"/>
        <v/>
      </c>
      <c r="Y847" s="142"/>
      <c r="Z847" s="153"/>
      <c r="AA847" s="153"/>
      <c r="AB847" s="153"/>
      <c r="AC847" s="154"/>
      <c r="AD847" s="155"/>
      <c r="AE847" s="149"/>
      <c r="AF847" s="248"/>
      <c r="AG847" s="257">
        <f t="shared" si="108"/>
        <v>0</v>
      </c>
      <c r="AH847" s="252" t="str">
        <f t="shared" si="110"/>
        <v/>
      </c>
      <c r="AI847" s="258">
        <f t="shared" si="111"/>
        <v>0</v>
      </c>
    </row>
    <row r="848" spans="1:35" ht="14.25" customHeight="1" x14ac:dyDescent="0.2">
      <c r="A848" s="151"/>
      <c r="B848" s="173"/>
      <c r="C848" s="138"/>
      <c r="D848" s="152"/>
      <c r="E848" s="140"/>
      <c r="F848" s="152"/>
      <c r="G848" s="140"/>
      <c r="H848" s="140"/>
      <c r="I848" s="118">
        <v>260794</v>
      </c>
      <c r="J848" s="174"/>
      <c r="K848" s="140"/>
      <c r="L848" s="140"/>
      <c r="M848" s="152"/>
      <c r="N848" s="225"/>
      <c r="O848" s="142"/>
      <c r="P848" s="140"/>
      <c r="Q848" s="140"/>
      <c r="R848" s="140"/>
      <c r="S848" s="140"/>
      <c r="T848" s="140"/>
      <c r="U848" s="140"/>
      <c r="V848" s="140"/>
      <c r="W848" s="256">
        <f t="shared" si="107"/>
        <v>0</v>
      </c>
      <c r="X848" s="144" t="str">
        <f t="shared" si="109"/>
        <v/>
      </c>
      <c r="Y848" s="142"/>
      <c r="Z848" s="153"/>
      <c r="AA848" s="153"/>
      <c r="AB848" s="153"/>
      <c r="AC848" s="154"/>
      <c r="AD848" s="155"/>
      <c r="AE848" s="149"/>
      <c r="AF848" s="248"/>
      <c r="AG848" s="257">
        <f t="shared" si="108"/>
        <v>0</v>
      </c>
      <c r="AH848" s="252" t="str">
        <f t="shared" si="110"/>
        <v/>
      </c>
      <c r="AI848" s="258">
        <f t="shared" si="111"/>
        <v>0</v>
      </c>
    </row>
    <row r="849" spans="1:35" ht="14.25" customHeight="1" x14ac:dyDescent="0.2">
      <c r="A849" s="151"/>
      <c r="B849" s="173"/>
      <c r="C849" s="138"/>
      <c r="D849" s="152"/>
      <c r="E849" s="140"/>
      <c r="F849" s="152"/>
      <c r="G849" s="140"/>
      <c r="H849" s="140"/>
      <c r="I849" s="118">
        <v>260795</v>
      </c>
      <c r="J849" s="174"/>
      <c r="K849" s="140"/>
      <c r="L849" s="140"/>
      <c r="M849" s="152"/>
      <c r="N849" s="225"/>
      <c r="O849" s="142"/>
      <c r="P849" s="140"/>
      <c r="Q849" s="140"/>
      <c r="R849" s="140"/>
      <c r="S849" s="140"/>
      <c r="T849" s="140"/>
      <c r="U849" s="140"/>
      <c r="V849" s="140"/>
      <c r="W849" s="256">
        <f t="shared" si="107"/>
        <v>0</v>
      </c>
      <c r="X849" s="144" t="str">
        <f t="shared" si="109"/>
        <v/>
      </c>
      <c r="Y849" s="142"/>
      <c r="Z849" s="153"/>
      <c r="AA849" s="153"/>
      <c r="AB849" s="153"/>
      <c r="AC849" s="154"/>
      <c r="AD849" s="155"/>
      <c r="AE849" s="149"/>
      <c r="AF849" s="248"/>
      <c r="AG849" s="257">
        <f t="shared" si="108"/>
        <v>0</v>
      </c>
      <c r="AH849" s="252" t="str">
        <f t="shared" si="110"/>
        <v/>
      </c>
      <c r="AI849" s="258">
        <f t="shared" si="111"/>
        <v>0</v>
      </c>
    </row>
    <row r="850" spans="1:35" ht="14.25" customHeight="1" x14ac:dyDescent="0.2">
      <c r="A850" s="151"/>
      <c r="B850" s="173"/>
      <c r="C850" s="138"/>
      <c r="D850" s="152"/>
      <c r="E850" s="140"/>
      <c r="F850" s="152"/>
      <c r="G850" s="140"/>
      <c r="H850" s="140"/>
      <c r="I850" s="118">
        <v>260796</v>
      </c>
      <c r="J850" s="174"/>
      <c r="K850" s="140"/>
      <c r="L850" s="140"/>
      <c r="M850" s="152"/>
      <c r="N850" s="225"/>
      <c r="O850" s="142"/>
      <c r="P850" s="140"/>
      <c r="Q850" s="140"/>
      <c r="R850" s="140"/>
      <c r="S850" s="140"/>
      <c r="T850" s="140"/>
      <c r="U850" s="140"/>
      <c r="V850" s="140"/>
      <c r="W850" s="256">
        <f t="shared" si="107"/>
        <v>0</v>
      </c>
      <c r="X850" s="144" t="str">
        <f t="shared" si="109"/>
        <v/>
      </c>
      <c r="Y850" s="142"/>
      <c r="Z850" s="153"/>
      <c r="AA850" s="153"/>
      <c r="AB850" s="153"/>
      <c r="AC850" s="154"/>
      <c r="AD850" s="155"/>
      <c r="AE850" s="149"/>
      <c r="AF850" s="248"/>
      <c r="AG850" s="257">
        <f t="shared" si="108"/>
        <v>0</v>
      </c>
      <c r="AH850" s="252" t="str">
        <f t="shared" si="110"/>
        <v/>
      </c>
      <c r="AI850" s="258">
        <f t="shared" si="111"/>
        <v>0</v>
      </c>
    </row>
    <row r="851" spans="1:35" ht="14.25" customHeight="1" x14ac:dyDescent="0.2">
      <c r="A851" s="151"/>
      <c r="B851" s="173"/>
      <c r="C851" s="138"/>
      <c r="D851" s="152"/>
      <c r="E851" s="140"/>
      <c r="F851" s="152"/>
      <c r="G851" s="140"/>
      <c r="H851" s="140"/>
      <c r="I851" s="118">
        <v>260797</v>
      </c>
      <c r="J851" s="174"/>
      <c r="K851" s="140"/>
      <c r="L851" s="140"/>
      <c r="M851" s="152"/>
      <c r="N851" s="225"/>
      <c r="O851" s="142"/>
      <c r="P851" s="140"/>
      <c r="Q851" s="140"/>
      <c r="R851" s="140"/>
      <c r="S851" s="140"/>
      <c r="T851" s="140"/>
      <c r="U851" s="140"/>
      <c r="V851" s="140"/>
      <c r="W851" s="256">
        <f t="shared" si="107"/>
        <v>0</v>
      </c>
      <c r="X851" s="144" t="str">
        <f t="shared" si="109"/>
        <v/>
      </c>
      <c r="Y851" s="142"/>
      <c r="Z851" s="153"/>
      <c r="AA851" s="153"/>
      <c r="AB851" s="153"/>
      <c r="AC851" s="154"/>
      <c r="AD851" s="155"/>
      <c r="AE851" s="149"/>
      <c r="AF851" s="248"/>
      <c r="AG851" s="257">
        <f t="shared" si="108"/>
        <v>0</v>
      </c>
      <c r="AH851" s="252" t="str">
        <f t="shared" si="110"/>
        <v/>
      </c>
      <c r="AI851" s="258">
        <f t="shared" si="111"/>
        <v>0</v>
      </c>
    </row>
    <row r="852" spans="1:35" ht="14.25" customHeight="1" x14ac:dyDescent="0.2">
      <c r="A852" s="151"/>
      <c r="B852" s="173"/>
      <c r="C852" s="138"/>
      <c r="D852" s="152"/>
      <c r="E852" s="140"/>
      <c r="F852" s="152"/>
      <c r="G852" s="140"/>
      <c r="H852" s="140"/>
      <c r="I852" s="118">
        <v>260798</v>
      </c>
      <c r="J852" s="174"/>
      <c r="K852" s="140"/>
      <c r="L852" s="140"/>
      <c r="M852" s="152"/>
      <c r="N852" s="225"/>
      <c r="O852" s="142"/>
      <c r="P852" s="140"/>
      <c r="Q852" s="140"/>
      <c r="R852" s="140"/>
      <c r="S852" s="140"/>
      <c r="T852" s="140"/>
      <c r="U852" s="140"/>
      <c r="V852" s="140"/>
      <c r="W852" s="256">
        <f t="shared" si="107"/>
        <v>0</v>
      </c>
      <c r="X852" s="144" t="str">
        <f t="shared" si="109"/>
        <v/>
      </c>
      <c r="Y852" s="142"/>
      <c r="Z852" s="153"/>
      <c r="AA852" s="153"/>
      <c r="AB852" s="153"/>
      <c r="AC852" s="154"/>
      <c r="AD852" s="155"/>
      <c r="AE852" s="149"/>
      <c r="AF852" s="248"/>
      <c r="AG852" s="257">
        <f t="shared" si="108"/>
        <v>0</v>
      </c>
      <c r="AH852" s="252" t="str">
        <f t="shared" si="110"/>
        <v/>
      </c>
      <c r="AI852" s="258">
        <f t="shared" si="111"/>
        <v>0</v>
      </c>
    </row>
    <row r="853" spans="1:35" ht="14.25" customHeight="1" x14ac:dyDescent="0.2">
      <c r="A853" s="151"/>
      <c r="B853" s="173"/>
      <c r="C853" s="138"/>
      <c r="D853" s="152"/>
      <c r="E853" s="140"/>
      <c r="F853" s="152"/>
      <c r="G853" s="140"/>
      <c r="H853" s="140"/>
      <c r="I853" s="118">
        <v>260799</v>
      </c>
      <c r="J853" s="174"/>
      <c r="K853" s="140"/>
      <c r="L853" s="140"/>
      <c r="M853" s="152"/>
      <c r="N853" s="225"/>
      <c r="O853" s="142"/>
      <c r="P853" s="140"/>
      <c r="Q853" s="140"/>
      <c r="R853" s="140"/>
      <c r="S853" s="140"/>
      <c r="T853" s="140"/>
      <c r="U853" s="140"/>
      <c r="V853" s="140"/>
      <c r="W853" s="256">
        <f t="shared" si="107"/>
        <v>0</v>
      </c>
      <c r="X853" s="144" t="str">
        <f t="shared" si="109"/>
        <v/>
      </c>
      <c r="Y853" s="142"/>
      <c r="Z853" s="153"/>
      <c r="AA853" s="153"/>
      <c r="AB853" s="153"/>
      <c r="AC853" s="154"/>
      <c r="AD853" s="155"/>
      <c r="AE853" s="149"/>
      <c r="AF853" s="248"/>
      <c r="AG853" s="257">
        <f t="shared" si="108"/>
        <v>0</v>
      </c>
      <c r="AH853" s="252" t="str">
        <f t="shared" si="110"/>
        <v/>
      </c>
      <c r="AI853" s="258">
        <f t="shared" si="111"/>
        <v>0</v>
      </c>
    </row>
    <row r="854" spans="1:35" ht="14.25" customHeight="1" x14ac:dyDescent="0.2">
      <c r="A854" s="151"/>
      <c r="B854" s="173"/>
      <c r="C854" s="138"/>
      <c r="D854" s="152"/>
      <c r="E854" s="140"/>
      <c r="F854" s="152"/>
      <c r="G854" s="140"/>
      <c r="H854" s="140"/>
      <c r="I854" s="118">
        <v>260800</v>
      </c>
      <c r="J854" s="174"/>
      <c r="K854" s="140"/>
      <c r="L854" s="140"/>
      <c r="M854" s="152"/>
      <c r="N854" s="225"/>
      <c r="O854" s="142"/>
      <c r="P854" s="140"/>
      <c r="Q854" s="140"/>
      <c r="R854" s="140"/>
      <c r="S854" s="140"/>
      <c r="T854" s="140"/>
      <c r="U854" s="140"/>
      <c r="V854" s="140"/>
      <c r="W854" s="256">
        <f t="shared" si="107"/>
        <v>0</v>
      </c>
      <c r="X854" s="144" t="str">
        <f t="shared" si="109"/>
        <v/>
      </c>
      <c r="Y854" s="142"/>
      <c r="Z854" s="153"/>
      <c r="AA854" s="153"/>
      <c r="AB854" s="153"/>
      <c r="AC854" s="154"/>
      <c r="AD854" s="155"/>
      <c r="AE854" s="149"/>
      <c r="AF854" s="248"/>
      <c r="AG854" s="257">
        <f t="shared" si="108"/>
        <v>0</v>
      </c>
      <c r="AH854" s="252" t="str">
        <f t="shared" si="110"/>
        <v/>
      </c>
      <c r="AI854" s="258">
        <f t="shared" si="111"/>
        <v>0</v>
      </c>
    </row>
    <row r="855" spans="1:35" ht="14.25" customHeight="1" x14ac:dyDescent="0.2">
      <c r="A855" s="151"/>
      <c r="B855" s="173"/>
      <c r="C855" s="138"/>
      <c r="D855" s="152"/>
      <c r="E855" s="140"/>
      <c r="F855" s="152"/>
      <c r="G855" s="140"/>
      <c r="H855" s="140"/>
      <c r="I855" s="118">
        <v>260801</v>
      </c>
      <c r="J855" s="174"/>
      <c r="K855" s="140"/>
      <c r="L855" s="140"/>
      <c r="M855" s="152"/>
      <c r="N855" s="225"/>
      <c r="O855" s="142"/>
      <c r="P855" s="140"/>
      <c r="Q855" s="140"/>
      <c r="R855" s="140"/>
      <c r="S855" s="140"/>
      <c r="T855" s="140"/>
      <c r="U855" s="140"/>
      <c r="V855" s="140"/>
      <c r="W855" s="256">
        <f t="shared" si="107"/>
        <v>0</v>
      </c>
      <c r="X855" s="144" t="str">
        <f t="shared" si="109"/>
        <v/>
      </c>
      <c r="Y855" s="142"/>
      <c r="Z855" s="153"/>
      <c r="AA855" s="153"/>
      <c r="AB855" s="153"/>
      <c r="AC855" s="154"/>
      <c r="AD855" s="155"/>
      <c r="AE855" s="149"/>
      <c r="AF855" s="248"/>
      <c r="AG855" s="257">
        <f t="shared" si="108"/>
        <v>0</v>
      </c>
      <c r="AH855" s="252" t="str">
        <f t="shared" si="110"/>
        <v/>
      </c>
      <c r="AI855" s="258">
        <f t="shared" si="111"/>
        <v>0</v>
      </c>
    </row>
    <row r="856" spans="1:35" ht="14.25" customHeight="1" x14ac:dyDescent="0.2">
      <c r="A856" s="151"/>
      <c r="B856" s="173"/>
      <c r="C856" s="138"/>
      <c r="D856" s="152"/>
      <c r="E856" s="140"/>
      <c r="F856" s="152"/>
      <c r="G856" s="140"/>
      <c r="H856" s="140"/>
      <c r="I856" s="118">
        <v>260802</v>
      </c>
      <c r="J856" s="174"/>
      <c r="K856" s="140"/>
      <c r="L856" s="140"/>
      <c r="M856" s="152"/>
      <c r="N856" s="225"/>
      <c r="O856" s="142"/>
      <c r="P856" s="140"/>
      <c r="Q856" s="140"/>
      <c r="R856" s="140"/>
      <c r="S856" s="140"/>
      <c r="T856" s="140"/>
      <c r="U856" s="140"/>
      <c r="V856" s="140"/>
      <c r="W856" s="256">
        <f t="shared" si="107"/>
        <v>0</v>
      </c>
      <c r="X856" s="144" t="str">
        <f t="shared" si="109"/>
        <v/>
      </c>
      <c r="Y856" s="142"/>
      <c r="Z856" s="153"/>
      <c r="AA856" s="153"/>
      <c r="AB856" s="153"/>
      <c r="AC856" s="154"/>
      <c r="AD856" s="155"/>
      <c r="AE856" s="149"/>
      <c r="AF856" s="248"/>
      <c r="AG856" s="257">
        <f t="shared" si="108"/>
        <v>0</v>
      </c>
      <c r="AH856" s="252" t="str">
        <f t="shared" si="110"/>
        <v/>
      </c>
      <c r="AI856" s="258">
        <f t="shared" si="111"/>
        <v>0</v>
      </c>
    </row>
    <row r="857" spans="1:35" ht="14.25" customHeight="1" x14ac:dyDescent="0.2">
      <c r="A857" s="151"/>
      <c r="B857" s="173"/>
      <c r="C857" s="138"/>
      <c r="D857" s="152"/>
      <c r="E857" s="140"/>
      <c r="F857" s="152"/>
      <c r="G857" s="140"/>
      <c r="H857" s="140"/>
      <c r="I857" s="118">
        <v>260803</v>
      </c>
      <c r="J857" s="174"/>
      <c r="K857" s="140"/>
      <c r="L857" s="140"/>
      <c r="M857" s="152"/>
      <c r="N857" s="225"/>
      <c r="O857" s="142"/>
      <c r="P857" s="140"/>
      <c r="Q857" s="140"/>
      <c r="R857" s="140"/>
      <c r="S857" s="140"/>
      <c r="T857" s="140"/>
      <c r="U857" s="140"/>
      <c r="V857" s="140"/>
      <c r="W857" s="256">
        <f t="shared" si="107"/>
        <v>0</v>
      </c>
      <c r="X857" s="144" t="str">
        <f t="shared" si="109"/>
        <v/>
      </c>
      <c r="Y857" s="142"/>
      <c r="Z857" s="153"/>
      <c r="AA857" s="153"/>
      <c r="AB857" s="153"/>
      <c r="AC857" s="154"/>
      <c r="AD857" s="155"/>
      <c r="AE857" s="149"/>
      <c r="AF857" s="248"/>
      <c r="AG857" s="257">
        <f t="shared" si="108"/>
        <v>0</v>
      </c>
      <c r="AH857" s="252" t="str">
        <f t="shared" si="110"/>
        <v/>
      </c>
      <c r="AI857" s="258">
        <f t="shared" si="111"/>
        <v>0</v>
      </c>
    </row>
    <row r="858" spans="1:35" ht="14.25" customHeight="1" x14ac:dyDescent="0.2">
      <c r="A858" s="151"/>
      <c r="B858" s="173"/>
      <c r="C858" s="138"/>
      <c r="D858" s="152"/>
      <c r="E858" s="140"/>
      <c r="F858" s="152"/>
      <c r="G858" s="140"/>
      <c r="H858" s="140"/>
      <c r="I858" s="118">
        <v>260804</v>
      </c>
      <c r="J858" s="174"/>
      <c r="K858" s="140"/>
      <c r="L858" s="140"/>
      <c r="M858" s="152"/>
      <c r="N858" s="225"/>
      <c r="O858" s="142"/>
      <c r="P858" s="140"/>
      <c r="Q858" s="140"/>
      <c r="R858" s="140"/>
      <c r="S858" s="140"/>
      <c r="T858" s="140"/>
      <c r="U858" s="140"/>
      <c r="V858" s="140"/>
      <c r="W858" s="256">
        <f t="shared" si="107"/>
        <v>0</v>
      </c>
      <c r="X858" s="144" t="str">
        <f t="shared" si="109"/>
        <v/>
      </c>
      <c r="Y858" s="142"/>
      <c r="Z858" s="153"/>
      <c r="AA858" s="153"/>
      <c r="AB858" s="153"/>
      <c r="AC858" s="154"/>
      <c r="AD858" s="155"/>
      <c r="AE858" s="149"/>
      <c r="AF858" s="248"/>
      <c r="AG858" s="257">
        <f t="shared" si="108"/>
        <v>0</v>
      </c>
      <c r="AH858" s="252" t="str">
        <f t="shared" si="110"/>
        <v/>
      </c>
      <c r="AI858" s="258">
        <f t="shared" si="111"/>
        <v>0</v>
      </c>
    </row>
    <row r="859" spans="1:35" ht="14.25" customHeight="1" x14ac:dyDescent="0.2">
      <c r="A859" s="151"/>
      <c r="B859" s="173"/>
      <c r="C859" s="138"/>
      <c r="D859" s="152"/>
      <c r="E859" s="140"/>
      <c r="F859" s="152"/>
      <c r="G859" s="140"/>
      <c r="H859" s="140"/>
      <c r="I859" s="118">
        <v>260805</v>
      </c>
      <c r="J859" s="174"/>
      <c r="K859" s="140"/>
      <c r="L859" s="140"/>
      <c r="M859" s="152"/>
      <c r="N859" s="225"/>
      <c r="O859" s="142"/>
      <c r="P859" s="140"/>
      <c r="Q859" s="140"/>
      <c r="R859" s="140"/>
      <c r="S859" s="140"/>
      <c r="T859" s="140"/>
      <c r="U859" s="140"/>
      <c r="V859" s="140"/>
      <c r="W859" s="256">
        <f t="shared" si="107"/>
        <v>0</v>
      </c>
      <c r="X859" s="144" t="str">
        <f t="shared" si="109"/>
        <v/>
      </c>
      <c r="Y859" s="142"/>
      <c r="Z859" s="153"/>
      <c r="AA859" s="153"/>
      <c r="AB859" s="153"/>
      <c r="AC859" s="154"/>
      <c r="AD859" s="155"/>
      <c r="AE859" s="149"/>
      <c r="AF859" s="248"/>
      <c r="AG859" s="257">
        <f t="shared" si="108"/>
        <v>0</v>
      </c>
      <c r="AH859" s="252" t="str">
        <f t="shared" si="110"/>
        <v/>
      </c>
      <c r="AI859" s="258">
        <f t="shared" si="111"/>
        <v>0</v>
      </c>
    </row>
    <row r="860" spans="1:35" ht="14.25" customHeight="1" x14ac:dyDescent="0.2">
      <c r="A860" s="151"/>
      <c r="B860" s="173"/>
      <c r="C860" s="138"/>
      <c r="D860" s="152"/>
      <c r="E860" s="140"/>
      <c r="F860" s="152"/>
      <c r="G860" s="140"/>
      <c r="H860" s="140"/>
      <c r="I860" s="118">
        <v>260806</v>
      </c>
      <c r="J860" s="174"/>
      <c r="K860" s="140"/>
      <c r="L860" s="140"/>
      <c r="M860" s="152"/>
      <c r="N860" s="225"/>
      <c r="O860" s="142"/>
      <c r="P860" s="140"/>
      <c r="Q860" s="140"/>
      <c r="R860" s="140"/>
      <c r="S860" s="140"/>
      <c r="T860" s="140"/>
      <c r="U860" s="140"/>
      <c r="V860" s="140"/>
      <c r="W860" s="256">
        <f t="shared" si="107"/>
        <v>0</v>
      </c>
      <c r="X860" s="144" t="str">
        <f t="shared" si="109"/>
        <v/>
      </c>
      <c r="Y860" s="142"/>
      <c r="Z860" s="153"/>
      <c r="AA860" s="153"/>
      <c r="AB860" s="153"/>
      <c r="AC860" s="154"/>
      <c r="AD860" s="155"/>
      <c r="AE860" s="149"/>
      <c r="AF860" s="248"/>
      <c r="AG860" s="257">
        <f t="shared" si="108"/>
        <v>0</v>
      </c>
      <c r="AH860" s="252" t="str">
        <f t="shared" si="110"/>
        <v/>
      </c>
      <c r="AI860" s="258">
        <f t="shared" si="111"/>
        <v>0</v>
      </c>
    </row>
    <row r="861" spans="1:35" ht="14.25" customHeight="1" x14ac:dyDescent="0.2">
      <c r="A861" s="151"/>
      <c r="B861" s="173"/>
      <c r="C861" s="138"/>
      <c r="D861" s="152"/>
      <c r="E861" s="140"/>
      <c r="F861" s="152"/>
      <c r="G861" s="140"/>
      <c r="H861" s="140"/>
      <c r="I861" s="118">
        <v>260807</v>
      </c>
      <c r="J861" s="174"/>
      <c r="K861" s="140"/>
      <c r="L861" s="140"/>
      <c r="M861" s="152"/>
      <c r="N861" s="225"/>
      <c r="O861" s="142"/>
      <c r="P861" s="140"/>
      <c r="Q861" s="140"/>
      <c r="R861" s="140"/>
      <c r="S861" s="140"/>
      <c r="T861" s="140"/>
      <c r="U861" s="140"/>
      <c r="V861" s="140"/>
      <c r="W861" s="256">
        <f t="shared" si="107"/>
        <v>0</v>
      </c>
      <c r="X861" s="144" t="str">
        <f t="shared" si="109"/>
        <v/>
      </c>
      <c r="Y861" s="142"/>
      <c r="Z861" s="153"/>
      <c r="AA861" s="153"/>
      <c r="AB861" s="153"/>
      <c r="AC861" s="154"/>
      <c r="AD861" s="155"/>
      <c r="AE861" s="149"/>
      <c r="AF861" s="248"/>
      <c r="AG861" s="257">
        <f t="shared" si="108"/>
        <v>0</v>
      </c>
      <c r="AH861" s="252" t="str">
        <f t="shared" si="110"/>
        <v/>
      </c>
      <c r="AI861" s="258">
        <f t="shared" si="111"/>
        <v>0</v>
      </c>
    </row>
    <row r="862" spans="1:35" ht="14.25" customHeight="1" x14ac:dyDescent="0.2">
      <c r="A862" s="151"/>
      <c r="B862" s="173"/>
      <c r="C862" s="138"/>
      <c r="D862" s="152"/>
      <c r="E862" s="140"/>
      <c r="F862" s="152"/>
      <c r="G862" s="140"/>
      <c r="H862" s="140"/>
      <c r="I862" s="118">
        <v>260808</v>
      </c>
      <c r="J862" s="174"/>
      <c r="K862" s="140"/>
      <c r="L862" s="140"/>
      <c r="M862" s="152"/>
      <c r="N862" s="225"/>
      <c r="O862" s="142"/>
      <c r="P862" s="140"/>
      <c r="Q862" s="140"/>
      <c r="R862" s="140"/>
      <c r="S862" s="140"/>
      <c r="T862" s="140"/>
      <c r="U862" s="140"/>
      <c r="V862" s="140"/>
      <c r="W862" s="256">
        <f t="shared" si="107"/>
        <v>0</v>
      </c>
      <c r="X862" s="144" t="str">
        <f t="shared" si="109"/>
        <v/>
      </c>
      <c r="Y862" s="142"/>
      <c r="Z862" s="153"/>
      <c r="AA862" s="153"/>
      <c r="AB862" s="153"/>
      <c r="AC862" s="154"/>
      <c r="AD862" s="155"/>
      <c r="AE862" s="149"/>
      <c r="AF862" s="248"/>
      <c r="AG862" s="257">
        <f t="shared" si="108"/>
        <v>0</v>
      </c>
      <c r="AH862" s="252" t="str">
        <f t="shared" si="110"/>
        <v/>
      </c>
      <c r="AI862" s="258">
        <f t="shared" si="111"/>
        <v>0</v>
      </c>
    </row>
    <row r="863" spans="1:35" ht="14.25" customHeight="1" x14ac:dyDescent="0.2">
      <c r="A863" s="151"/>
      <c r="B863" s="173"/>
      <c r="C863" s="138"/>
      <c r="D863" s="152"/>
      <c r="E863" s="140"/>
      <c r="F863" s="152"/>
      <c r="G863" s="140"/>
      <c r="H863" s="140"/>
      <c r="I863" s="118">
        <v>260809</v>
      </c>
      <c r="J863" s="174"/>
      <c r="K863" s="140"/>
      <c r="L863" s="140"/>
      <c r="M863" s="152"/>
      <c r="N863" s="225"/>
      <c r="O863" s="142"/>
      <c r="P863" s="140"/>
      <c r="Q863" s="140"/>
      <c r="R863" s="140"/>
      <c r="S863" s="140"/>
      <c r="T863" s="140"/>
      <c r="U863" s="140"/>
      <c r="V863" s="140"/>
      <c r="W863" s="256">
        <f t="shared" si="107"/>
        <v>0</v>
      </c>
      <c r="X863" s="144" t="str">
        <f t="shared" si="109"/>
        <v/>
      </c>
      <c r="Y863" s="142"/>
      <c r="Z863" s="153"/>
      <c r="AA863" s="153"/>
      <c r="AB863" s="153"/>
      <c r="AC863" s="154"/>
      <c r="AD863" s="155"/>
      <c r="AE863" s="149"/>
      <c r="AF863" s="248"/>
      <c r="AG863" s="257">
        <f t="shared" si="108"/>
        <v>0</v>
      </c>
      <c r="AH863" s="252" t="str">
        <f t="shared" si="110"/>
        <v/>
      </c>
      <c r="AI863" s="258">
        <f t="shared" si="111"/>
        <v>0</v>
      </c>
    </row>
    <row r="864" spans="1:35" ht="14.25" customHeight="1" x14ac:dyDescent="0.2">
      <c r="A864" s="151"/>
      <c r="B864" s="173"/>
      <c r="C864" s="138"/>
      <c r="D864" s="152"/>
      <c r="E864" s="140"/>
      <c r="F864" s="152"/>
      <c r="G864" s="140"/>
      <c r="H864" s="140"/>
      <c r="I864" s="118">
        <v>260810</v>
      </c>
      <c r="J864" s="174"/>
      <c r="K864" s="140"/>
      <c r="L864" s="140"/>
      <c r="M864" s="152"/>
      <c r="N864" s="225"/>
      <c r="O864" s="142"/>
      <c r="P864" s="140"/>
      <c r="Q864" s="140"/>
      <c r="R864" s="140"/>
      <c r="S864" s="140"/>
      <c r="T864" s="140"/>
      <c r="U864" s="140"/>
      <c r="V864" s="140"/>
      <c r="W864" s="256">
        <f t="shared" si="107"/>
        <v>0</v>
      </c>
      <c r="X864" s="144" t="str">
        <f t="shared" si="109"/>
        <v/>
      </c>
      <c r="Y864" s="142"/>
      <c r="Z864" s="153"/>
      <c r="AA864" s="153"/>
      <c r="AB864" s="153"/>
      <c r="AC864" s="154"/>
      <c r="AD864" s="155"/>
      <c r="AE864" s="149"/>
      <c r="AF864" s="248"/>
      <c r="AG864" s="257">
        <f t="shared" si="108"/>
        <v>0</v>
      </c>
      <c r="AH864" s="252" t="str">
        <f t="shared" si="110"/>
        <v/>
      </c>
      <c r="AI864" s="258">
        <f t="shared" si="111"/>
        <v>0</v>
      </c>
    </row>
    <row r="865" spans="1:35" ht="14.25" customHeight="1" x14ac:dyDescent="0.2">
      <c r="A865" s="151"/>
      <c r="B865" s="173"/>
      <c r="C865" s="138"/>
      <c r="D865" s="152"/>
      <c r="E865" s="140"/>
      <c r="F865" s="152"/>
      <c r="G865" s="140"/>
      <c r="H865" s="140"/>
      <c r="I865" s="118">
        <v>260811</v>
      </c>
      <c r="J865" s="174"/>
      <c r="K865" s="140"/>
      <c r="L865" s="140"/>
      <c r="M865" s="152"/>
      <c r="N865" s="225"/>
      <c r="O865" s="142"/>
      <c r="P865" s="140"/>
      <c r="Q865" s="140"/>
      <c r="R865" s="140"/>
      <c r="S865" s="140"/>
      <c r="T865" s="140"/>
      <c r="U865" s="140"/>
      <c r="V865" s="140"/>
      <c r="W865" s="256">
        <f t="shared" si="107"/>
        <v>0</v>
      </c>
      <c r="X865" s="144" t="str">
        <f t="shared" si="109"/>
        <v/>
      </c>
      <c r="Y865" s="142"/>
      <c r="Z865" s="153"/>
      <c r="AA865" s="153"/>
      <c r="AB865" s="153"/>
      <c r="AC865" s="154"/>
      <c r="AD865" s="155"/>
      <c r="AE865" s="149"/>
      <c r="AF865" s="248"/>
      <c r="AG865" s="257">
        <f t="shared" si="108"/>
        <v>0</v>
      </c>
      <c r="AH865" s="252" t="str">
        <f t="shared" si="110"/>
        <v/>
      </c>
      <c r="AI865" s="258">
        <f t="shared" si="111"/>
        <v>0</v>
      </c>
    </row>
    <row r="866" spans="1:35" ht="14.25" customHeight="1" x14ac:dyDescent="0.2">
      <c r="A866" s="151"/>
      <c r="B866" s="173"/>
      <c r="C866" s="138"/>
      <c r="D866" s="152"/>
      <c r="E866" s="140"/>
      <c r="F866" s="152"/>
      <c r="G866" s="140"/>
      <c r="H866" s="140"/>
      <c r="I866" s="118">
        <v>260812</v>
      </c>
      <c r="J866" s="174"/>
      <c r="K866" s="140"/>
      <c r="L866" s="140"/>
      <c r="M866" s="152"/>
      <c r="N866" s="225"/>
      <c r="O866" s="142"/>
      <c r="P866" s="140"/>
      <c r="Q866" s="140"/>
      <c r="R866" s="140"/>
      <c r="S866" s="140"/>
      <c r="T866" s="140"/>
      <c r="U866" s="140"/>
      <c r="V866" s="140"/>
      <c r="W866" s="256">
        <f t="shared" si="107"/>
        <v>0</v>
      </c>
      <c r="X866" s="144" t="str">
        <f t="shared" si="109"/>
        <v/>
      </c>
      <c r="Y866" s="142"/>
      <c r="Z866" s="153"/>
      <c r="AA866" s="153"/>
      <c r="AB866" s="153"/>
      <c r="AC866" s="154"/>
      <c r="AD866" s="155"/>
      <c r="AE866" s="149"/>
      <c r="AF866" s="248"/>
      <c r="AG866" s="257">
        <f t="shared" si="108"/>
        <v>0</v>
      </c>
      <c r="AH866" s="252" t="str">
        <f t="shared" si="110"/>
        <v/>
      </c>
      <c r="AI866" s="258">
        <f t="shared" si="111"/>
        <v>0</v>
      </c>
    </row>
    <row r="867" spans="1:35" ht="14.25" customHeight="1" x14ac:dyDescent="0.2">
      <c r="A867" s="151"/>
      <c r="B867" s="173"/>
      <c r="C867" s="138"/>
      <c r="D867" s="152"/>
      <c r="E867" s="140"/>
      <c r="F867" s="152"/>
      <c r="G867" s="140"/>
      <c r="H867" s="140"/>
      <c r="I867" s="118">
        <v>260813</v>
      </c>
      <c r="J867" s="174"/>
      <c r="K867" s="140"/>
      <c r="L867" s="140"/>
      <c r="M867" s="152"/>
      <c r="N867" s="225"/>
      <c r="O867" s="142"/>
      <c r="P867" s="140"/>
      <c r="Q867" s="140"/>
      <c r="R867" s="140"/>
      <c r="S867" s="140"/>
      <c r="T867" s="140"/>
      <c r="U867" s="140"/>
      <c r="V867" s="140"/>
      <c r="W867" s="256">
        <f t="shared" si="107"/>
        <v>0</v>
      </c>
      <c r="X867" s="144" t="str">
        <f t="shared" si="109"/>
        <v/>
      </c>
      <c r="Y867" s="142"/>
      <c r="Z867" s="153"/>
      <c r="AA867" s="153"/>
      <c r="AB867" s="153"/>
      <c r="AC867" s="154"/>
      <c r="AD867" s="155"/>
      <c r="AE867" s="149"/>
      <c r="AF867" s="248"/>
      <c r="AG867" s="257">
        <f t="shared" si="108"/>
        <v>0</v>
      </c>
      <c r="AH867" s="252" t="str">
        <f t="shared" si="110"/>
        <v/>
      </c>
      <c r="AI867" s="258">
        <f t="shared" si="111"/>
        <v>0</v>
      </c>
    </row>
    <row r="868" spans="1:35" ht="14.25" customHeight="1" x14ac:dyDescent="0.2">
      <c r="A868" s="151"/>
      <c r="B868" s="173"/>
      <c r="C868" s="138"/>
      <c r="D868" s="152"/>
      <c r="E868" s="140"/>
      <c r="F868" s="152"/>
      <c r="G868" s="140"/>
      <c r="H868" s="140"/>
      <c r="I868" s="118">
        <v>260814</v>
      </c>
      <c r="J868" s="174"/>
      <c r="K868" s="140"/>
      <c r="L868" s="140"/>
      <c r="M868" s="152"/>
      <c r="N868" s="225"/>
      <c r="O868" s="142"/>
      <c r="P868" s="140"/>
      <c r="Q868" s="140"/>
      <c r="R868" s="140"/>
      <c r="S868" s="140"/>
      <c r="T868" s="140"/>
      <c r="U868" s="140"/>
      <c r="V868" s="140"/>
      <c r="W868" s="256">
        <f t="shared" si="107"/>
        <v>0</v>
      </c>
      <c r="X868" s="144" t="str">
        <f t="shared" si="109"/>
        <v/>
      </c>
      <c r="Y868" s="142"/>
      <c r="Z868" s="153"/>
      <c r="AA868" s="153"/>
      <c r="AB868" s="153"/>
      <c r="AC868" s="154"/>
      <c r="AD868" s="155"/>
      <c r="AE868" s="149"/>
      <c r="AF868" s="248"/>
      <c r="AG868" s="257">
        <f t="shared" si="108"/>
        <v>0</v>
      </c>
      <c r="AH868" s="252" t="str">
        <f t="shared" si="110"/>
        <v/>
      </c>
      <c r="AI868" s="258">
        <f t="shared" si="111"/>
        <v>0</v>
      </c>
    </row>
    <row r="869" spans="1:35" ht="14.25" customHeight="1" x14ac:dyDescent="0.2">
      <c r="A869" s="151"/>
      <c r="B869" s="173"/>
      <c r="C869" s="138"/>
      <c r="D869" s="152"/>
      <c r="E869" s="140"/>
      <c r="F869" s="152"/>
      <c r="G869" s="140"/>
      <c r="H869" s="140"/>
      <c r="I869" s="118">
        <v>260815</v>
      </c>
      <c r="J869" s="174"/>
      <c r="K869" s="140"/>
      <c r="L869" s="140"/>
      <c r="M869" s="152"/>
      <c r="N869" s="225"/>
      <c r="O869" s="142"/>
      <c r="P869" s="140"/>
      <c r="Q869" s="140"/>
      <c r="R869" s="140"/>
      <c r="S869" s="140"/>
      <c r="T869" s="140"/>
      <c r="U869" s="140"/>
      <c r="V869" s="140"/>
      <c r="W869" s="256">
        <f t="shared" si="107"/>
        <v>0</v>
      </c>
      <c r="X869" s="144" t="str">
        <f t="shared" si="109"/>
        <v/>
      </c>
      <c r="Y869" s="142"/>
      <c r="Z869" s="153"/>
      <c r="AA869" s="153"/>
      <c r="AB869" s="153"/>
      <c r="AC869" s="154"/>
      <c r="AD869" s="155"/>
      <c r="AE869" s="149"/>
      <c r="AF869" s="248"/>
      <c r="AG869" s="257">
        <f t="shared" si="108"/>
        <v>0</v>
      </c>
      <c r="AH869" s="252" t="str">
        <f t="shared" si="110"/>
        <v/>
      </c>
      <c r="AI869" s="258">
        <f t="shared" si="111"/>
        <v>0</v>
      </c>
    </row>
    <row r="870" spans="1:35" ht="14.25" customHeight="1" x14ac:dyDescent="0.2">
      <c r="A870" s="151"/>
      <c r="B870" s="173"/>
      <c r="C870" s="138"/>
      <c r="D870" s="152"/>
      <c r="E870" s="140"/>
      <c r="F870" s="152"/>
      <c r="G870" s="140"/>
      <c r="H870" s="140"/>
      <c r="I870" s="118">
        <v>260816</v>
      </c>
      <c r="J870" s="174"/>
      <c r="K870" s="140"/>
      <c r="L870" s="140"/>
      <c r="M870" s="152"/>
      <c r="N870" s="225"/>
      <c r="O870" s="142"/>
      <c r="P870" s="140"/>
      <c r="Q870" s="140"/>
      <c r="R870" s="140"/>
      <c r="S870" s="140"/>
      <c r="T870" s="140"/>
      <c r="U870" s="140"/>
      <c r="V870" s="140"/>
      <c r="W870" s="256">
        <f t="shared" si="107"/>
        <v>0</v>
      </c>
      <c r="X870" s="144" t="str">
        <f t="shared" si="109"/>
        <v/>
      </c>
      <c r="Y870" s="142"/>
      <c r="Z870" s="153"/>
      <c r="AA870" s="153"/>
      <c r="AB870" s="153"/>
      <c r="AC870" s="154"/>
      <c r="AD870" s="155"/>
      <c r="AE870" s="149"/>
      <c r="AF870" s="248"/>
      <c r="AG870" s="257">
        <f t="shared" si="108"/>
        <v>0</v>
      </c>
      <c r="AH870" s="252" t="str">
        <f t="shared" si="110"/>
        <v/>
      </c>
      <c r="AI870" s="258">
        <f t="shared" si="111"/>
        <v>0</v>
      </c>
    </row>
    <row r="871" spans="1:35" ht="14.25" customHeight="1" x14ac:dyDescent="0.2">
      <c r="A871" s="151"/>
      <c r="B871" s="173"/>
      <c r="C871" s="138"/>
      <c r="D871" s="152"/>
      <c r="E871" s="140"/>
      <c r="F871" s="152"/>
      <c r="G871" s="140"/>
      <c r="H871" s="140"/>
      <c r="I871" s="118">
        <v>260817</v>
      </c>
      <c r="J871" s="174"/>
      <c r="K871" s="140"/>
      <c r="L871" s="140"/>
      <c r="M871" s="152"/>
      <c r="N871" s="225"/>
      <c r="O871" s="142"/>
      <c r="P871" s="140"/>
      <c r="Q871" s="140"/>
      <c r="R871" s="140"/>
      <c r="S871" s="140"/>
      <c r="T871" s="140"/>
      <c r="U871" s="140"/>
      <c r="V871" s="140"/>
      <c r="W871" s="256">
        <f t="shared" si="107"/>
        <v>0</v>
      </c>
      <c r="X871" s="144" t="str">
        <f t="shared" si="109"/>
        <v/>
      </c>
      <c r="Y871" s="142"/>
      <c r="Z871" s="153"/>
      <c r="AA871" s="153"/>
      <c r="AB871" s="153"/>
      <c r="AC871" s="154"/>
      <c r="AD871" s="155"/>
      <c r="AE871" s="149"/>
      <c r="AF871" s="248"/>
      <c r="AG871" s="257">
        <f t="shared" si="108"/>
        <v>0</v>
      </c>
      <c r="AH871" s="252" t="str">
        <f t="shared" si="110"/>
        <v/>
      </c>
      <c r="AI871" s="258">
        <f t="shared" si="111"/>
        <v>0</v>
      </c>
    </row>
    <row r="872" spans="1:35" ht="14.25" customHeight="1" x14ac:dyDescent="0.2">
      <c r="A872" s="151"/>
      <c r="B872" s="173"/>
      <c r="C872" s="138"/>
      <c r="D872" s="152"/>
      <c r="E872" s="140"/>
      <c r="F872" s="152"/>
      <c r="G872" s="140"/>
      <c r="H872" s="140"/>
      <c r="I872" s="118">
        <v>260818</v>
      </c>
      <c r="J872" s="174"/>
      <c r="K872" s="140"/>
      <c r="L872" s="140"/>
      <c r="M872" s="152"/>
      <c r="N872" s="225"/>
      <c r="O872" s="142"/>
      <c r="P872" s="140"/>
      <c r="Q872" s="140"/>
      <c r="R872" s="140"/>
      <c r="S872" s="140"/>
      <c r="T872" s="140"/>
      <c r="U872" s="140"/>
      <c r="V872" s="140"/>
      <c r="W872" s="256">
        <f t="shared" ref="W872:W935" si="112">S872+T872+U872+V872</f>
        <v>0</v>
      </c>
      <c r="X872" s="144" t="str">
        <f t="shared" si="109"/>
        <v/>
      </c>
      <c r="Y872" s="142"/>
      <c r="Z872" s="153"/>
      <c r="AA872" s="153"/>
      <c r="AB872" s="153"/>
      <c r="AC872" s="154"/>
      <c r="AD872" s="155"/>
      <c r="AE872" s="149"/>
      <c r="AF872" s="248"/>
      <c r="AG872" s="257">
        <f t="shared" ref="AG872:AG935" si="113">N872*C872</f>
        <v>0</v>
      </c>
      <c r="AH872" s="252" t="str">
        <f t="shared" si="110"/>
        <v/>
      </c>
      <c r="AI872" s="258">
        <f t="shared" si="111"/>
        <v>0</v>
      </c>
    </row>
    <row r="873" spans="1:35" ht="14.25" customHeight="1" x14ac:dyDescent="0.2">
      <c r="A873" s="151"/>
      <c r="B873" s="173"/>
      <c r="C873" s="138"/>
      <c r="D873" s="152"/>
      <c r="E873" s="140"/>
      <c r="F873" s="152"/>
      <c r="G873" s="140"/>
      <c r="H873" s="140"/>
      <c r="I873" s="118">
        <v>260819</v>
      </c>
      <c r="J873" s="174"/>
      <c r="K873" s="140"/>
      <c r="L873" s="140"/>
      <c r="M873" s="152"/>
      <c r="N873" s="225"/>
      <c r="O873" s="142"/>
      <c r="P873" s="140"/>
      <c r="Q873" s="140"/>
      <c r="R873" s="140"/>
      <c r="S873" s="140"/>
      <c r="T873" s="140"/>
      <c r="U873" s="140"/>
      <c r="V873" s="140"/>
      <c r="W873" s="256">
        <f t="shared" si="112"/>
        <v>0</v>
      </c>
      <c r="X873" s="144" t="str">
        <f t="shared" ref="X873:X936" si="114">IF(O873="a",0,IF(O873="d","0",IF(O873="","",+N873-S873-T873-U873-V873)))</f>
        <v/>
      </c>
      <c r="Y873" s="142"/>
      <c r="Z873" s="153"/>
      <c r="AA873" s="153"/>
      <c r="AB873" s="153"/>
      <c r="AC873" s="154"/>
      <c r="AD873" s="155"/>
      <c r="AE873" s="149"/>
      <c r="AF873" s="248"/>
      <c r="AG873" s="257">
        <f t="shared" si="113"/>
        <v>0</v>
      </c>
      <c r="AH873" s="252" t="str">
        <f t="shared" ref="AH873:AH936" si="115">IF(O873="a",0,IF(O873="d",0,IF(C873="","",+N873-(C873*N873))))</f>
        <v/>
      </c>
      <c r="AI873" s="258">
        <f t="shared" si="111"/>
        <v>0</v>
      </c>
    </row>
    <row r="874" spans="1:35" ht="14.25" customHeight="1" x14ac:dyDescent="0.2">
      <c r="A874" s="151"/>
      <c r="B874" s="173"/>
      <c r="C874" s="138"/>
      <c r="D874" s="152"/>
      <c r="E874" s="140"/>
      <c r="F874" s="152"/>
      <c r="G874" s="140"/>
      <c r="H874" s="140"/>
      <c r="I874" s="118">
        <v>260820</v>
      </c>
      <c r="J874" s="174"/>
      <c r="K874" s="140"/>
      <c r="L874" s="140"/>
      <c r="M874" s="152"/>
      <c r="N874" s="225"/>
      <c r="O874" s="142"/>
      <c r="P874" s="140"/>
      <c r="Q874" s="140"/>
      <c r="R874" s="140"/>
      <c r="S874" s="140"/>
      <c r="T874" s="140"/>
      <c r="U874" s="140"/>
      <c r="V874" s="140"/>
      <c r="W874" s="256">
        <f t="shared" si="112"/>
        <v>0</v>
      </c>
      <c r="X874" s="144" t="str">
        <f t="shared" si="114"/>
        <v/>
      </c>
      <c r="Y874" s="142"/>
      <c r="Z874" s="153"/>
      <c r="AA874" s="153"/>
      <c r="AB874" s="153"/>
      <c r="AC874" s="154"/>
      <c r="AD874" s="155"/>
      <c r="AE874" s="149"/>
      <c r="AF874" s="248"/>
      <c r="AG874" s="257">
        <f t="shared" si="113"/>
        <v>0</v>
      </c>
      <c r="AH874" s="252" t="str">
        <f t="shared" si="115"/>
        <v/>
      </c>
      <c r="AI874" s="258">
        <f t="shared" si="111"/>
        <v>0</v>
      </c>
    </row>
    <row r="875" spans="1:35" ht="14.25" customHeight="1" x14ac:dyDescent="0.2">
      <c r="A875" s="151"/>
      <c r="B875" s="173"/>
      <c r="C875" s="138"/>
      <c r="D875" s="152"/>
      <c r="E875" s="140"/>
      <c r="F875" s="152"/>
      <c r="G875" s="140"/>
      <c r="H875" s="140"/>
      <c r="I875" s="118">
        <v>260821</v>
      </c>
      <c r="J875" s="174"/>
      <c r="K875" s="140"/>
      <c r="L875" s="140"/>
      <c r="M875" s="152"/>
      <c r="N875" s="225"/>
      <c r="O875" s="142"/>
      <c r="P875" s="140"/>
      <c r="Q875" s="140"/>
      <c r="R875" s="140"/>
      <c r="S875" s="140"/>
      <c r="T875" s="140"/>
      <c r="U875" s="140"/>
      <c r="V875" s="140"/>
      <c r="W875" s="256">
        <f t="shared" si="112"/>
        <v>0</v>
      </c>
      <c r="X875" s="144" t="str">
        <f t="shared" si="114"/>
        <v/>
      </c>
      <c r="Y875" s="142"/>
      <c r="Z875" s="153"/>
      <c r="AA875" s="153"/>
      <c r="AB875" s="153"/>
      <c r="AC875" s="154"/>
      <c r="AD875" s="155"/>
      <c r="AE875" s="149"/>
      <c r="AF875" s="248"/>
      <c r="AG875" s="257">
        <f t="shared" si="113"/>
        <v>0</v>
      </c>
      <c r="AH875" s="252" t="str">
        <f t="shared" si="115"/>
        <v/>
      </c>
      <c r="AI875" s="258">
        <f t="shared" si="111"/>
        <v>0</v>
      </c>
    </row>
    <row r="876" spans="1:35" ht="14.25" customHeight="1" x14ac:dyDescent="0.2">
      <c r="A876" s="151"/>
      <c r="B876" s="173"/>
      <c r="C876" s="138"/>
      <c r="D876" s="152"/>
      <c r="E876" s="140"/>
      <c r="F876" s="152"/>
      <c r="G876" s="140"/>
      <c r="H876" s="140"/>
      <c r="I876" s="118">
        <v>260822</v>
      </c>
      <c r="J876" s="174"/>
      <c r="K876" s="140"/>
      <c r="L876" s="140"/>
      <c r="M876" s="152"/>
      <c r="N876" s="225"/>
      <c r="O876" s="142"/>
      <c r="P876" s="140"/>
      <c r="Q876" s="140"/>
      <c r="R876" s="140"/>
      <c r="S876" s="140"/>
      <c r="T876" s="140"/>
      <c r="U876" s="140"/>
      <c r="V876" s="140"/>
      <c r="W876" s="256">
        <f t="shared" si="112"/>
        <v>0</v>
      </c>
      <c r="X876" s="144" t="str">
        <f t="shared" si="114"/>
        <v/>
      </c>
      <c r="Y876" s="142"/>
      <c r="Z876" s="153"/>
      <c r="AA876" s="153"/>
      <c r="AB876" s="153"/>
      <c r="AC876" s="154"/>
      <c r="AD876" s="155"/>
      <c r="AE876" s="149"/>
      <c r="AF876" s="248"/>
      <c r="AG876" s="257">
        <f t="shared" si="113"/>
        <v>0</v>
      </c>
      <c r="AH876" s="252" t="str">
        <f t="shared" si="115"/>
        <v/>
      </c>
      <c r="AI876" s="258">
        <f t="shared" si="111"/>
        <v>0</v>
      </c>
    </row>
    <row r="877" spans="1:35" ht="14.25" customHeight="1" x14ac:dyDescent="0.2">
      <c r="A877" s="151"/>
      <c r="B877" s="173"/>
      <c r="C877" s="138"/>
      <c r="D877" s="152"/>
      <c r="E877" s="140"/>
      <c r="F877" s="152"/>
      <c r="G877" s="140"/>
      <c r="H877" s="140"/>
      <c r="I877" s="118">
        <v>260823</v>
      </c>
      <c r="J877" s="174"/>
      <c r="K877" s="140"/>
      <c r="L877" s="140"/>
      <c r="M877" s="152"/>
      <c r="N877" s="225"/>
      <c r="O877" s="142"/>
      <c r="P877" s="140"/>
      <c r="Q877" s="140"/>
      <c r="R877" s="140"/>
      <c r="S877" s="140"/>
      <c r="T877" s="140"/>
      <c r="U877" s="140"/>
      <c r="V877" s="140"/>
      <c r="W877" s="256">
        <f t="shared" si="112"/>
        <v>0</v>
      </c>
      <c r="X877" s="144" t="str">
        <f t="shared" si="114"/>
        <v/>
      </c>
      <c r="Y877" s="142"/>
      <c r="Z877" s="153"/>
      <c r="AA877" s="153"/>
      <c r="AB877" s="153"/>
      <c r="AC877" s="154"/>
      <c r="AD877" s="155"/>
      <c r="AE877" s="149"/>
      <c r="AF877" s="248"/>
      <c r="AG877" s="257">
        <f t="shared" si="113"/>
        <v>0</v>
      </c>
      <c r="AH877" s="252" t="str">
        <f t="shared" si="115"/>
        <v/>
      </c>
      <c r="AI877" s="258">
        <f t="shared" si="111"/>
        <v>0</v>
      </c>
    </row>
    <row r="878" spans="1:35" ht="14.25" customHeight="1" x14ac:dyDescent="0.2">
      <c r="A878" s="151"/>
      <c r="B878" s="173"/>
      <c r="C878" s="138"/>
      <c r="D878" s="152"/>
      <c r="E878" s="140"/>
      <c r="F878" s="152"/>
      <c r="G878" s="140"/>
      <c r="H878" s="140"/>
      <c r="I878" s="118">
        <v>260824</v>
      </c>
      <c r="J878" s="174"/>
      <c r="K878" s="140"/>
      <c r="L878" s="140"/>
      <c r="M878" s="152"/>
      <c r="N878" s="225"/>
      <c r="O878" s="142"/>
      <c r="P878" s="140"/>
      <c r="Q878" s="140"/>
      <c r="R878" s="140"/>
      <c r="S878" s="140"/>
      <c r="T878" s="140"/>
      <c r="U878" s="140"/>
      <c r="V878" s="140"/>
      <c r="W878" s="256">
        <f t="shared" si="112"/>
        <v>0</v>
      </c>
      <c r="X878" s="144" t="str">
        <f t="shared" si="114"/>
        <v/>
      </c>
      <c r="Y878" s="142"/>
      <c r="Z878" s="153"/>
      <c r="AA878" s="153"/>
      <c r="AB878" s="153"/>
      <c r="AC878" s="154"/>
      <c r="AD878" s="155"/>
      <c r="AE878" s="149"/>
      <c r="AF878" s="248"/>
      <c r="AG878" s="257">
        <f t="shared" si="113"/>
        <v>0</v>
      </c>
      <c r="AH878" s="252" t="str">
        <f t="shared" si="115"/>
        <v/>
      </c>
      <c r="AI878" s="258">
        <f t="shared" ref="AI878:AI941" si="116">AG878-W878</f>
        <v>0</v>
      </c>
    </row>
    <row r="879" spans="1:35" ht="14.25" customHeight="1" x14ac:dyDescent="0.2">
      <c r="A879" s="151"/>
      <c r="B879" s="173"/>
      <c r="C879" s="138"/>
      <c r="D879" s="152"/>
      <c r="E879" s="140"/>
      <c r="F879" s="152"/>
      <c r="G879" s="140"/>
      <c r="H879" s="140"/>
      <c r="I879" s="118">
        <v>260825</v>
      </c>
      <c r="J879" s="174"/>
      <c r="K879" s="140"/>
      <c r="L879" s="140"/>
      <c r="M879" s="152"/>
      <c r="N879" s="225"/>
      <c r="O879" s="142"/>
      <c r="P879" s="140"/>
      <c r="Q879" s="140"/>
      <c r="R879" s="140"/>
      <c r="S879" s="140"/>
      <c r="T879" s="140"/>
      <c r="U879" s="140"/>
      <c r="V879" s="140"/>
      <c r="W879" s="256">
        <f t="shared" si="112"/>
        <v>0</v>
      </c>
      <c r="X879" s="144" t="str">
        <f t="shared" si="114"/>
        <v/>
      </c>
      <c r="Y879" s="142"/>
      <c r="Z879" s="153"/>
      <c r="AA879" s="153"/>
      <c r="AB879" s="153"/>
      <c r="AC879" s="154"/>
      <c r="AD879" s="155"/>
      <c r="AE879" s="149"/>
      <c r="AF879" s="248"/>
      <c r="AG879" s="257">
        <f t="shared" si="113"/>
        <v>0</v>
      </c>
      <c r="AH879" s="252" t="str">
        <f t="shared" si="115"/>
        <v/>
      </c>
      <c r="AI879" s="258">
        <f t="shared" si="116"/>
        <v>0</v>
      </c>
    </row>
    <row r="880" spans="1:35" ht="14.25" customHeight="1" x14ac:dyDescent="0.2">
      <c r="A880" s="151"/>
      <c r="B880" s="173"/>
      <c r="C880" s="138"/>
      <c r="D880" s="152"/>
      <c r="E880" s="140"/>
      <c r="F880" s="152"/>
      <c r="G880" s="140"/>
      <c r="H880" s="140"/>
      <c r="I880" s="118">
        <v>260826</v>
      </c>
      <c r="J880" s="174"/>
      <c r="K880" s="140"/>
      <c r="L880" s="140"/>
      <c r="M880" s="152"/>
      <c r="N880" s="225"/>
      <c r="O880" s="142"/>
      <c r="P880" s="140"/>
      <c r="Q880" s="140"/>
      <c r="R880" s="140"/>
      <c r="S880" s="140"/>
      <c r="T880" s="140"/>
      <c r="U880" s="140"/>
      <c r="V880" s="140"/>
      <c r="W880" s="256">
        <f t="shared" si="112"/>
        <v>0</v>
      </c>
      <c r="X880" s="144" t="str">
        <f t="shared" si="114"/>
        <v/>
      </c>
      <c r="Y880" s="142"/>
      <c r="Z880" s="153"/>
      <c r="AA880" s="153"/>
      <c r="AB880" s="153"/>
      <c r="AC880" s="154"/>
      <c r="AD880" s="155"/>
      <c r="AE880" s="149"/>
      <c r="AF880" s="248"/>
      <c r="AG880" s="257">
        <f t="shared" si="113"/>
        <v>0</v>
      </c>
      <c r="AH880" s="252" t="str">
        <f t="shared" si="115"/>
        <v/>
      </c>
      <c r="AI880" s="258">
        <f t="shared" si="116"/>
        <v>0</v>
      </c>
    </row>
    <row r="881" spans="1:35" ht="14.25" customHeight="1" x14ac:dyDescent="0.2">
      <c r="A881" s="151"/>
      <c r="B881" s="173"/>
      <c r="C881" s="138"/>
      <c r="D881" s="152"/>
      <c r="E881" s="140"/>
      <c r="F881" s="152"/>
      <c r="G881" s="140"/>
      <c r="H881" s="140"/>
      <c r="I881" s="118">
        <v>260827</v>
      </c>
      <c r="J881" s="174"/>
      <c r="K881" s="140"/>
      <c r="L881" s="140"/>
      <c r="M881" s="152"/>
      <c r="N881" s="225"/>
      <c r="O881" s="142"/>
      <c r="P881" s="140"/>
      <c r="Q881" s="140"/>
      <c r="R881" s="140"/>
      <c r="S881" s="140"/>
      <c r="T881" s="140"/>
      <c r="U881" s="140"/>
      <c r="V881" s="140"/>
      <c r="W881" s="256">
        <f t="shared" si="112"/>
        <v>0</v>
      </c>
      <c r="X881" s="144" t="str">
        <f t="shared" si="114"/>
        <v/>
      </c>
      <c r="Y881" s="142"/>
      <c r="Z881" s="153"/>
      <c r="AA881" s="153"/>
      <c r="AB881" s="153"/>
      <c r="AC881" s="154"/>
      <c r="AD881" s="155"/>
      <c r="AE881" s="149"/>
      <c r="AF881" s="248"/>
      <c r="AG881" s="257">
        <f t="shared" si="113"/>
        <v>0</v>
      </c>
      <c r="AH881" s="252" t="str">
        <f t="shared" si="115"/>
        <v/>
      </c>
      <c r="AI881" s="258">
        <f t="shared" si="116"/>
        <v>0</v>
      </c>
    </row>
    <row r="882" spans="1:35" ht="14.25" customHeight="1" x14ac:dyDescent="0.2">
      <c r="A882" s="151"/>
      <c r="B882" s="173"/>
      <c r="C882" s="138"/>
      <c r="D882" s="152"/>
      <c r="E882" s="140"/>
      <c r="F882" s="152"/>
      <c r="G882" s="140"/>
      <c r="H882" s="140"/>
      <c r="I882" s="118">
        <v>260828</v>
      </c>
      <c r="J882" s="174"/>
      <c r="K882" s="140"/>
      <c r="L882" s="140"/>
      <c r="M882" s="152"/>
      <c r="N882" s="225"/>
      <c r="O882" s="142"/>
      <c r="P882" s="140"/>
      <c r="Q882" s="140"/>
      <c r="R882" s="140"/>
      <c r="S882" s="140"/>
      <c r="T882" s="140"/>
      <c r="U882" s="140"/>
      <c r="V882" s="140"/>
      <c r="W882" s="256">
        <f t="shared" si="112"/>
        <v>0</v>
      </c>
      <c r="X882" s="144" t="str">
        <f t="shared" si="114"/>
        <v/>
      </c>
      <c r="Y882" s="142"/>
      <c r="Z882" s="153"/>
      <c r="AA882" s="153"/>
      <c r="AB882" s="153"/>
      <c r="AC882" s="154"/>
      <c r="AD882" s="155"/>
      <c r="AE882" s="149"/>
      <c r="AF882" s="248"/>
      <c r="AG882" s="257">
        <f t="shared" si="113"/>
        <v>0</v>
      </c>
      <c r="AH882" s="252" t="str">
        <f t="shared" si="115"/>
        <v/>
      </c>
      <c r="AI882" s="258">
        <f t="shared" si="116"/>
        <v>0</v>
      </c>
    </row>
    <row r="883" spans="1:35" ht="14.25" customHeight="1" x14ac:dyDescent="0.2">
      <c r="A883" s="151"/>
      <c r="B883" s="173"/>
      <c r="C883" s="138"/>
      <c r="D883" s="152"/>
      <c r="E883" s="140"/>
      <c r="F883" s="152"/>
      <c r="G883" s="140"/>
      <c r="H883" s="140"/>
      <c r="I883" s="118">
        <v>260829</v>
      </c>
      <c r="J883" s="174"/>
      <c r="K883" s="140"/>
      <c r="L883" s="140"/>
      <c r="M883" s="152"/>
      <c r="N883" s="225"/>
      <c r="O883" s="142"/>
      <c r="P883" s="140"/>
      <c r="Q883" s="140"/>
      <c r="R883" s="140"/>
      <c r="S883" s="140"/>
      <c r="T883" s="140"/>
      <c r="U883" s="140"/>
      <c r="V883" s="140"/>
      <c r="W883" s="256">
        <f t="shared" si="112"/>
        <v>0</v>
      </c>
      <c r="X883" s="144" t="str">
        <f t="shared" si="114"/>
        <v/>
      </c>
      <c r="Y883" s="142"/>
      <c r="Z883" s="153"/>
      <c r="AA883" s="153"/>
      <c r="AB883" s="153"/>
      <c r="AC883" s="154"/>
      <c r="AD883" s="155"/>
      <c r="AE883" s="149"/>
      <c r="AF883" s="248"/>
      <c r="AG883" s="257">
        <f t="shared" si="113"/>
        <v>0</v>
      </c>
      <c r="AH883" s="252" t="str">
        <f t="shared" si="115"/>
        <v/>
      </c>
      <c r="AI883" s="258">
        <f t="shared" si="116"/>
        <v>0</v>
      </c>
    </row>
    <row r="884" spans="1:35" ht="14.25" customHeight="1" x14ac:dyDescent="0.2">
      <c r="A884" s="151"/>
      <c r="B884" s="173"/>
      <c r="C884" s="138"/>
      <c r="D884" s="152"/>
      <c r="E884" s="140"/>
      <c r="F884" s="152"/>
      <c r="G884" s="140"/>
      <c r="H884" s="140"/>
      <c r="I884" s="118">
        <v>260830</v>
      </c>
      <c r="J884" s="174"/>
      <c r="K884" s="140"/>
      <c r="L884" s="140"/>
      <c r="M884" s="152"/>
      <c r="N884" s="225"/>
      <c r="O884" s="142"/>
      <c r="P884" s="140"/>
      <c r="Q884" s="140"/>
      <c r="R884" s="140"/>
      <c r="S884" s="140"/>
      <c r="T884" s="140"/>
      <c r="U884" s="140"/>
      <c r="V884" s="140"/>
      <c r="W884" s="256">
        <f t="shared" si="112"/>
        <v>0</v>
      </c>
      <c r="X884" s="144" t="str">
        <f t="shared" si="114"/>
        <v/>
      </c>
      <c r="Y884" s="142"/>
      <c r="Z884" s="153"/>
      <c r="AA884" s="153"/>
      <c r="AB884" s="153"/>
      <c r="AC884" s="154"/>
      <c r="AD884" s="155"/>
      <c r="AE884" s="149"/>
      <c r="AF884" s="248"/>
      <c r="AG884" s="257">
        <f t="shared" si="113"/>
        <v>0</v>
      </c>
      <c r="AH884" s="252" t="str">
        <f t="shared" si="115"/>
        <v/>
      </c>
      <c r="AI884" s="258">
        <f t="shared" si="116"/>
        <v>0</v>
      </c>
    </row>
    <row r="885" spans="1:35" ht="14.25" customHeight="1" x14ac:dyDescent="0.2">
      <c r="A885" s="151"/>
      <c r="B885" s="173"/>
      <c r="C885" s="138"/>
      <c r="D885" s="152"/>
      <c r="E885" s="140"/>
      <c r="F885" s="152"/>
      <c r="G885" s="140"/>
      <c r="H885" s="140"/>
      <c r="I885" s="118">
        <v>260831</v>
      </c>
      <c r="J885" s="174"/>
      <c r="K885" s="140"/>
      <c r="L885" s="140"/>
      <c r="M885" s="152"/>
      <c r="N885" s="225"/>
      <c r="O885" s="142"/>
      <c r="P885" s="140"/>
      <c r="Q885" s="140"/>
      <c r="R885" s="140"/>
      <c r="S885" s="140"/>
      <c r="T885" s="140"/>
      <c r="U885" s="140"/>
      <c r="V885" s="140"/>
      <c r="W885" s="256">
        <f t="shared" si="112"/>
        <v>0</v>
      </c>
      <c r="X885" s="144" t="str">
        <f t="shared" si="114"/>
        <v/>
      </c>
      <c r="Y885" s="142"/>
      <c r="Z885" s="153"/>
      <c r="AA885" s="153"/>
      <c r="AB885" s="153"/>
      <c r="AC885" s="154"/>
      <c r="AD885" s="155"/>
      <c r="AE885" s="149"/>
      <c r="AF885" s="248"/>
      <c r="AG885" s="257">
        <f t="shared" si="113"/>
        <v>0</v>
      </c>
      <c r="AH885" s="252" t="str">
        <f t="shared" si="115"/>
        <v/>
      </c>
      <c r="AI885" s="258">
        <f t="shared" si="116"/>
        <v>0</v>
      </c>
    </row>
    <row r="886" spans="1:35" ht="14.25" customHeight="1" x14ac:dyDescent="0.2">
      <c r="A886" s="151"/>
      <c r="B886" s="173"/>
      <c r="C886" s="138"/>
      <c r="D886" s="152"/>
      <c r="E886" s="140"/>
      <c r="F886" s="152"/>
      <c r="G886" s="140"/>
      <c r="H886" s="140"/>
      <c r="I886" s="118">
        <v>260832</v>
      </c>
      <c r="J886" s="174"/>
      <c r="K886" s="140"/>
      <c r="L886" s="140"/>
      <c r="M886" s="152"/>
      <c r="N886" s="225"/>
      <c r="O886" s="142"/>
      <c r="P886" s="140"/>
      <c r="Q886" s="140"/>
      <c r="R886" s="140"/>
      <c r="S886" s="140"/>
      <c r="T886" s="140"/>
      <c r="U886" s="140"/>
      <c r="V886" s="140"/>
      <c r="W886" s="256">
        <f t="shared" si="112"/>
        <v>0</v>
      </c>
      <c r="X886" s="144" t="str">
        <f t="shared" si="114"/>
        <v/>
      </c>
      <c r="Y886" s="142"/>
      <c r="Z886" s="153"/>
      <c r="AA886" s="153"/>
      <c r="AB886" s="153"/>
      <c r="AC886" s="154"/>
      <c r="AD886" s="155"/>
      <c r="AE886" s="149"/>
      <c r="AF886" s="248"/>
      <c r="AG886" s="257">
        <f t="shared" si="113"/>
        <v>0</v>
      </c>
      <c r="AH886" s="252" t="str">
        <f t="shared" si="115"/>
        <v/>
      </c>
      <c r="AI886" s="258">
        <f t="shared" si="116"/>
        <v>0</v>
      </c>
    </row>
    <row r="887" spans="1:35" ht="14.25" customHeight="1" x14ac:dyDescent="0.2">
      <c r="A887" s="151"/>
      <c r="B887" s="173"/>
      <c r="C887" s="138"/>
      <c r="D887" s="152"/>
      <c r="E887" s="140"/>
      <c r="F887" s="152"/>
      <c r="G887" s="140"/>
      <c r="H887" s="140"/>
      <c r="I887" s="118">
        <v>260833</v>
      </c>
      <c r="J887" s="174"/>
      <c r="K887" s="140"/>
      <c r="L887" s="140"/>
      <c r="M887" s="152"/>
      <c r="N887" s="225"/>
      <c r="O887" s="142"/>
      <c r="P887" s="140"/>
      <c r="Q887" s="140"/>
      <c r="R887" s="140"/>
      <c r="S887" s="140"/>
      <c r="T887" s="140"/>
      <c r="U887" s="140"/>
      <c r="V887" s="140"/>
      <c r="W887" s="256">
        <f t="shared" si="112"/>
        <v>0</v>
      </c>
      <c r="X887" s="144" t="str">
        <f t="shared" si="114"/>
        <v/>
      </c>
      <c r="Y887" s="142"/>
      <c r="Z887" s="153"/>
      <c r="AA887" s="153"/>
      <c r="AB887" s="153"/>
      <c r="AC887" s="154"/>
      <c r="AD887" s="155"/>
      <c r="AE887" s="149"/>
      <c r="AF887" s="248"/>
      <c r="AG887" s="257">
        <f t="shared" si="113"/>
        <v>0</v>
      </c>
      <c r="AH887" s="252" t="str">
        <f t="shared" si="115"/>
        <v/>
      </c>
      <c r="AI887" s="258">
        <f t="shared" si="116"/>
        <v>0</v>
      </c>
    </row>
    <row r="888" spans="1:35" ht="14.25" customHeight="1" x14ac:dyDescent="0.2">
      <c r="A888" s="151"/>
      <c r="B888" s="173"/>
      <c r="C888" s="138"/>
      <c r="D888" s="152"/>
      <c r="E888" s="140"/>
      <c r="F888" s="152"/>
      <c r="G888" s="140"/>
      <c r="H888" s="140"/>
      <c r="I888" s="118">
        <v>260834</v>
      </c>
      <c r="J888" s="174"/>
      <c r="K888" s="140"/>
      <c r="L888" s="140"/>
      <c r="M888" s="152"/>
      <c r="N888" s="225"/>
      <c r="O888" s="142"/>
      <c r="P888" s="140"/>
      <c r="Q888" s="140"/>
      <c r="R888" s="140"/>
      <c r="S888" s="140"/>
      <c r="T888" s="140"/>
      <c r="U888" s="140"/>
      <c r="V888" s="140"/>
      <c r="W888" s="256">
        <f t="shared" si="112"/>
        <v>0</v>
      </c>
      <c r="X888" s="144" t="str">
        <f t="shared" si="114"/>
        <v/>
      </c>
      <c r="Y888" s="142"/>
      <c r="Z888" s="153"/>
      <c r="AA888" s="153"/>
      <c r="AB888" s="153"/>
      <c r="AC888" s="154"/>
      <c r="AD888" s="155"/>
      <c r="AE888" s="149"/>
      <c r="AF888" s="248"/>
      <c r="AG888" s="257">
        <f t="shared" si="113"/>
        <v>0</v>
      </c>
      <c r="AH888" s="252" t="str">
        <f t="shared" si="115"/>
        <v/>
      </c>
      <c r="AI888" s="258">
        <f t="shared" si="116"/>
        <v>0</v>
      </c>
    </row>
    <row r="889" spans="1:35" ht="14.25" customHeight="1" x14ac:dyDescent="0.2">
      <c r="A889" s="151"/>
      <c r="B889" s="173"/>
      <c r="C889" s="138"/>
      <c r="D889" s="152"/>
      <c r="E889" s="140"/>
      <c r="F889" s="152"/>
      <c r="G889" s="140"/>
      <c r="H889" s="140"/>
      <c r="I889" s="118">
        <v>260835</v>
      </c>
      <c r="J889" s="174"/>
      <c r="K889" s="140"/>
      <c r="L889" s="140"/>
      <c r="M889" s="152"/>
      <c r="N889" s="225"/>
      <c r="O889" s="142"/>
      <c r="P889" s="140"/>
      <c r="Q889" s="140"/>
      <c r="R889" s="140"/>
      <c r="S889" s="140"/>
      <c r="T889" s="140"/>
      <c r="U889" s="140"/>
      <c r="V889" s="140"/>
      <c r="W889" s="256">
        <f t="shared" si="112"/>
        <v>0</v>
      </c>
      <c r="X889" s="144" t="str">
        <f t="shared" si="114"/>
        <v/>
      </c>
      <c r="Y889" s="142"/>
      <c r="Z889" s="153"/>
      <c r="AA889" s="153"/>
      <c r="AB889" s="153"/>
      <c r="AC889" s="154"/>
      <c r="AD889" s="155"/>
      <c r="AE889" s="149"/>
      <c r="AF889" s="248"/>
      <c r="AG889" s="257">
        <f t="shared" si="113"/>
        <v>0</v>
      </c>
      <c r="AH889" s="252" t="str">
        <f t="shared" si="115"/>
        <v/>
      </c>
      <c r="AI889" s="258">
        <f t="shared" si="116"/>
        <v>0</v>
      </c>
    </row>
    <row r="890" spans="1:35" ht="14.25" customHeight="1" x14ac:dyDescent="0.2">
      <c r="A890" s="151"/>
      <c r="B890" s="173"/>
      <c r="C890" s="138"/>
      <c r="D890" s="152"/>
      <c r="E890" s="140"/>
      <c r="F890" s="152"/>
      <c r="G890" s="140"/>
      <c r="H890" s="140"/>
      <c r="I890" s="118">
        <v>260836</v>
      </c>
      <c r="J890" s="174"/>
      <c r="K890" s="140"/>
      <c r="L890" s="140"/>
      <c r="M890" s="152"/>
      <c r="N890" s="225"/>
      <c r="O890" s="142"/>
      <c r="P890" s="140"/>
      <c r="Q890" s="140"/>
      <c r="R890" s="140"/>
      <c r="S890" s="140"/>
      <c r="T890" s="140"/>
      <c r="U890" s="140"/>
      <c r="V890" s="140"/>
      <c r="W890" s="256">
        <f t="shared" si="112"/>
        <v>0</v>
      </c>
      <c r="X890" s="144" t="str">
        <f t="shared" si="114"/>
        <v/>
      </c>
      <c r="Y890" s="142"/>
      <c r="Z890" s="153"/>
      <c r="AA890" s="153"/>
      <c r="AB890" s="153"/>
      <c r="AC890" s="154"/>
      <c r="AD890" s="155"/>
      <c r="AE890" s="149"/>
      <c r="AF890" s="248"/>
      <c r="AG890" s="257">
        <f t="shared" si="113"/>
        <v>0</v>
      </c>
      <c r="AH890" s="252" t="str">
        <f t="shared" si="115"/>
        <v/>
      </c>
      <c r="AI890" s="258">
        <f t="shared" si="116"/>
        <v>0</v>
      </c>
    </row>
    <row r="891" spans="1:35" ht="14.25" customHeight="1" x14ac:dyDescent="0.2">
      <c r="A891" s="151"/>
      <c r="B891" s="173"/>
      <c r="C891" s="138"/>
      <c r="D891" s="152"/>
      <c r="E891" s="140"/>
      <c r="F891" s="152"/>
      <c r="G891" s="140"/>
      <c r="H891" s="140"/>
      <c r="I891" s="118">
        <v>260837</v>
      </c>
      <c r="J891" s="174"/>
      <c r="K891" s="140"/>
      <c r="L891" s="140"/>
      <c r="M891" s="152"/>
      <c r="N891" s="225"/>
      <c r="O891" s="142"/>
      <c r="P891" s="140"/>
      <c r="Q891" s="140"/>
      <c r="R891" s="140"/>
      <c r="S891" s="140"/>
      <c r="T891" s="140"/>
      <c r="U891" s="140"/>
      <c r="V891" s="140"/>
      <c r="W891" s="256">
        <f t="shared" si="112"/>
        <v>0</v>
      </c>
      <c r="X891" s="144" t="str">
        <f t="shared" si="114"/>
        <v/>
      </c>
      <c r="Y891" s="142"/>
      <c r="Z891" s="153"/>
      <c r="AA891" s="153"/>
      <c r="AB891" s="153"/>
      <c r="AC891" s="154"/>
      <c r="AD891" s="155"/>
      <c r="AE891" s="149"/>
      <c r="AF891" s="248"/>
      <c r="AG891" s="257">
        <f t="shared" si="113"/>
        <v>0</v>
      </c>
      <c r="AH891" s="252" t="str">
        <f t="shared" si="115"/>
        <v/>
      </c>
      <c r="AI891" s="258">
        <f t="shared" si="116"/>
        <v>0</v>
      </c>
    </row>
    <row r="892" spans="1:35" ht="14.25" customHeight="1" x14ac:dyDescent="0.2">
      <c r="A892" s="151"/>
      <c r="B892" s="173"/>
      <c r="C892" s="138"/>
      <c r="D892" s="152"/>
      <c r="E892" s="140"/>
      <c r="F892" s="152"/>
      <c r="G892" s="140"/>
      <c r="H892" s="140"/>
      <c r="I892" s="118">
        <v>260838</v>
      </c>
      <c r="J892" s="174"/>
      <c r="K892" s="140"/>
      <c r="L892" s="140"/>
      <c r="M892" s="152"/>
      <c r="N892" s="225"/>
      <c r="O892" s="142"/>
      <c r="P892" s="140"/>
      <c r="Q892" s="140"/>
      <c r="R892" s="140"/>
      <c r="S892" s="140"/>
      <c r="T892" s="140"/>
      <c r="U892" s="140"/>
      <c r="V892" s="140"/>
      <c r="W892" s="256">
        <f t="shared" si="112"/>
        <v>0</v>
      </c>
      <c r="X892" s="144" t="str">
        <f t="shared" si="114"/>
        <v/>
      </c>
      <c r="Y892" s="142"/>
      <c r="Z892" s="153"/>
      <c r="AA892" s="153"/>
      <c r="AB892" s="153"/>
      <c r="AC892" s="154"/>
      <c r="AD892" s="155"/>
      <c r="AE892" s="149"/>
      <c r="AF892" s="248"/>
      <c r="AG892" s="257">
        <f t="shared" si="113"/>
        <v>0</v>
      </c>
      <c r="AH892" s="252" t="str">
        <f t="shared" si="115"/>
        <v/>
      </c>
      <c r="AI892" s="258">
        <f t="shared" si="116"/>
        <v>0</v>
      </c>
    </row>
    <row r="893" spans="1:35" ht="14.25" customHeight="1" x14ac:dyDescent="0.2">
      <c r="A893" s="151"/>
      <c r="B893" s="173"/>
      <c r="C893" s="138"/>
      <c r="D893" s="152"/>
      <c r="E893" s="140"/>
      <c r="F893" s="152"/>
      <c r="G893" s="140"/>
      <c r="H893" s="140"/>
      <c r="I893" s="118">
        <v>260839</v>
      </c>
      <c r="J893" s="174"/>
      <c r="K893" s="140"/>
      <c r="L893" s="140"/>
      <c r="M893" s="152"/>
      <c r="N893" s="225"/>
      <c r="O893" s="142"/>
      <c r="P893" s="140"/>
      <c r="Q893" s="140"/>
      <c r="R893" s="140"/>
      <c r="S893" s="140"/>
      <c r="T893" s="140"/>
      <c r="U893" s="140"/>
      <c r="V893" s="140"/>
      <c r="W893" s="256">
        <f t="shared" si="112"/>
        <v>0</v>
      </c>
      <c r="X893" s="144" t="str">
        <f t="shared" si="114"/>
        <v/>
      </c>
      <c r="Y893" s="142"/>
      <c r="Z893" s="153"/>
      <c r="AA893" s="153"/>
      <c r="AB893" s="153"/>
      <c r="AC893" s="154"/>
      <c r="AD893" s="155"/>
      <c r="AE893" s="149"/>
      <c r="AF893" s="248"/>
      <c r="AG893" s="257">
        <f t="shared" si="113"/>
        <v>0</v>
      </c>
      <c r="AH893" s="252" t="str">
        <f t="shared" si="115"/>
        <v/>
      </c>
      <c r="AI893" s="258">
        <f t="shared" si="116"/>
        <v>0</v>
      </c>
    </row>
    <row r="894" spans="1:35" ht="14.25" customHeight="1" x14ac:dyDescent="0.2">
      <c r="A894" s="151"/>
      <c r="B894" s="173"/>
      <c r="C894" s="138"/>
      <c r="D894" s="152"/>
      <c r="E894" s="140"/>
      <c r="F894" s="152"/>
      <c r="G894" s="140"/>
      <c r="H894" s="140"/>
      <c r="I894" s="118">
        <v>260840</v>
      </c>
      <c r="J894" s="174"/>
      <c r="K894" s="140"/>
      <c r="L894" s="140"/>
      <c r="M894" s="152"/>
      <c r="N894" s="225"/>
      <c r="O894" s="142"/>
      <c r="P894" s="140"/>
      <c r="Q894" s="140"/>
      <c r="R894" s="140"/>
      <c r="S894" s="140"/>
      <c r="T894" s="140"/>
      <c r="U894" s="140"/>
      <c r="V894" s="140"/>
      <c r="W894" s="256">
        <f t="shared" si="112"/>
        <v>0</v>
      </c>
      <c r="X894" s="144" t="str">
        <f t="shared" si="114"/>
        <v/>
      </c>
      <c r="Y894" s="142"/>
      <c r="Z894" s="153"/>
      <c r="AA894" s="153"/>
      <c r="AB894" s="153"/>
      <c r="AC894" s="154"/>
      <c r="AD894" s="155"/>
      <c r="AE894" s="149"/>
      <c r="AF894" s="248"/>
      <c r="AG894" s="257">
        <f t="shared" si="113"/>
        <v>0</v>
      </c>
      <c r="AH894" s="252" t="str">
        <f t="shared" si="115"/>
        <v/>
      </c>
      <c r="AI894" s="258">
        <f t="shared" si="116"/>
        <v>0</v>
      </c>
    </row>
    <row r="895" spans="1:35" ht="14.25" customHeight="1" x14ac:dyDescent="0.2">
      <c r="A895" s="151"/>
      <c r="B895" s="173"/>
      <c r="C895" s="138"/>
      <c r="D895" s="152"/>
      <c r="E895" s="140"/>
      <c r="F895" s="152"/>
      <c r="G895" s="140"/>
      <c r="H895" s="140"/>
      <c r="I895" s="118">
        <v>260841</v>
      </c>
      <c r="J895" s="174"/>
      <c r="K895" s="140"/>
      <c r="L895" s="140"/>
      <c r="M895" s="152"/>
      <c r="N895" s="225"/>
      <c r="O895" s="142"/>
      <c r="P895" s="140"/>
      <c r="Q895" s="140"/>
      <c r="R895" s="140"/>
      <c r="S895" s="140"/>
      <c r="T895" s="140"/>
      <c r="U895" s="140"/>
      <c r="V895" s="140"/>
      <c r="W895" s="256">
        <f t="shared" si="112"/>
        <v>0</v>
      </c>
      <c r="X895" s="144" t="str">
        <f t="shared" si="114"/>
        <v/>
      </c>
      <c r="Y895" s="142"/>
      <c r="Z895" s="153"/>
      <c r="AA895" s="153"/>
      <c r="AB895" s="153"/>
      <c r="AC895" s="154"/>
      <c r="AD895" s="155"/>
      <c r="AE895" s="149"/>
      <c r="AF895" s="248"/>
      <c r="AG895" s="257">
        <f t="shared" si="113"/>
        <v>0</v>
      </c>
      <c r="AH895" s="252" t="str">
        <f t="shared" si="115"/>
        <v/>
      </c>
      <c r="AI895" s="258">
        <f t="shared" si="116"/>
        <v>0</v>
      </c>
    </row>
    <row r="896" spans="1:35" ht="14.25" customHeight="1" x14ac:dyDescent="0.2">
      <c r="A896" s="151"/>
      <c r="B896" s="173"/>
      <c r="C896" s="138"/>
      <c r="D896" s="152"/>
      <c r="E896" s="140"/>
      <c r="F896" s="152"/>
      <c r="G896" s="140"/>
      <c r="H896" s="140"/>
      <c r="I896" s="118">
        <v>260842</v>
      </c>
      <c r="J896" s="174"/>
      <c r="K896" s="140"/>
      <c r="L896" s="140"/>
      <c r="M896" s="152"/>
      <c r="N896" s="225"/>
      <c r="O896" s="142"/>
      <c r="P896" s="140"/>
      <c r="Q896" s="140"/>
      <c r="R896" s="140"/>
      <c r="S896" s="140"/>
      <c r="T896" s="140"/>
      <c r="U896" s="140"/>
      <c r="V896" s="140"/>
      <c r="W896" s="256">
        <f t="shared" si="112"/>
        <v>0</v>
      </c>
      <c r="X896" s="144" t="str">
        <f t="shared" si="114"/>
        <v/>
      </c>
      <c r="Y896" s="142"/>
      <c r="Z896" s="153"/>
      <c r="AA896" s="153"/>
      <c r="AB896" s="153"/>
      <c r="AC896" s="154"/>
      <c r="AD896" s="155"/>
      <c r="AE896" s="149"/>
      <c r="AF896" s="248"/>
      <c r="AG896" s="257">
        <f t="shared" si="113"/>
        <v>0</v>
      </c>
      <c r="AH896" s="252" t="str">
        <f t="shared" si="115"/>
        <v/>
      </c>
      <c r="AI896" s="258">
        <f t="shared" si="116"/>
        <v>0</v>
      </c>
    </row>
    <row r="897" spans="1:35" ht="14.25" customHeight="1" x14ac:dyDescent="0.2">
      <c r="A897" s="151"/>
      <c r="B897" s="173"/>
      <c r="C897" s="138"/>
      <c r="D897" s="152"/>
      <c r="E897" s="140"/>
      <c r="F897" s="152"/>
      <c r="G897" s="140"/>
      <c r="H897" s="140"/>
      <c r="I897" s="118">
        <v>260843</v>
      </c>
      <c r="J897" s="174"/>
      <c r="K897" s="140"/>
      <c r="L897" s="140"/>
      <c r="M897" s="152"/>
      <c r="N897" s="225"/>
      <c r="O897" s="142"/>
      <c r="P897" s="140"/>
      <c r="Q897" s="140"/>
      <c r="R897" s="140"/>
      <c r="S897" s="140"/>
      <c r="T897" s="140"/>
      <c r="U897" s="140"/>
      <c r="V897" s="140"/>
      <c r="W897" s="256">
        <f t="shared" si="112"/>
        <v>0</v>
      </c>
      <c r="X897" s="144" t="str">
        <f t="shared" si="114"/>
        <v/>
      </c>
      <c r="Y897" s="142"/>
      <c r="Z897" s="153"/>
      <c r="AA897" s="153"/>
      <c r="AB897" s="153"/>
      <c r="AC897" s="154"/>
      <c r="AD897" s="155"/>
      <c r="AE897" s="149"/>
      <c r="AF897" s="248"/>
      <c r="AG897" s="257">
        <f t="shared" si="113"/>
        <v>0</v>
      </c>
      <c r="AH897" s="252" t="str">
        <f t="shared" si="115"/>
        <v/>
      </c>
      <c r="AI897" s="258">
        <f t="shared" si="116"/>
        <v>0</v>
      </c>
    </row>
    <row r="898" spans="1:35" ht="14.25" customHeight="1" x14ac:dyDescent="0.2">
      <c r="A898" s="151"/>
      <c r="B898" s="173"/>
      <c r="C898" s="138"/>
      <c r="D898" s="152"/>
      <c r="E898" s="140"/>
      <c r="F898" s="152"/>
      <c r="G898" s="140"/>
      <c r="H898" s="140"/>
      <c r="I898" s="118">
        <v>260844</v>
      </c>
      <c r="J898" s="174"/>
      <c r="K898" s="140"/>
      <c r="L898" s="140"/>
      <c r="M898" s="152"/>
      <c r="N898" s="225"/>
      <c r="O898" s="142"/>
      <c r="P898" s="140"/>
      <c r="Q898" s="140"/>
      <c r="R898" s="140"/>
      <c r="S898" s="140"/>
      <c r="T898" s="140"/>
      <c r="U898" s="140"/>
      <c r="V898" s="140"/>
      <c r="W898" s="256">
        <f t="shared" si="112"/>
        <v>0</v>
      </c>
      <c r="X898" s="144" t="str">
        <f t="shared" si="114"/>
        <v/>
      </c>
      <c r="Y898" s="142"/>
      <c r="Z898" s="153"/>
      <c r="AA898" s="153"/>
      <c r="AB898" s="153"/>
      <c r="AC898" s="154"/>
      <c r="AD898" s="155"/>
      <c r="AE898" s="149"/>
      <c r="AF898" s="248"/>
      <c r="AG898" s="257">
        <f t="shared" si="113"/>
        <v>0</v>
      </c>
      <c r="AH898" s="252" t="str">
        <f t="shared" si="115"/>
        <v/>
      </c>
      <c r="AI898" s="258">
        <f t="shared" si="116"/>
        <v>0</v>
      </c>
    </row>
    <row r="899" spans="1:35" ht="14.25" customHeight="1" x14ac:dyDescent="0.2">
      <c r="A899" s="151"/>
      <c r="B899" s="173"/>
      <c r="C899" s="138"/>
      <c r="D899" s="152"/>
      <c r="E899" s="140"/>
      <c r="F899" s="152"/>
      <c r="G899" s="140"/>
      <c r="H899" s="140"/>
      <c r="I899" s="118">
        <v>260845</v>
      </c>
      <c r="J899" s="174"/>
      <c r="K899" s="140"/>
      <c r="L899" s="140"/>
      <c r="M899" s="152"/>
      <c r="N899" s="225"/>
      <c r="O899" s="142"/>
      <c r="P899" s="140"/>
      <c r="Q899" s="140"/>
      <c r="R899" s="140"/>
      <c r="S899" s="140"/>
      <c r="T899" s="140"/>
      <c r="U899" s="140"/>
      <c r="V899" s="140"/>
      <c r="W899" s="256">
        <f t="shared" si="112"/>
        <v>0</v>
      </c>
      <c r="X899" s="144" t="str">
        <f t="shared" si="114"/>
        <v/>
      </c>
      <c r="Y899" s="142"/>
      <c r="Z899" s="153"/>
      <c r="AA899" s="153"/>
      <c r="AB899" s="153"/>
      <c r="AC899" s="154"/>
      <c r="AD899" s="155"/>
      <c r="AE899" s="149"/>
      <c r="AF899" s="248"/>
      <c r="AG899" s="257">
        <f t="shared" si="113"/>
        <v>0</v>
      </c>
      <c r="AH899" s="252" t="str">
        <f t="shared" si="115"/>
        <v/>
      </c>
      <c r="AI899" s="258">
        <f t="shared" si="116"/>
        <v>0</v>
      </c>
    </row>
    <row r="900" spans="1:35" ht="14.25" customHeight="1" x14ac:dyDescent="0.2">
      <c r="A900" s="151"/>
      <c r="B900" s="173"/>
      <c r="C900" s="138"/>
      <c r="D900" s="152"/>
      <c r="E900" s="140"/>
      <c r="F900" s="152"/>
      <c r="G900" s="140"/>
      <c r="H900" s="140"/>
      <c r="I900" s="118">
        <v>260846</v>
      </c>
      <c r="J900" s="174"/>
      <c r="K900" s="140"/>
      <c r="L900" s="140"/>
      <c r="M900" s="152"/>
      <c r="N900" s="225"/>
      <c r="O900" s="142"/>
      <c r="P900" s="140"/>
      <c r="Q900" s="140"/>
      <c r="R900" s="140"/>
      <c r="S900" s="140"/>
      <c r="T900" s="140"/>
      <c r="U900" s="140"/>
      <c r="V900" s="140"/>
      <c r="W900" s="256">
        <f t="shared" si="112"/>
        <v>0</v>
      </c>
      <c r="X900" s="144" t="str">
        <f t="shared" si="114"/>
        <v/>
      </c>
      <c r="Y900" s="142"/>
      <c r="Z900" s="153"/>
      <c r="AA900" s="153"/>
      <c r="AB900" s="153"/>
      <c r="AC900" s="154"/>
      <c r="AD900" s="155"/>
      <c r="AE900" s="149"/>
      <c r="AF900" s="248"/>
      <c r="AG900" s="257">
        <f t="shared" si="113"/>
        <v>0</v>
      </c>
      <c r="AH900" s="252" t="str">
        <f t="shared" si="115"/>
        <v/>
      </c>
      <c r="AI900" s="258">
        <f t="shared" si="116"/>
        <v>0</v>
      </c>
    </row>
    <row r="901" spans="1:35" ht="14.25" customHeight="1" x14ac:dyDescent="0.2">
      <c r="A901" s="151"/>
      <c r="B901" s="173"/>
      <c r="C901" s="138"/>
      <c r="D901" s="152"/>
      <c r="E901" s="140"/>
      <c r="F901" s="152"/>
      <c r="G901" s="140"/>
      <c r="H901" s="140"/>
      <c r="I901" s="118">
        <v>260847</v>
      </c>
      <c r="J901" s="174"/>
      <c r="K901" s="140"/>
      <c r="L901" s="140"/>
      <c r="M901" s="152"/>
      <c r="N901" s="225"/>
      <c r="O901" s="142"/>
      <c r="P901" s="140"/>
      <c r="Q901" s="140"/>
      <c r="R901" s="140"/>
      <c r="S901" s="140"/>
      <c r="T901" s="140"/>
      <c r="U901" s="140"/>
      <c r="V901" s="140"/>
      <c r="W901" s="256">
        <f t="shared" si="112"/>
        <v>0</v>
      </c>
      <c r="X901" s="144" t="str">
        <f t="shared" si="114"/>
        <v/>
      </c>
      <c r="Y901" s="142"/>
      <c r="Z901" s="153"/>
      <c r="AA901" s="153"/>
      <c r="AB901" s="153"/>
      <c r="AC901" s="154"/>
      <c r="AD901" s="155"/>
      <c r="AE901" s="149"/>
      <c r="AF901" s="248"/>
      <c r="AG901" s="257">
        <f t="shared" si="113"/>
        <v>0</v>
      </c>
      <c r="AH901" s="252" t="str">
        <f t="shared" si="115"/>
        <v/>
      </c>
      <c r="AI901" s="258">
        <f t="shared" si="116"/>
        <v>0</v>
      </c>
    </row>
    <row r="902" spans="1:35" ht="14.25" customHeight="1" x14ac:dyDescent="0.2">
      <c r="A902" s="151"/>
      <c r="B902" s="173"/>
      <c r="C902" s="138"/>
      <c r="D902" s="152"/>
      <c r="E902" s="140"/>
      <c r="F902" s="152"/>
      <c r="G902" s="140"/>
      <c r="H902" s="140"/>
      <c r="I902" s="118">
        <v>260848</v>
      </c>
      <c r="J902" s="174"/>
      <c r="K902" s="140"/>
      <c r="L902" s="140"/>
      <c r="M902" s="152"/>
      <c r="N902" s="225"/>
      <c r="O902" s="142"/>
      <c r="P902" s="140"/>
      <c r="Q902" s="140"/>
      <c r="R902" s="140"/>
      <c r="S902" s="140"/>
      <c r="T902" s="140"/>
      <c r="U902" s="140"/>
      <c r="V902" s="140"/>
      <c r="W902" s="256">
        <f t="shared" si="112"/>
        <v>0</v>
      </c>
      <c r="X902" s="144" t="str">
        <f t="shared" si="114"/>
        <v/>
      </c>
      <c r="Y902" s="142"/>
      <c r="Z902" s="153"/>
      <c r="AA902" s="153"/>
      <c r="AB902" s="153"/>
      <c r="AC902" s="154"/>
      <c r="AD902" s="155"/>
      <c r="AE902" s="149"/>
      <c r="AF902" s="248"/>
      <c r="AG902" s="257">
        <f t="shared" si="113"/>
        <v>0</v>
      </c>
      <c r="AH902" s="252" t="str">
        <f t="shared" si="115"/>
        <v/>
      </c>
      <c r="AI902" s="258">
        <f t="shared" si="116"/>
        <v>0</v>
      </c>
    </row>
    <row r="903" spans="1:35" ht="14.25" customHeight="1" x14ac:dyDescent="0.2">
      <c r="A903" s="151"/>
      <c r="B903" s="173"/>
      <c r="C903" s="138"/>
      <c r="D903" s="152"/>
      <c r="E903" s="140"/>
      <c r="F903" s="152"/>
      <c r="G903" s="140"/>
      <c r="H903" s="140"/>
      <c r="I903" s="118">
        <v>260849</v>
      </c>
      <c r="J903" s="174"/>
      <c r="K903" s="140"/>
      <c r="L903" s="140"/>
      <c r="M903" s="152"/>
      <c r="N903" s="225"/>
      <c r="O903" s="142"/>
      <c r="P903" s="140"/>
      <c r="Q903" s="140"/>
      <c r="R903" s="140"/>
      <c r="S903" s="140"/>
      <c r="T903" s="140"/>
      <c r="U903" s="140"/>
      <c r="V903" s="140"/>
      <c r="W903" s="256">
        <f t="shared" si="112"/>
        <v>0</v>
      </c>
      <c r="X903" s="144" t="str">
        <f t="shared" si="114"/>
        <v/>
      </c>
      <c r="Y903" s="142"/>
      <c r="Z903" s="153"/>
      <c r="AA903" s="153"/>
      <c r="AB903" s="153"/>
      <c r="AC903" s="154"/>
      <c r="AD903" s="155"/>
      <c r="AE903" s="149"/>
      <c r="AF903" s="248"/>
      <c r="AG903" s="257">
        <f t="shared" si="113"/>
        <v>0</v>
      </c>
      <c r="AH903" s="252" t="str">
        <f t="shared" si="115"/>
        <v/>
      </c>
      <c r="AI903" s="258">
        <f t="shared" si="116"/>
        <v>0</v>
      </c>
    </row>
    <row r="904" spans="1:35" ht="14.25" customHeight="1" x14ac:dyDescent="0.2">
      <c r="A904" s="151"/>
      <c r="B904" s="173"/>
      <c r="C904" s="138"/>
      <c r="D904" s="152"/>
      <c r="E904" s="140"/>
      <c r="F904" s="152"/>
      <c r="G904" s="140"/>
      <c r="H904" s="140"/>
      <c r="I904" s="118">
        <v>260850</v>
      </c>
      <c r="J904" s="174"/>
      <c r="K904" s="140"/>
      <c r="L904" s="140"/>
      <c r="M904" s="152"/>
      <c r="N904" s="225"/>
      <c r="O904" s="142"/>
      <c r="P904" s="140"/>
      <c r="Q904" s="140"/>
      <c r="R904" s="140"/>
      <c r="S904" s="140"/>
      <c r="T904" s="140"/>
      <c r="U904" s="140"/>
      <c r="V904" s="140"/>
      <c r="W904" s="256">
        <f t="shared" si="112"/>
        <v>0</v>
      </c>
      <c r="X904" s="144" t="str">
        <f t="shared" si="114"/>
        <v/>
      </c>
      <c r="Y904" s="142"/>
      <c r="Z904" s="153"/>
      <c r="AA904" s="153"/>
      <c r="AB904" s="153"/>
      <c r="AC904" s="154"/>
      <c r="AD904" s="155"/>
      <c r="AE904" s="149"/>
      <c r="AF904" s="248"/>
      <c r="AG904" s="257">
        <f t="shared" si="113"/>
        <v>0</v>
      </c>
      <c r="AH904" s="252" t="str">
        <f t="shared" si="115"/>
        <v/>
      </c>
      <c r="AI904" s="258">
        <f t="shared" si="116"/>
        <v>0</v>
      </c>
    </row>
    <row r="905" spans="1:35" ht="14.25" customHeight="1" x14ac:dyDescent="0.2">
      <c r="A905" s="151"/>
      <c r="B905" s="173"/>
      <c r="C905" s="138"/>
      <c r="D905" s="152"/>
      <c r="E905" s="140"/>
      <c r="F905" s="152"/>
      <c r="G905" s="140"/>
      <c r="H905" s="140"/>
      <c r="I905" s="118">
        <v>260851</v>
      </c>
      <c r="J905" s="174"/>
      <c r="K905" s="140"/>
      <c r="L905" s="140"/>
      <c r="M905" s="152"/>
      <c r="N905" s="225"/>
      <c r="O905" s="142"/>
      <c r="P905" s="140"/>
      <c r="Q905" s="140"/>
      <c r="R905" s="140"/>
      <c r="S905" s="140"/>
      <c r="T905" s="140"/>
      <c r="U905" s="140"/>
      <c r="V905" s="140"/>
      <c r="W905" s="256">
        <f t="shared" si="112"/>
        <v>0</v>
      </c>
      <c r="X905" s="144" t="str">
        <f t="shared" si="114"/>
        <v/>
      </c>
      <c r="Y905" s="142"/>
      <c r="Z905" s="153"/>
      <c r="AA905" s="153"/>
      <c r="AB905" s="153"/>
      <c r="AC905" s="154"/>
      <c r="AD905" s="155"/>
      <c r="AE905" s="149"/>
      <c r="AF905" s="248"/>
      <c r="AG905" s="257">
        <f t="shared" si="113"/>
        <v>0</v>
      </c>
      <c r="AH905" s="252" t="str">
        <f t="shared" si="115"/>
        <v/>
      </c>
      <c r="AI905" s="258">
        <f t="shared" si="116"/>
        <v>0</v>
      </c>
    </row>
    <row r="906" spans="1:35" ht="14.25" customHeight="1" x14ac:dyDescent="0.2">
      <c r="A906" s="151"/>
      <c r="B906" s="173"/>
      <c r="C906" s="138"/>
      <c r="D906" s="152"/>
      <c r="E906" s="140"/>
      <c r="F906" s="152"/>
      <c r="G906" s="140"/>
      <c r="H906" s="140"/>
      <c r="I906" s="118">
        <v>260852</v>
      </c>
      <c r="J906" s="174"/>
      <c r="K906" s="140"/>
      <c r="L906" s="140"/>
      <c r="M906" s="152"/>
      <c r="N906" s="225"/>
      <c r="O906" s="142"/>
      <c r="P906" s="140"/>
      <c r="Q906" s="140"/>
      <c r="R906" s="140"/>
      <c r="S906" s="140"/>
      <c r="T906" s="140"/>
      <c r="U906" s="140"/>
      <c r="V906" s="140"/>
      <c r="W906" s="256">
        <f t="shared" si="112"/>
        <v>0</v>
      </c>
      <c r="X906" s="144" t="str">
        <f t="shared" si="114"/>
        <v/>
      </c>
      <c r="Y906" s="142"/>
      <c r="Z906" s="153"/>
      <c r="AA906" s="153"/>
      <c r="AB906" s="153"/>
      <c r="AC906" s="154"/>
      <c r="AD906" s="155"/>
      <c r="AE906" s="149"/>
      <c r="AF906" s="248"/>
      <c r="AG906" s="257">
        <f t="shared" si="113"/>
        <v>0</v>
      </c>
      <c r="AH906" s="252" t="str">
        <f t="shared" si="115"/>
        <v/>
      </c>
      <c r="AI906" s="258">
        <f t="shared" si="116"/>
        <v>0</v>
      </c>
    </row>
    <row r="907" spans="1:35" ht="14.25" customHeight="1" x14ac:dyDescent="0.2">
      <c r="A907" s="151"/>
      <c r="B907" s="173"/>
      <c r="C907" s="138"/>
      <c r="D907" s="152"/>
      <c r="E907" s="140"/>
      <c r="F907" s="152"/>
      <c r="G907" s="140"/>
      <c r="H907" s="140"/>
      <c r="I907" s="118">
        <v>260853</v>
      </c>
      <c r="J907" s="174"/>
      <c r="K907" s="140"/>
      <c r="L907" s="140"/>
      <c r="M907" s="152"/>
      <c r="N907" s="225"/>
      <c r="O907" s="142"/>
      <c r="P907" s="140"/>
      <c r="Q907" s="140"/>
      <c r="R907" s="140"/>
      <c r="S907" s="140"/>
      <c r="T907" s="140"/>
      <c r="U907" s="140"/>
      <c r="V907" s="140"/>
      <c r="W907" s="256">
        <f t="shared" si="112"/>
        <v>0</v>
      </c>
      <c r="X907" s="144" t="str">
        <f t="shared" si="114"/>
        <v/>
      </c>
      <c r="Y907" s="142"/>
      <c r="Z907" s="153"/>
      <c r="AA907" s="153"/>
      <c r="AB907" s="153"/>
      <c r="AC907" s="154"/>
      <c r="AD907" s="155"/>
      <c r="AE907" s="149"/>
      <c r="AF907" s="248"/>
      <c r="AG907" s="257">
        <f t="shared" si="113"/>
        <v>0</v>
      </c>
      <c r="AH907" s="252" t="str">
        <f t="shared" si="115"/>
        <v/>
      </c>
      <c r="AI907" s="258">
        <f t="shared" si="116"/>
        <v>0</v>
      </c>
    </row>
    <row r="908" spans="1:35" ht="14.25" customHeight="1" x14ac:dyDescent="0.2">
      <c r="A908" s="151"/>
      <c r="B908" s="173"/>
      <c r="C908" s="138"/>
      <c r="D908" s="152"/>
      <c r="E908" s="140"/>
      <c r="F908" s="152"/>
      <c r="G908" s="140"/>
      <c r="H908" s="140"/>
      <c r="I908" s="118">
        <v>260854</v>
      </c>
      <c r="J908" s="174"/>
      <c r="K908" s="140"/>
      <c r="L908" s="140"/>
      <c r="M908" s="152"/>
      <c r="N908" s="225"/>
      <c r="O908" s="142"/>
      <c r="P908" s="140"/>
      <c r="Q908" s="140"/>
      <c r="R908" s="140"/>
      <c r="S908" s="140"/>
      <c r="T908" s="140"/>
      <c r="U908" s="140"/>
      <c r="V908" s="140"/>
      <c r="W908" s="256">
        <f t="shared" si="112"/>
        <v>0</v>
      </c>
      <c r="X908" s="144" t="str">
        <f t="shared" si="114"/>
        <v/>
      </c>
      <c r="Y908" s="142"/>
      <c r="Z908" s="153"/>
      <c r="AA908" s="153"/>
      <c r="AB908" s="153"/>
      <c r="AC908" s="154"/>
      <c r="AD908" s="155"/>
      <c r="AE908" s="149"/>
      <c r="AF908" s="248"/>
      <c r="AG908" s="257">
        <f t="shared" si="113"/>
        <v>0</v>
      </c>
      <c r="AH908" s="252" t="str">
        <f t="shared" si="115"/>
        <v/>
      </c>
      <c r="AI908" s="258">
        <f t="shared" si="116"/>
        <v>0</v>
      </c>
    </row>
    <row r="909" spans="1:35" ht="14.25" customHeight="1" x14ac:dyDescent="0.2">
      <c r="A909" s="151"/>
      <c r="B909" s="173"/>
      <c r="C909" s="138"/>
      <c r="D909" s="152"/>
      <c r="E909" s="140"/>
      <c r="F909" s="152"/>
      <c r="G909" s="140"/>
      <c r="H909" s="140"/>
      <c r="I909" s="118">
        <v>260855</v>
      </c>
      <c r="J909" s="174"/>
      <c r="K909" s="140"/>
      <c r="L909" s="140"/>
      <c r="M909" s="152"/>
      <c r="N909" s="225"/>
      <c r="O909" s="142"/>
      <c r="P909" s="140"/>
      <c r="Q909" s="140"/>
      <c r="R909" s="140"/>
      <c r="S909" s="140"/>
      <c r="T909" s="140"/>
      <c r="U909" s="140"/>
      <c r="V909" s="140"/>
      <c r="W909" s="256">
        <f t="shared" si="112"/>
        <v>0</v>
      </c>
      <c r="X909" s="144" t="str">
        <f t="shared" si="114"/>
        <v/>
      </c>
      <c r="Y909" s="142"/>
      <c r="Z909" s="153"/>
      <c r="AA909" s="153"/>
      <c r="AB909" s="153"/>
      <c r="AC909" s="154"/>
      <c r="AD909" s="155"/>
      <c r="AE909" s="149"/>
      <c r="AF909" s="248"/>
      <c r="AG909" s="257">
        <f t="shared" si="113"/>
        <v>0</v>
      </c>
      <c r="AH909" s="252" t="str">
        <f t="shared" si="115"/>
        <v/>
      </c>
      <c r="AI909" s="258">
        <f t="shared" si="116"/>
        <v>0</v>
      </c>
    </row>
    <row r="910" spans="1:35" ht="14.25" customHeight="1" x14ac:dyDescent="0.2">
      <c r="A910" s="151"/>
      <c r="B910" s="173"/>
      <c r="C910" s="138"/>
      <c r="D910" s="152"/>
      <c r="E910" s="140"/>
      <c r="F910" s="152"/>
      <c r="G910" s="140"/>
      <c r="H910" s="140"/>
      <c r="I910" s="118">
        <v>260856</v>
      </c>
      <c r="J910" s="174"/>
      <c r="K910" s="140"/>
      <c r="L910" s="140"/>
      <c r="M910" s="152"/>
      <c r="N910" s="225"/>
      <c r="O910" s="142"/>
      <c r="P910" s="140"/>
      <c r="Q910" s="140"/>
      <c r="R910" s="140"/>
      <c r="S910" s="140"/>
      <c r="T910" s="140"/>
      <c r="U910" s="140"/>
      <c r="V910" s="140"/>
      <c r="W910" s="256">
        <f t="shared" si="112"/>
        <v>0</v>
      </c>
      <c r="X910" s="144" t="str">
        <f t="shared" si="114"/>
        <v/>
      </c>
      <c r="Y910" s="142"/>
      <c r="Z910" s="153"/>
      <c r="AA910" s="153"/>
      <c r="AB910" s="153"/>
      <c r="AC910" s="154"/>
      <c r="AD910" s="155"/>
      <c r="AE910" s="149"/>
      <c r="AF910" s="248"/>
      <c r="AG910" s="257">
        <f t="shared" si="113"/>
        <v>0</v>
      </c>
      <c r="AH910" s="252" t="str">
        <f t="shared" si="115"/>
        <v/>
      </c>
      <c r="AI910" s="258">
        <f t="shared" si="116"/>
        <v>0</v>
      </c>
    </row>
    <row r="911" spans="1:35" ht="14.25" customHeight="1" x14ac:dyDescent="0.2">
      <c r="A911" s="151"/>
      <c r="B911" s="173"/>
      <c r="C911" s="138"/>
      <c r="D911" s="152"/>
      <c r="E911" s="140"/>
      <c r="F911" s="152"/>
      <c r="G911" s="140"/>
      <c r="H911" s="140"/>
      <c r="I911" s="118">
        <v>260857</v>
      </c>
      <c r="J911" s="174"/>
      <c r="K911" s="140"/>
      <c r="L911" s="140"/>
      <c r="M911" s="152"/>
      <c r="N911" s="225"/>
      <c r="O911" s="142"/>
      <c r="P911" s="140"/>
      <c r="Q911" s="140"/>
      <c r="R911" s="140"/>
      <c r="S911" s="140"/>
      <c r="T911" s="140"/>
      <c r="U911" s="140"/>
      <c r="V911" s="140"/>
      <c r="W911" s="256">
        <f t="shared" si="112"/>
        <v>0</v>
      </c>
      <c r="X911" s="144" t="str">
        <f t="shared" si="114"/>
        <v/>
      </c>
      <c r="Y911" s="142"/>
      <c r="Z911" s="153"/>
      <c r="AA911" s="153"/>
      <c r="AB911" s="153"/>
      <c r="AC911" s="154"/>
      <c r="AD911" s="155"/>
      <c r="AE911" s="149"/>
      <c r="AF911" s="248"/>
      <c r="AG911" s="257">
        <f t="shared" si="113"/>
        <v>0</v>
      </c>
      <c r="AH911" s="252" t="str">
        <f t="shared" si="115"/>
        <v/>
      </c>
      <c r="AI911" s="258">
        <f t="shared" si="116"/>
        <v>0</v>
      </c>
    </row>
    <row r="912" spans="1:35" ht="14.25" customHeight="1" x14ac:dyDescent="0.2">
      <c r="A912" s="151"/>
      <c r="B912" s="173"/>
      <c r="C912" s="138"/>
      <c r="D912" s="152"/>
      <c r="E912" s="140"/>
      <c r="F912" s="152"/>
      <c r="G912" s="140"/>
      <c r="H912" s="140"/>
      <c r="I912" s="118">
        <v>260858</v>
      </c>
      <c r="J912" s="174"/>
      <c r="K912" s="140"/>
      <c r="L912" s="140"/>
      <c r="M912" s="152"/>
      <c r="N912" s="225"/>
      <c r="O912" s="142"/>
      <c r="P912" s="140"/>
      <c r="Q912" s="140"/>
      <c r="R912" s="140"/>
      <c r="S912" s="140"/>
      <c r="T912" s="140"/>
      <c r="U912" s="140"/>
      <c r="V912" s="140"/>
      <c r="W912" s="256">
        <f t="shared" si="112"/>
        <v>0</v>
      </c>
      <c r="X912" s="144" t="str">
        <f t="shared" si="114"/>
        <v/>
      </c>
      <c r="Y912" s="142"/>
      <c r="Z912" s="153"/>
      <c r="AA912" s="153"/>
      <c r="AB912" s="153"/>
      <c r="AC912" s="154"/>
      <c r="AD912" s="155"/>
      <c r="AE912" s="149"/>
      <c r="AF912" s="248"/>
      <c r="AG912" s="257">
        <f t="shared" si="113"/>
        <v>0</v>
      </c>
      <c r="AH912" s="252" t="str">
        <f t="shared" si="115"/>
        <v/>
      </c>
      <c r="AI912" s="258">
        <f t="shared" si="116"/>
        <v>0</v>
      </c>
    </row>
    <row r="913" spans="1:35" ht="14.25" customHeight="1" x14ac:dyDescent="0.2">
      <c r="A913" s="151"/>
      <c r="B913" s="173"/>
      <c r="C913" s="138"/>
      <c r="D913" s="152"/>
      <c r="E913" s="140"/>
      <c r="F913" s="152"/>
      <c r="G913" s="140"/>
      <c r="H913" s="140"/>
      <c r="I913" s="118">
        <v>260859</v>
      </c>
      <c r="J913" s="174"/>
      <c r="K913" s="140"/>
      <c r="L913" s="140"/>
      <c r="M913" s="152"/>
      <c r="N913" s="225"/>
      <c r="O913" s="142"/>
      <c r="P913" s="140"/>
      <c r="Q913" s="140"/>
      <c r="R913" s="140"/>
      <c r="S913" s="140"/>
      <c r="T913" s="140"/>
      <c r="U913" s="140"/>
      <c r="V913" s="140"/>
      <c r="W913" s="256">
        <f t="shared" si="112"/>
        <v>0</v>
      </c>
      <c r="X913" s="144" t="str">
        <f t="shared" si="114"/>
        <v/>
      </c>
      <c r="Y913" s="142"/>
      <c r="Z913" s="153"/>
      <c r="AA913" s="153"/>
      <c r="AB913" s="153"/>
      <c r="AC913" s="154"/>
      <c r="AD913" s="155"/>
      <c r="AE913" s="149"/>
      <c r="AF913" s="248"/>
      <c r="AG913" s="257">
        <f t="shared" si="113"/>
        <v>0</v>
      </c>
      <c r="AH913" s="252" t="str">
        <f t="shared" si="115"/>
        <v/>
      </c>
      <c r="AI913" s="258">
        <f t="shared" si="116"/>
        <v>0</v>
      </c>
    </row>
    <row r="914" spans="1:35" ht="14.25" customHeight="1" x14ac:dyDescent="0.2">
      <c r="A914" s="151"/>
      <c r="B914" s="173"/>
      <c r="C914" s="138"/>
      <c r="D914" s="152"/>
      <c r="E914" s="140"/>
      <c r="F914" s="152"/>
      <c r="G914" s="140"/>
      <c r="H914" s="140"/>
      <c r="I914" s="118">
        <v>260860</v>
      </c>
      <c r="J914" s="174"/>
      <c r="K914" s="140"/>
      <c r="L914" s="140"/>
      <c r="M914" s="152"/>
      <c r="N914" s="225"/>
      <c r="O914" s="142"/>
      <c r="P914" s="140"/>
      <c r="Q914" s="140"/>
      <c r="R914" s="140"/>
      <c r="S914" s="140"/>
      <c r="T914" s="140"/>
      <c r="U914" s="140"/>
      <c r="V914" s="140"/>
      <c r="W914" s="256">
        <f t="shared" si="112"/>
        <v>0</v>
      </c>
      <c r="X914" s="144" t="str">
        <f t="shared" si="114"/>
        <v/>
      </c>
      <c r="Y914" s="142"/>
      <c r="Z914" s="153"/>
      <c r="AA914" s="153"/>
      <c r="AB914" s="153"/>
      <c r="AC914" s="154"/>
      <c r="AD914" s="155"/>
      <c r="AE914" s="149"/>
      <c r="AF914" s="248"/>
      <c r="AG914" s="257">
        <f t="shared" si="113"/>
        <v>0</v>
      </c>
      <c r="AH914" s="252" t="str">
        <f t="shared" si="115"/>
        <v/>
      </c>
      <c r="AI914" s="258">
        <f t="shared" si="116"/>
        <v>0</v>
      </c>
    </row>
    <row r="915" spans="1:35" ht="14.25" customHeight="1" x14ac:dyDescent="0.2">
      <c r="A915" s="151"/>
      <c r="B915" s="173"/>
      <c r="C915" s="138"/>
      <c r="D915" s="152"/>
      <c r="E915" s="140"/>
      <c r="F915" s="152"/>
      <c r="G915" s="140"/>
      <c r="H915" s="140"/>
      <c r="I915" s="118">
        <v>260861</v>
      </c>
      <c r="J915" s="174"/>
      <c r="K915" s="140"/>
      <c r="L915" s="140"/>
      <c r="M915" s="152"/>
      <c r="N915" s="225"/>
      <c r="O915" s="142"/>
      <c r="P915" s="140"/>
      <c r="Q915" s="140"/>
      <c r="R915" s="140"/>
      <c r="S915" s="140"/>
      <c r="T915" s="140"/>
      <c r="U915" s="140"/>
      <c r="V915" s="140"/>
      <c r="W915" s="256">
        <f t="shared" si="112"/>
        <v>0</v>
      </c>
      <c r="X915" s="144" t="str">
        <f t="shared" si="114"/>
        <v/>
      </c>
      <c r="Y915" s="142"/>
      <c r="Z915" s="153"/>
      <c r="AA915" s="153"/>
      <c r="AB915" s="153"/>
      <c r="AC915" s="154"/>
      <c r="AD915" s="155"/>
      <c r="AE915" s="149"/>
      <c r="AF915" s="248"/>
      <c r="AG915" s="257">
        <f t="shared" si="113"/>
        <v>0</v>
      </c>
      <c r="AH915" s="252" t="str">
        <f t="shared" si="115"/>
        <v/>
      </c>
      <c r="AI915" s="258">
        <f t="shared" si="116"/>
        <v>0</v>
      </c>
    </row>
    <row r="916" spans="1:35" ht="14.25" customHeight="1" x14ac:dyDescent="0.2">
      <c r="A916" s="151"/>
      <c r="B916" s="173"/>
      <c r="C916" s="138"/>
      <c r="D916" s="152"/>
      <c r="E916" s="140"/>
      <c r="F916" s="152"/>
      <c r="G916" s="140"/>
      <c r="H916" s="140"/>
      <c r="I916" s="118">
        <v>260862</v>
      </c>
      <c r="J916" s="174"/>
      <c r="K916" s="140"/>
      <c r="L916" s="140"/>
      <c r="M916" s="152"/>
      <c r="N916" s="225"/>
      <c r="O916" s="142"/>
      <c r="P916" s="140"/>
      <c r="Q916" s="140"/>
      <c r="R916" s="140"/>
      <c r="S916" s="140"/>
      <c r="T916" s="140"/>
      <c r="U916" s="140"/>
      <c r="V916" s="140"/>
      <c r="W916" s="256">
        <f t="shared" si="112"/>
        <v>0</v>
      </c>
      <c r="X916" s="144" t="str">
        <f t="shared" si="114"/>
        <v/>
      </c>
      <c r="Y916" s="142"/>
      <c r="Z916" s="153"/>
      <c r="AA916" s="153"/>
      <c r="AB916" s="153"/>
      <c r="AC916" s="154"/>
      <c r="AD916" s="155"/>
      <c r="AE916" s="149"/>
      <c r="AF916" s="248"/>
      <c r="AG916" s="257">
        <f t="shared" si="113"/>
        <v>0</v>
      </c>
      <c r="AH916" s="252" t="str">
        <f t="shared" si="115"/>
        <v/>
      </c>
      <c r="AI916" s="258">
        <f t="shared" si="116"/>
        <v>0</v>
      </c>
    </row>
    <row r="917" spans="1:35" ht="14.25" customHeight="1" x14ac:dyDescent="0.2">
      <c r="A917" s="151"/>
      <c r="B917" s="173"/>
      <c r="C917" s="138"/>
      <c r="D917" s="152"/>
      <c r="E917" s="140"/>
      <c r="F917" s="152"/>
      <c r="G917" s="140"/>
      <c r="H917" s="140"/>
      <c r="I917" s="118">
        <v>260863</v>
      </c>
      <c r="J917" s="174"/>
      <c r="K917" s="140"/>
      <c r="L917" s="140"/>
      <c r="M917" s="152"/>
      <c r="N917" s="225"/>
      <c r="O917" s="142"/>
      <c r="P917" s="140"/>
      <c r="Q917" s="140"/>
      <c r="R917" s="140"/>
      <c r="S917" s="140"/>
      <c r="T917" s="140"/>
      <c r="U917" s="140"/>
      <c r="V917" s="140"/>
      <c r="W917" s="256">
        <f t="shared" si="112"/>
        <v>0</v>
      </c>
      <c r="X917" s="144" t="str">
        <f t="shared" si="114"/>
        <v/>
      </c>
      <c r="Y917" s="142"/>
      <c r="Z917" s="153"/>
      <c r="AA917" s="153"/>
      <c r="AB917" s="153"/>
      <c r="AC917" s="154"/>
      <c r="AD917" s="155"/>
      <c r="AE917" s="149"/>
      <c r="AF917" s="248"/>
      <c r="AG917" s="257">
        <f t="shared" si="113"/>
        <v>0</v>
      </c>
      <c r="AH917" s="252" t="str">
        <f t="shared" si="115"/>
        <v/>
      </c>
      <c r="AI917" s="258">
        <f t="shared" si="116"/>
        <v>0</v>
      </c>
    </row>
    <row r="918" spans="1:35" ht="14.25" customHeight="1" x14ac:dyDescent="0.2">
      <c r="A918" s="151"/>
      <c r="B918" s="173"/>
      <c r="C918" s="138"/>
      <c r="D918" s="152"/>
      <c r="E918" s="140"/>
      <c r="F918" s="152"/>
      <c r="G918" s="140"/>
      <c r="H918" s="140"/>
      <c r="I918" s="118">
        <v>260864</v>
      </c>
      <c r="J918" s="174"/>
      <c r="K918" s="140"/>
      <c r="L918" s="140"/>
      <c r="M918" s="152"/>
      <c r="N918" s="225"/>
      <c r="O918" s="142"/>
      <c r="P918" s="140"/>
      <c r="Q918" s="140"/>
      <c r="R918" s="140"/>
      <c r="S918" s="140"/>
      <c r="T918" s="140"/>
      <c r="U918" s="140"/>
      <c r="V918" s="140"/>
      <c r="W918" s="256">
        <f t="shared" si="112"/>
        <v>0</v>
      </c>
      <c r="X918" s="144" t="str">
        <f t="shared" si="114"/>
        <v/>
      </c>
      <c r="Y918" s="142"/>
      <c r="Z918" s="153"/>
      <c r="AA918" s="153"/>
      <c r="AB918" s="153"/>
      <c r="AC918" s="154"/>
      <c r="AD918" s="155"/>
      <c r="AE918" s="149"/>
      <c r="AF918" s="248"/>
      <c r="AG918" s="257">
        <f t="shared" si="113"/>
        <v>0</v>
      </c>
      <c r="AH918" s="252" t="str">
        <f t="shared" si="115"/>
        <v/>
      </c>
      <c r="AI918" s="258">
        <f t="shared" si="116"/>
        <v>0</v>
      </c>
    </row>
    <row r="919" spans="1:35" ht="14.25" customHeight="1" x14ac:dyDescent="0.2">
      <c r="A919" s="151"/>
      <c r="B919" s="173"/>
      <c r="C919" s="138"/>
      <c r="D919" s="152"/>
      <c r="E919" s="140"/>
      <c r="F919" s="152"/>
      <c r="G919" s="140"/>
      <c r="H919" s="140"/>
      <c r="I919" s="118">
        <v>260865</v>
      </c>
      <c r="J919" s="174"/>
      <c r="K919" s="140"/>
      <c r="L919" s="140"/>
      <c r="M919" s="152"/>
      <c r="N919" s="225"/>
      <c r="O919" s="142"/>
      <c r="P919" s="140"/>
      <c r="Q919" s="140"/>
      <c r="R919" s="140"/>
      <c r="S919" s="140"/>
      <c r="T919" s="140"/>
      <c r="U919" s="140"/>
      <c r="V919" s="140"/>
      <c r="W919" s="256">
        <f t="shared" si="112"/>
        <v>0</v>
      </c>
      <c r="X919" s="144" t="str">
        <f t="shared" si="114"/>
        <v/>
      </c>
      <c r="Y919" s="142"/>
      <c r="Z919" s="153"/>
      <c r="AA919" s="153"/>
      <c r="AB919" s="153"/>
      <c r="AC919" s="154"/>
      <c r="AD919" s="155"/>
      <c r="AE919" s="149"/>
      <c r="AF919" s="248"/>
      <c r="AG919" s="257">
        <f t="shared" si="113"/>
        <v>0</v>
      </c>
      <c r="AH919" s="252" t="str">
        <f t="shared" si="115"/>
        <v/>
      </c>
      <c r="AI919" s="258">
        <f t="shared" si="116"/>
        <v>0</v>
      </c>
    </row>
    <row r="920" spans="1:35" ht="14.25" customHeight="1" x14ac:dyDescent="0.2">
      <c r="A920" s="151"/>
      <c r="B920" s="173"/>
      <c r="C920" s="138"/>
      <c r="D920" s="152"/>
      <c r="E920" s="140"/>
      <c r="F920" s="152"/>
      <c r="G920" s="140"/>
      <c r="H920" s="140"/>
      <c r="I920" s="118">
        <v>260866</v>
      </c>
      <c r="J920" s="174"/>
      <c r="K920" s="140"/>
      <c r="L920" s="140"/>
      <c r="M920" s="152"/>
      <c r="N920" s="225"/>
      <c r="O920" s="142"/>
      <c r="P920" s="140"/>
      <c r="Q920" s="140"/>
      <c r="R920" s="140"/>
      <c r="S920" s="140"/>
      <c r="T920" s="140"/>
      <c r="U920" s="140"/>
      <c r="V920" s="140"/>
      <c r="W920" s="256">
        <f t="shared" si="112"/>
        <v>0</v>
      </c>
      <c r="X920" s="144" t="str">
        <f t="shared" si="114"/>
        <v/>
      </c>
      <c r="Y920" s="142"/>
      <c r="Z920" s="153"/>
      <c r="AA920" s="153"/>
      <c r="AB920" s="153"/>
      <c r="AC920" s="154"/>
      <c r="AD920" s="155"/>
      <c r="AE920" s="149"/>
      <c r="AF920" s="248"/>
      <c r="AG920" s="257">
        <f t="shared" si="113"/>
        <v>0</v>
      </c>
      <c r="AH920" s="252" t="str">
        <f t="shared" si="115"/>
        <v/>
      </c>
      <c r="AI920" s="258">
        <f t="shared" si="116"/>
        <v>0</v>
      </c>
    </row>
    <row r="921" spans="1:35" ht="14.25" customHeight="1" x14ac:dyDescent="0.2">
      <c r="A921" s="151"/>
      <c r="B921" s="173"/>
      <c r="C921" s="138"/>
      <c r="D921" s="152"/>
      <c r="E921" s="140"/>
      <c r="F921" s="152"/>
      <c r="G921" s="140"/>
      <c r="H921" s="140"/>
      <c r="I921" s="118">
        <v>260867</v>
      </c>
      <c r="J921" s="174"/>
      <c r="K921" s="140"/>
      <c r="L921" s="140"/>
      <c r="M921" s="152"/>
      <c r="N921" s="225"/>
      <c r="O921" s="142"/>
      <c r="P921" s="140"/>
      <c r="Q921" s="140"/>
      <c r="R921" s="140"/>
      <c r="S921" s="140"/>
      <c r="T921" s="140"/>
      <c r="U921" s="140"/>
      <c r="V921" s="140"/>
      <c r="W921" s="256">
        <f t="shared" si="112"/>
        <v>0</v>
      </c>
      <c r="X921" s="144" t="str">
        <f t="shared" si="114"/>
        <v/>
      </c>
      <c r="Y921" s="142"/>
      <c r="Z921" s="153"/>
      <c r="AA921" s="153"/>
      <c r="AB921" s="153"/>
      <c r="AC921" s="154"/>
      <c r="AD921" s="155"/>
      <c r="AE921" s="149"/>
      <c r="AF921" s="248"/>
      <c r="AG921" s="257">
        <f t="shared" si="113"/>
        <v>0</v>
      </c>
      <c r="AH921" s="252" t="str">
        <f t="shared" si="115"/>
        <v/>
      </c>
      <c r="AI921" s="258">
        <f t="shared" si="116"/>
        <v>0</v>
      </c>
    </row>
    <row r="922" spans="1:35" ht="14.25" customHeight="1" x14ac:dyDescent="0.2">
      <c r="A922" s="151"/>
      <c r="B922" s="173"/>
      <c r="C922" s="138"/>
      <c r="D922" s="152"/>
      <c r="E922" s="140"/>
      <c r="F922" s="152"/>
      <c r="G922" s="140"/>
      <c r="H922" s="140"/>
      <c r="I922" s="118">
        <v>260868</v>
      </c>
      <c r="J922" s="174"/>
      <c r="K922" s="140"/>
      <c r="L922" s="140"/>
      <c r="M922" s="152"/>
      <c r="N922" s="225"/>
      <c r="O922" s="142"/>
      <c r="P922" s="140"/>
      <c r="Q922" s="140"/>
      <c r="R922" s="140"/>
      <c r="S922" s="140"/>
      <c r="T922" s="140"/>
      <c r="U922" s="140"/>
      <c r="V922" s="140"/>
      <c r="W922" s="256">
        <f t="shared" si="112"/>
        <v>0</v>
      </c>
      <c r="X922" s="144" t="str">
        <f t="shared" si="114"/>
        <v/>
      </c>
      <c r="Y922" s="142"/>
      <c r="Z922" s="153"/>
      <c r="AA922" s="153"/>
      <c r="AB922" s="153"/>
      <c r="AC922" s="154"/>
      <c r="AD922" s="155"/>
      <c r="AE922" s="149"/>
      <c r="AF922" s="248"/>
      <c r="AG922" s="257">
        <f t="shared" si="113"/>
        <v>0</v>
      </c>
      <c r="AH922" s="252" t="str">
        <f t="shared" si="115"/>
        <v/>
      </c>
      <c r="AI922" s="258">
        <f t="shared" si="116"/>
        <v>0</v>
      </c>
    </row>
    <row r="923" spans="1:35" ht="14.25" customHeight="1" x14ac:dyDescent="0.2">
      <c r="A923" s="151"/>
      <c r="B923" s="173"/>
      <c r="C923" s="138"/>
      <c r="D923" s="152"/>
      <c r="E923" s="140"/>
      <c r="F923" s="152"/>
      <c r="G923" s="140"/>
      <c r="H923" s="140"/>
      <c r="I923" s="118">
        <v>260869</v>
      </c>
      <c r="J923" s="174"/>
      <c r="K923" s="140"/>
      <c r="L923" s="140"/>
      <c r="M923" s="152"/>
      <c r="N923" s="225"/>
      <c r="O923" s="142"/>
      <c r="P923" s="140"/>
      <c r="Q923" s="140"/>
      <c r="R923" s="140"/>
      <c r="S923" s="140"/>
      <c r="T923" s="140"/>
      <c r="U923" s="140"/>
      <c r="V923" s="140"/>
      <c r="W923" s="256">
        <f t="shared" si="112"/>
        <v>0</v>
      </c>
      <c r="X923" s="144" t="str">
        <f t="shared" si="114"/>
        <v/>
      </c>
      <c r="Y923" s="142"/>
      <c r="Z923" s="153"/>
      <c r="AA923" s="153"/>
      <c r="AB923" s="153"/>
      <c r="AC923" s="154"/>
      <c r="AD923" s="155"/>
      <c r="AE923" s="149"/>
      <c r="AF923" s="248"/>
      <c r="AG923" s="257">
        <f t="shared" si="113"/>
        <v>0</v>
      </c>
      <c r="AH923" s="252" t="str">
        <f t="shared" si="115"/>
        <v/>
      </c>
      <c r="AI923" s="258">
        <f t="shared" si="116"/>
        <v>0</v>
      </c>
    </row>
    <row r="924" spans="1:35" ht="14.25" customHeight="1" x14ac:dyDescent="0.2">
      <c r="A924" s="151"/>
      <c r="B924" s="173"/>
      <c r="C924" s="138"/>
      <c r="D924" s="152"/>
      <c r="E924" s="140"/>
      <c r="F924" s="152"/>
      <c r="G924" s="140"/>
      <c r="H924" s="140"/>
      <c r="I924" s="118">
        <v>260870</v>
      </c>
      <c r="J924" s="174"/>
      <c r="K924" s="140"/>
      <c r="L924" s="140"/>
      <c r="M924" s="152"/>
      <c r="N924" s="225"/>
      <c r="O924" s="142"/>
      <c r="P924" s="140"/>
      <c r="Q924" s="140"/>
      <c r="R924" s="140"/>
      <c r="S924" s="140"/>
      <c r="T924" s="140"/>
      <c r="U924" s="140"/>
      <c r="V924" s="140"/>
      <c r="W924" s="256">
        <f t="shared" si="112"/>
        <v>0</v>
      </c>
      <c r="X924" s="144" t="str">
        <f t="shared" si="114"/>
        <v/>
      </c>
      <c r="Y924" s="142"/>
      <c r="Z924" s="153"/>
      <c r="AA924" s="153"/>
      <c r="AB924" s="153"/>
      <c r="AC924" s="154"/>
      <c r="AD924" s="155"/>
      <c r="AE924" s="149"/>
      <c r="AF924" s="248"/>
      <c r="AG924" s="257">
        <f t="shared" si="113"/>
        <v>0</v>
      </c>
      <c r="AH924" s="252" t="str">
        <f t="shared" si="115"/>
        <v/>
      </c>
      <c r="AI924" s="258">
        <f t="shared" si="116"/>
        <v>0</v>
      </c>
    </row>
    <row r="925" spans="1:35" ht="14.25" customHeight="1" x14ac:dyDescent="0.2">
      <c r="A925" s="151"/>
      <c r="B925" s="173"/>
      <c r="C925" s="138"/>
      <c r="D925" s="152"/>
      <c r="E925" s="140"/>
      <c r="F925" s="152"/>
      <c r="G925" s="140"/>
      <c r="H925" s="140"/>
      <c r="I925" s="118">
        <v>260871</v>
      </c>
      <c r="J925" s="174"/>
      <c r="K925" s="140"/>
      <c r="L925" s="140"/>
      <c r="M925" s="152"/>
      <c r="N925" s="225"/>
      <c r="O925" s="142"/>
      <c r="P925" s="140"/>
      <c r="Q925" s="140"/>
      <c r="R925" s="140"/>
      <c r="S925" s="140"/>
      <c r="T925" s="140"/>
      <c r="U925" s="140"/>
      <c r="V925" s="140"/>
      <c r="W925" s="256">
        <f t="shared" si="112"/>
        <v>0</v>
      </c>
      <c r="X925" s="144" t="str">
        <f t="shared" si="114"/>
        <v/>
      </c>
      <c r="Y925" s="142"/>
      <c r="Z925" s="153"/>
      <c r="AA925" s="153"/>
      <c r="AB925" s="153"/>
      <c r="AC925" s="154"/>
      <c r="AD925" s="155"/>
      <c r="AE925" s="149"/>
      <c r="AF925" s="248"/>
      <c r="AG925" s="257">
        <f t="shared" si="113"/>
        <v>0</v>
      </c>
      <c r="AH925" s="252" t="str">
        <f t="shared" si="115"/>
        <v/>
      </c>
      <c r="AI925" s="258">
        <f t="shared" si="116"/>
        <v>0</v>
      </c>
    </row>
    <row r="926" spans="1:35" ht="14.25" customHeight="1" x14ac:dyDescent="0.2">
      <c r="A926" s="151"/>
      <c r="B926" s="173"/>
      <c r="C926" s="138"/>
      <c r="D926" s="152"/>
      <c r="E926" s="140"/>
      <c r="F926" s="152"/>
      <c r="G926" s="140"/>
      <c r="H926" s="140"/>
      <c r="I926" s="118">
        <v>260872</v>
      </c>
      <c r="J926" s="174"/>
      <c r="K926" s="140"/>
      <c r="L926" s="140"/>
      <c r="M926" s="152"/>
      <c r="N926" s="225"/>
      <c r="O926" s="142"/>
      <c r="P926" s="140"/>
      <c r="Q926" s="140"/>
      <c r="R926" s="140"/>
      <c r="S926" s="140"/>
      <c r="T926" s="140"/>
      <c r="U926" s="140"/>
      <c r="V926" s="140"/>
      <c r="W926" s="256">
        <f t="shared" si="112"/>
        <v>0</v>
      </c>
      <c r="X926" s="144" t="str">
        <f t="shared" si="114"/>
        <v/>
      </c>
      <c r="Y926" s="142"/>
      <c r="Z926" s="153"/>
      <c r="AA926" s="153"/>
      <c r="AB926" s="153"/>
      <c r="AC926" s="154"/>
      <c r="AD926" s="155"/>
      <c r="AE926" s="149"/>
      <c r="AF926" s="248"/>
      <c r="AG926" s="257">
        <f t="shared" si="113"/>
        <v>0</v>
      </c>
      <c r="AH926" s="252" t="str">
        <f t="shared" si="115"/>
        <v/>
      </c>
      <c r="AI926" s="258">
        <f t="shared" si="116"/>
        <v>0</v>
      </c>
    </row>
    <row r="927" spans="1:35" ht="14.25" customHeight="1" x14ac:dyDescent="0.2">
      <c r="A927" s="151"/>
      <c r="B927" s="173"/>
      <c r="C927" s="138"/>
      <c r="D927" s="152"/>
      <c r="E927" s="140"/>
      <c r="F927" s="152"/>
      <c r="G927" s="140"/>
      <c r="H927" s="140"/>
      <c r="I927" s="118">
        <v>260873</v>
      </c>
      <c r="J927" s="174"/>
      <c r="K927" s="140"/>
      <c r="L927" s="140"/>
      <c r="M927" s="152"/>
      <c r="N927" s="225"/>
      <c r="O927" s="142"/>
      <c r="P927" s="140"/>
      <c r="Q927" s="140"/>
      <c r="R927" s="140"/>
      <c r="S927" s="140"/>
      <c r="T927" s="140"/>
      <c r="U927" s="140"/>
      <c r="V927" s="140"/>
      <c r="W927" s="256">
        <f t="shared" si="112"/>
        <v>0</v>
      </c>
      <c r="X927" s="144" t="str">
        <f t="shared" si="114"/>
        <v/>
      </c>
      <c r="Y927" s="142"/>
      <c r="Z927" s="153"/>
      <c r="AA927" s="153"/>
      <c r="AB927" s="153"/>
      <c r="AC927" s="154"/>
      <c r="AD927" s="155"/>
      <c r="AE927" s="149"/>
      <c r="AF927" s="248"/>
      <c r="AG927" s="257">
        <f t="shared" si="113"/>
        <v>0</v>
      </c>
      <c r="AH927" s="252" t="str">
        <f t="shared" si="115"/>
        <v/>
      </c>
      <c r="AI927" s="258">
        <f t="shared" si="116"/>
        <v>0</v>
      </c>
    </row>
    <row r="928" spans="1:35" ht="14.25" customHeight="1" x14ac:dyDescent="0.2">
      <c r="A928" s="151"/>
      <c r="B928" s="173"/>
      <c r="C928" s="138"/>
      <c r="D928" s="152"/>
      <c r="E928" s="140"/>
      <c r="F928" s="152"/>
      <c r="G928" s="140"/>
      <c r="H928" s="140"/>
      <c r="I928" s="118">
        <v>260874</v>
      </c>
      <c r="J928" s="174"/>
      <c r="K928" s="140"/>
      <c r="L928" s="140"/>
      <c r="M928" s="152"/>
      <c r="N928" s="225"/>
      <c r="O928" s="142"/>
      <c r="P928" s="140"/>
      <c r="Q928" s="140"/>
      <c r="R928" s="140"/>
      <c r="S928" s="140"/>
      <c r="T928" s="140"/>
      <c r="U928" s="140"/>
      <c r="V928" s="140"/>
      <c r="W928" s="256">
        <f t="shared" si="112"/>
        <v>0</v>
      </c>
      <c r="X928" s="144" t="str">
        <f t="shared" si="114"/>
        <v/>
      </c>
      <c r="Y928" s="142"/>
      <c r="Z928" s="153"/>
      <c r="AA928" s="153"/>
      <c r="AB928" s="153"/>
      <c r="AC928" s="154"/>
      <c r="AD928" s="155"/>
      <c r="AE928" s="149"/>
      <c r="AF928" s="248"/>
      <c r="AG928" s="257">
        <f t="shared" si="113"/>
        <v>0</v>
      </c>
      <c r="AH928" s="252" t="str">
        <f t="shared" si="115"/>
        <v/>
      </c>
      <c r="AI928" s="258">
        <f t="shared" si="116"/>
        <v>0</v>
      </c>
    </row>
    <row r="929" spans="1:35" ht="14.25" customHeight="1" x14ac:dyDescent="0.2">
      <c r="A929" s="151"/>
      <c r="B929" s="173"/>
      <c r="C929" s="138"/>
      <c r="D929" s="152"/>
      <c r="E929" s="140"/>
      <c r="F929" s="152"/>
      <c r="G929" s="140"/>
      <c r="H929" s="140"/>
      <c r="I929" s="118">
        <v>260875</v>
      </c>
      <c r="J929" s="174"/>
      <c r="K929" s="140"/>
      <c r="L929" s="140"/>
      <c r="M929" s="152"/>
      <c r="N929" s="225"/>
      <c r="O929" s="142"/>
      <c r="P929" s="140"/>
      <c r="Q929" s="140"/>
      <c r="R929" s="140"/>
      <c r="S929" s="140"/>
      <c r="T929" s="140"/>
      <c r="U929" s="140"/>
      <c r="V929" s="140"/>
      <c r="W929" s="256">
        <f t="shared" si="112"/>
        <v>0</v>
      </c>
      <c r="X929" s="144" t="str">
        <f t="shared" si="114"/>
        <v/>
      </c>
      <c r="Y929" s="142"/>
      <c r="Z929" s="153"/>
      <c r="AA929" s="153"/>
      <c r="AB929" s="153"/>
      <c r="AC929" s="154"/>
      <c r="AD929" s="155"/>
      <c r="AE929" s="149"/>
      <c r="AF929" s="248"/>
      <c r="AG929" s="257">
        <f t="shared" si="113"/>
        <v>0</v>
      </c>
      <c r="AH929" s="252" t="str">
        <f t="shared" si="115"/>
        <v/>
      </c>
      <c r="AI929" s="258">
        <f t="shared" si="116"/>
        <v>0</v>
      </c>
    </row>
    <row r="930" spans="1:35" ht="14.25" customHeight="1" x14ac:dyDescent="0.2">
      <c r="A930" s="151"/>
      <c r="B930" s="173"/>
      <c r="C930" s="138"/>
      <c r="D930" s="152"/>
      <c r="E930" s="140"/>
      <c r="F930" s="152"/>
      <c r="G930" s="140"/>
      <c r="H930" s="140"/>
      <c r="I930" s="118">
        <v>260876</v>
      </c>
      <c r="J930" s="174"/>
      <c r="K930" s="140"/>
      <c r="L930" s="140"/>
      <c r="M930" s="152"/>
      <c r="N930" s="225"/>
      <c r="O930" s="142"/>
      <c r="P930" s="140"/>
      <c r="Q930" s="140"/>
      <c r="R930" s="140"/>
      <c r="S930" s="140"/>
      <c r="T930" s="140"/>
      <c r="U930" s="140"/>
      <c r="V930" s="140"/>
      <c r="W930" s="256">
        <f t="shared" si="112"/>
        <v>0</v>
      </c>
      <c r="X930" s="144" t="str">
        <f t="shared" si="114"/>
        <v/>
      </c>
      <c r="Y930" s="142"/>
      <c r="Z930" s="153"/>
      <c r="AA930" s="153"/>
      <c r="AB930" s="153"/>
      <c r="AC930" s="154"/>
      <c r="AD930" s="155"/>
      <c r="AE930" s="149"/>
      <c r="AF930" s="248"/>
      <c r="AG930" s="257">
        <f t="shared" si="113"/>
        <v>0</v>
      </c>
      <c r="AH930" s="252" t="str">
        <f t="shared" si="115"/>
        <v/>
      </c>
      <c r="AI930" s="258">
        <f t="shared" si="116"/>
        <v>0</v>
      </c>
    </row>
    <row r="931" spans="1:35" ht="14.25" customHeight="1" x14ac:dyDescent="0.2">
      <c r="A931" s="151"/>
      <c r="B931" s="173"/>
      <c r="C931" s="138"/>
      <c r="D931" s="152"/>
      <c r="E931" s="140"/>
      <c r="F931" s="152"/>
      <c r="G931" s="140"/>
      <c r="H931" s="140"/>
      <c r="I931" s="118">
        <v>260877</v>
      </c>
      <c r="J931" s="174"/>
      <c r="K931" s="140"/>
      <c r="L931" s="140"/>
      <c r="M931" s="152"/>
      <c r="N931" s="225"/>
      <c r="O931" s="142"/>
      <c r="P931" s="140"/>
      <c r="Q931" s="140"/>
      <c r="R931" s="140"/>
      <c r="S931" s="140"/>
      <c r="T931" s="140"/>
      <c r="U931" s="140"/>
      <c r="V931" s="140"/>
      <c r="W931" s="256">
        <f t="shared" si="112"/>
        <v>0</v>
      </c>
      <c r="X931" s="144" t="str">
        <f t="shared" si="114"/>
        <v/>
      </c>
      <c r="Y931" s="142"/>
      <c r="Z931" s="153"/>
      <c r="AA931" s="153"/>
      <c r="AB931" s="153"/>
      <c r="AC931" s="154"/>
      <c r="AD931" s="155"/>
      <c r="AE931" s="149"/>
      <c r="AF931" s="248"/>
      <c r="AG931" s="257">
        <f t="shared" si="113"/>
        <v>0</v>
      </c>
      <c r="AH931" s="252" t="str">
        <f t="shared" si="115"/>
        <v/>
      </c>
      <c r="AI931" s="258">
        <f t="shared" si="116"/>
        <v>0</v>
      </c>
    </row>
    <row r="932" spans="1:35" ht="14.25" customHeight="1" x14ac:dyDescent="0.2">
      <c r="A932" s="151"/>
      <c r="B932" s="173"/>
      <c r="C932" s="138"/>
      <c r="D932" s="152"/>
      <c r="E932" s="140"/>
      <c r="F932" s="152"/>
      <c r="G932" s="140"/>
      <c r="H932" s="140"/>
      <c r="I932" s="118">
        <v>260878</v>
      </c>
      <c r="J932" s="174"/>
      <c r="K932" s="140"/>
      <c r="L932" s="140"/>
      <c r="M932" s="152"/>
      <c r="N932" s="225"/>
      <c r="O932" s="142"/>
      <c r="P932" s="140"/>
      <c r="Q932" s="140"/>
      <c r="R932" s="140"/>
      <c r="S932" s="140"/>
      <c r="T932" s="140"/>
      <c r="U932" s="140"/>
      <c r="V932" s="140"/>
      <c r="W932" s="256">
        <f t="shared" si="112"/>
        <v>0</v>
      </c>
      <c r="X932" s="144" t="str">
        <f t="shared" si="114"/>
        <v/>
      </c>
      <c r="Y932" s="142"/>
      <c r="Z932" s="153"/>
      <c r="AA932" s="153"/>
      <c r="AB932" s="153"/>
      <c r="AC932" s="154"/>
      <c r="AD932" s="155"/>
      <c r="AE932" s="149"/>
      <c r="AF932" s="248"/>
      <c r="AG932" s="257">
        <f t="shared" si="113"/>
        <v>0</v>
      </c>
      <c r="AH932" s="252" t="str">
        <f t="shared" si="115"/>
        <v/>
      </c>
      <c r="AI932" s="258">
        <f t="shared" si="116"/>
        <v>0</v>
      </c>
    </row>
    <row r="933" spans="1:35" ht="14.25" customHeight="1" x14ac:dyDescent="0.2">
      <c r="A933" s="151"/>
      <c r="B933" s="173"/>
      <c r="C933" s="138"/>
      <c r="D933" s="152"/>
      <c r="E933" s="140"/>
      <c r="F933" s="152"/>
      <c r="G933" s="140"/>
      <c r="H933" s="140"/>
      <c r="I933" s="118">
        <v>260879</v>
      </c>
      <c r="J933" s="174"/>
      <c r="K933" s="140"/>
      <c r="L933" s="140"/>
      <c r="M933" s="152"/>
      <c r="N933" s="225"/>
      <c r="O933" s="142"/>
      <c r="P933" s="140"/>
      <c r="Q933" s="140"/>
      <c r="R933" s="140"/>
      <c r="S933" s="140"/>
      <c r="T933" s="140"/>
      <c r="U933" s="140"/>
      <c r="V933" s="140"/>
      <c r="W933" s="256">
        <f t="shared" si="112"/>
        <v>0</v>
      </c>
      <c r="X933" s="144" t="str">
        <f t="shared" si="114"/>
        <v/>
      </c>
      <c r="Y933" s="142"/>
      <c r="Z933" s="153"/>
      <c r="AA933" s="153"/>
      <c r="AB933" s="153"/>
      <c r="AC933" s="154"/>
      <c r="AD933" s="155"/>
      <c r="AE933" s="149"/>
      <c r="AF933" s="248"/>
      <c r="AG933" s="257">
        <f t="shared" si="113"/>
        <v>0</v>
      </c>
      <c r="AH933" s="252" t="str">
        <f t="shared" si="115"/>
        <v/>
      </c>
      <c r="AI933" s="258">
        <f t="shared" si="116"/>
        <v>0</v>
      </c>
    </row>
    <row r="934" spans="1:35" ht="14.25" customHeight="1" x14ac:dyDescent="0.2">
      <c r="A934" s="151"/>
      <c r="B934" s="173"/>
      <c r="C934" s="138"/>
      <c r="D934" s="152"/>
      <c r="E934" s="140"/>
      <c r="F934" s="152"/>
      <c r="G934" s="140"/>
      <c r="H934" s="140"/>
      <c r="I934" s="118">
        <v>260880</v>
      </c>
      <c r="J934" s="174"/>
      <c r="K934" s="140"/>
      <c r="L934" s="140"/>
      <c r="M934" s="152"/>
      <c r="N934" s="225"/>
      <c r="O934" s="142"/>
      <c r="P934" s="140"/>
      <c r="Q934" s="140"/>
      <c r="R934" s="140"/>
      <c r="S934" s="140"/>
      <c r="T934" s="140"/>
      <c r="U934" s="140"/>
      <c r="V934" s="140"/>
      <c r="W934" s="256">
        <f t="shared" si="112"/>
        <v>0</v>
      </c>
      <c r="X934" s="144" t="str">
        <f t="shared" si="114"/>
        <v/>
      </c>
      <c r="Y934" s="142"/>
      <c r="Z934" s="153"/>
      <c r="AA934" s="153"/>
      <c r="AB934" s="153"/>
      <c r="AC934" s="154"/>
      <c r="AD934" s="155"/>
      <c r="AE934" s="149"/>
      <c r="AF934" s="248"/>
      <c r="AG934" s="257">
        <f t="shared" si="113"/>
        <v>0</v>
      </c>
      <c r="AH934" s="252" t="str">
        <f t="shared" si="115"/>
        <v/>
      </c>
      <c r="AI934" s="258">
        <f t="shared" si="116"/>
        <v>0</v>
      </c>
    </row>
    <row r="935" spans="1:35" ht="14.25" customHeight="1" x14ac:dyDescent="0.2">
      <c r="A935" s="133"/>
      <c r="B935" s="7"/>
      <c r="C935" s="53"/>
      <c r="D935" s="88"/>
      <c r="E935" s="6"/>
      <c r="F935" s="88"/>
      <c r="G935" s="14"/>
      <c r="H935" s="14"/>
      <c r="I935" s="118">
        <v>260881</v>
      </c>
      <c r="J935" s="17"/>
      <c r="K935" s="6"/>
      <c r="L935" s="6"/>
      <c r="M935" s="136"/>
      <c r="N935" s="226"/>
      <c r="O935" s="26"/>
      <c r="P935" s="14"/>
      <c r="Q935" s="14"/>
      <c r="R935" s="14"/>
      <c r="S935" s="14"/>
      <c r="T935" s="14"/>
      <c r="U935" s="14"/>
      <c r="V935" s="6"/>
      <c r="W935" s="256">
        <f t="shared" si="112"/>
        <v>0</v>
      </c>
      <c r="X935" s="144" t="str">
        <f t="shared" si="114"/>
        <v/>
      </c>
      <c r="Y935" s="26"/>
      <c r="Z935" s="34"/>
      <c r="AA935" s="34"/>
      <c r="AB935" s="34"/>
      <c r="AC935" s="35"/>
      <c r="AD935" s="36"/>
      <c r="AE935" s="49"/>
      <c r="AF935" s="246"/>
      <c r="AG935" s="257">
        <f t="shared" si="113"/>
        <v>0</v>
      </c>
      <c r="AH935" s="252" t="str">
        <f t="shared" si="115"/>
        <v/>
      </c>
      <c r="AI935" s="258">
        <f t="shared" si="116"/>
        <v>0</v>
      </c>
    </row>
    <row r="936" spans="1:35" ht="14.25" customHeight="1" x14ac:dyDescent="0.2">
      <c r="A936" s="133"/>
      <c r="B936" s="7"/>
      <c r="C936" s="53"/>
      <c r="D936" s="88"/>
      <c r="E936" s="6"/>
      <c r="F936" s="88"/>
      <c r="G936" s="14"/>
      <c r="H936" s="14"/>
      <c r="I936" s="118">
        <v>260882</v>
      </c>
      <c r="J936" s="17"/>
      <c r="K936" s="6"/>
      <c r="L936" s="6"/>
      <c r="M936" s="136"/>
      <c r="N936" s="226"/>
      <c r="O936" s="26"/>
      <c r="P936" s="14"/>
      <c r="Q936" s="14"/>
      <c r="R936" s="14"/>
      <c r="S936" s="14"/>
      <c r="T936" s="14"/>
      <c r="U936" s="14"/>
      <c r="V936" s="6"/>
      <c r="W936" s="256">
        <f t="shared" ref="W936:W999" si="117">S936+T936+U936+V936</f>
        <v>0</v>
      </c>
      <c r="X936" s="144" t="str">
        <f t="shared" si="114"/>
        <v/>
      </c>
      <c r="Y936" s="26"/>
      <c r="Z936" s="34"/>
      <c r="AA936" s="34"/>
      <c r="AB936" s="34"/>
      <c r="AC936" s="35"/>
      <c r="AD936" s="36"/>
      <c r="AE936" s="49"/>
      <c r="AF936" s="246"/>
      <c r="AG936" s="257">
        <f t="shared" ref="AG936:AG999" si="118">N936*C936</f>
        <v>0</v>
      </c>
      <c r="AH936" s="252" t="str">
        <f t="shared" si="115"/>
        <v/>
      </c>
      <c r="AI936" s="258">
        <f t="shared" si="116"/>
        <v>0</v>
      </c>
    </row>
    <row r="937" spans="1:35" ht="14.25" customHeight="1" x14ac:dyDescent="0.2">
      <c r="A937" s="133"/>
      <c r="B937" s="7"/>
      <c r="C937" s="53"/>
      <c r="D937" s="88"/>
      <c r="E937" s="6"/>
      <c r="F937" s="88"/>
      <c r="G937" s="14"/>
      <c r="H937" s="14"/>
      <c r="I937" s="118">
        <v>260883</v>
      </c>
      <c r="J937" s="17"/>
      <c r="K937" s="6"/>
      <c r="L937" s="6"/>
      <c r="M937" s="136"/>
      <c r="N937" s="226"/>
      <c r="O937" s="26"/>
      <c r="P937" s="14"/>
      <c r="Q937" s="14"/>
      <c r="R937" s="14"/>
      <c r="S937" s="14"/>
      <c r="T937" s="14"/>
      <c r="U937" s="14"/>
      <c r="V937" s="6"/>
      <c r="W937" s="256">
        <f t="shared" si="117"/>
        <v>0</v>
      </c>
      <c r="X937" s="144" t="str">
        <f t="shared" ref="X937:X1000" si="119">IF(O937="a",0,IF(O937="d","0",IF(O937="","",+N937-S937-T937-U937-V937)))</f>
        <v/>
      </c>
      <c r="Y937" s="26"/>
      <c r="Z937" s="34"/>
      <c r="AA937" s="34"/>
      <c r="AB937" s="34"/>
      <c r="AC937" s="35"/>
      <c r="AD937" s="36"/>
      <c r="AE937" s="49"/>
      <c r="AF937" s="246"/>
      <c r="AG937" s="257">
        <f t="shared" si="118"/>
        <v>0</v>
      </c>
      <c r="AH937" s="252" t="str">
        <f t="shared" ref="AH937:AH1000" si="120">IF(O937="a",0,IF(O937="d",0,IF(C937="","",+N937-(C937*N937))))</f>
        <v/>
      </c>
      <c r="AI937" s="258">
        <f t="shared" si="116"/>
        <v>0</v>
      </c>
    </row>
    <row r="938" spans="1:35" ht="14.25" customHeight="1" x14ac:dyDescent="0.2">
      <c r="A938" s="133"/>
      <c r="B938" s="7"/>
      <c r="C938" s="53"/>
      <c r="D938" s="88"/>
      <c r="E938" s="6"/>
      <c r="F938" s="88"/>
      <c r="G938" s="14"/>
      <c r="H938" s="14"/>
      <c r="I938" s="118">
        <v>260884</v>
      </c>
      <c r="J938" s="17"/>
      <c r="K938" s="6"/>
      <c r="L938" s="6"/>
      <c r="M938" s="136"/>
      <c r="N938" s="226"/>
      <c r="O938" s="26"/>
      <c r="P938" s="14"/>
      <c r="Q938" s="14"/>
      <c r="R938" s="14"/>
      <c r="S938" s="14"/>
      <c r="T938" s="14"/>
      <c r="U938" s="14"/>
      <c r="V938" s="6"/>
      <c r="W938" s="256">
        <f t="shared" si="117"/>
        <v>0</v>
      </c>
      <c r="X938" s="144" t="str">
        <f t="shared" si="119"/>
        <v/>
      </c>
      <c r="Y938" s="26"/>
      <c r="Z938" s="34"/>
      <c r="AA938" s="34"/>
      <c r="AB938" s="34"/>
      <c r="AC938" s="35"/>
      <c r="AD938" s="36"/>
      <c r="AE938" s="49"/>
      <c r="AF938" s="246"/>
      <c r="AG938" s="257">
        <f t="shared" si="118"/>
        <v>0</v>
      </c>
      <c r="AH938" s="252" t="str">
        <f t="shared" si="120"/>
        <v/>
      </c>
      <c r="AI938" s="258">
        <f t="shared" si="116"/>
        <v>0</v>
      </c>
    </row>
    <row r="939" spans="1:35" ht="14.25" customHeight="1" x14ac:dyDescent="0.2">
      <c r="A939" s="133"/>
      <c r="B939" s="7"/>
      <c r="C939" s="53"/>
      <c r="D939" s="88"/>
      <c r="E939" s="6"/>
      <c r="F939" s="88"/>
      <c r="G939" s="14"/>
      <c r="H939" s="14"/>
      <c r="I939" s="118">
        <v>260885</v>
      </c>
      <c r="J939" s="17"/>
      <c r="K939" s="6"/>
      <c r="L939" s="6"/>
      <c r="M939" s="136"/>
      <c r="N939" s="226"/>
      <c r="O939" s="26"/>
      <c r="P939" s="14"/>
      <c r="Q939" s="14"/>
      <c r="R939" s="14"/>
      <c r="S939" s="14"/>
      <c r="T939" s="14"/>
      <c r="U939" s="14"/>
      <c r="V939" s="6"/>
      <c r="W939" s="256">
        <f t="shared" si="117"/>
        <v>0</v>
      </c>
      <c r="X939" s="144" t="str">
        <f t="shared" si="119"/>
        <v/>
      </c>
      <c r="Y939" s="26"/>
      <c r="Z939" s="34"/>
      <c r="AA939" s="34"/>
      <c r="AB939" s="34"/>
      <c r="AC939" s="35"/>
      <c r="AD939" s="36"/>
      <c r="AE939" s="49"/>
      <c r="AF939" s="246"/>
      <c r="AG939" s="257">
        <f t="shared" si="118"/>
        <v>0</v>
      </c>
      <c r="AH939" s="252" t="str">
        <f t="shared" si="120"/>
        <v/>
      </c>
      <c r="AI939" s="258">
        <f t="shared" si="116"/>
        <v>0</v>
      </c>
    </row>
    <row r="940" spans="1:35" ht="14.25" customHeight="1" x14ac:dyDescent="0.2">
      <c r="A940" s="133"/>
      <c r="B940" s="7"/>
      <c r="C940" s="53"/>
      <c r="D940" s="88"/>
      <c r="E940" s="6"/>
      <c r="F940" s="88"/>
      <c r="G940" s="14"/>
      <c r="H940" s="14"/>
      <c r="I940" s="118">
        <v>260886</v>
      </c>
      <c r="J940" s="17"/>
      <c r="K940" s="6"/>
      <c r="L940" s="6"/>
      <c r="M940" s="136"/>
      <c r="N940" s="226"/>
      <c r="O940" s="26"/>
      <c r="P940" s="14"/>
      <c r="Q940" s="14"/>
      <c r="R940" s="14"/>
      <c r="S940" s="14"/>
      <c r="T940" s="14"/>
      <c r="U940" s="14"/>
      <c r="V940" s="6"/>
      <c r="W940" s="256">
        <f t="shared" si="117"/>
        <v>0</v>
      </c>
      <c r="X940" s="144" t="str">
        <f t="shared" si="119"/>
        <v/>
      </c>
      <c r="Y940" s="26"/>
      <c r="Z940" s="34"/>
      <c r="AA940" s="34"/>
      <c r="AB940" s="34"/>
      <c r="AC940" s="35"/>
      <c r="AD940" s="36"/>
      <c r="AE940" s="49"/>
      <c r="AF940" s="246"/>
      <c r="AG940" s="257">
        <f t="shared" si="118"/>
        <v>0</v>
      </c>
      <c r="AH940" s="252" t="str">
        <f t="shared" si="120"/>
        <v/>
      </c>
      <c r="AI940" s="258">
        <f t="shared" si="116"/>
        <v>0</v>
      </c>
    </row>
    <row r="941" spans="1:35" ht="14.25" customHeight="1" x14ac:dyDescent="0.2">
      <c r="A941" s="133"/>
      <c r="B941" s="7"/>
      <c r="C941" s="53"/>
      <c r="D941" s="88"/>
      <c r="E941" s="6"/>
      <c r="F941" s="88"/>
      <c r="G941" s="14"/>
      <c r="H941" s="14"/>
      <c r="I941" s="118">
        <v>260887</v>
      </c>
      <c r="J941" s="17"/>
      <c r="K941" s="6"/>
      <c r="L941" s="6"/>
      <c r="M941" s="136"/>
      <c r="N941" s="226"/>
      <c r="O941" s="26"/>
      <c r="P941" s="14"/>
      <c r="Q941" s="14"/>
      <c r="R941" s="14"/>
      <c r="S941" s="14"/>
      <c r="T941" s="14"/>
      <c r="U941" s="14"/>
      <c r="V941" s="6"/>
      <c r="W941" s="256">
        <f t="shared" si="117"/>
        <v>0</v>
      </c>
      <c r="X941" s="144" t="str">
        <f t="shared" si="119"/>
        <v/>
      </c>
      <c r="Y941" s="26"/>
      <c r="Z941" s="34"/>
      <c r="AA941" s="34"/>
      <c r="AB941" s="34"/>
      <c r="AC941" s="35"/>
      <c r="AD941" s="36"/>
      <c r="AE941" s="49"/>
      <c r="AF941" s="246"/>
      <c r="AG941" s="257">
        <f t="shared" si="118"/>
        <v>0</v>
      </c>
      <c r="AH941" s="252" t="str">
        <f t="shared" si="120"/>
        <v/>
      </c>
      <c r="AI941" s="258">
        <f t="shared" si="116"/>
        <v>0</v>
      </c>
    </row>
    <row r="942" spans="1:35" ht="14.25" customHeight="1" x14ac:dyDescent="0.2">
      <c r="A942" s="133"/>
      <c r="B942" s="7"/>
      <c r="C942" s="53"/>
      <c r="D942" s="88"/>
      <c r="E942" s="6"/>
      <c r="F942" s="88"/>
      <c r="G942" s="14"/>
      <c r="H942" s="14"/>
      <c r="I942" s="118">
        <v>260888</v>
      </c>
      <c r="J942" s="17"/>
      <c r="K942" s="6"/>
      <c r="L942" s="6"/>
      <c r="M942" s="136"/>
      <c r="N942" s="226"/>
      <c r="O942" s="26"/>
      <c r="P942" s="14"/>
      <c r="Q942" s="14"/>
      <c r="R942" s="14"/>
      <c r="S942" s="14"/>
      <c r="T942" s="14"/>
      <c r="U942" s="14"/>
      <c r="V942" s="6"/>
      <c r="W942" s="256">
        <f t="shared" si="117"/>
        <v>0</v>
      </c>
      <c r="X942" s="144" t="str">
        <f t="shared" si="119"/>
        <v/>
      </c>
      <c r="Y942" s="26"/>
      <c r="Z942" s="34"/>
      <c r="AA942" s="34"/>
      <c r="AB942" s="34"/>
      <c r="AC942" s="35"/>
      <c r="AD942" s="36"/>
      <c r="AE942" s="49"/>
      <c r="AF942" s="246"/>
      <c r="AG942" s="257">
        <f t="shared" si="118"/>
        <v>0</v>
      </c>
      <c r="AH942" s="252" t="str">
        <f t="shared" si="120"/>
        <v/>
      </c>
      <c r="AI942" s="258">
        <f t="shared" ref="AI942:AI1005" si="121">AG942-W942</f>
        <v>0</v>
      </c>
    </row>
    <row r="943" spans="1:35" ht="14.25" customHeight="1" x14ac:dyDescent="0.2">
      <c r="A943" s="133"/>
      <c r="B943" s="7"/>
      <c r="C943" s="53"/>
      <c r="D943" s="88"/>
      <c r="E943" s="6"/>
      <c r="F943" s="88"/>
      <c r="G943" s="14"/>
      <c r="H943" s="14"/>
      <c r="I943" s="118">
        <v>260889</v>
      </c>
      <c r="J943" s="17"/>
      <c r="K943" s="6"/>
      <c r="L943" s="6"/>
      <c r="M943" s="136"/>
      <c r="N943" s="226"/>
      <c r="O943" s="26"/>
      <c r="P943" s="14"/>
      <c r="Q943" s="14"/>
      <c r="R943" s="14"/>
      <c r="S943" s="14"/>
      <c r="T943" s="14"/>
      <c r="U943" s="14"/>
      <c r="V943" s="6"/>
      <c r="W943" s="256">
        <f t="shared" si="117"/>
        <v>0</v>
      </c>
      <c r="X943" s="144" t="str">
        <f t="shared" si="119"/>
        <v/>
      </c>
      <c r="Y943" s="26"/>
      <c r="Z943" s="34"/>
      <c r="AA943" s="34"/>
      <c r="AB943" s="34"/>
      <c r="AC943" s="35"/>
      <c r="AD943" s="36"/>
      <c r="AE943" s="49"/>
      <c r="AF943" s="246"/>
      <c r="AG943" s="257">
        <f t="shared" si="118"/>
        <v>0</v>
      </c>
      <c r="AH943" s="252" t="str">
        <f t="shared" si="120"/>
        <v/>
      </c>
      <c r="AI943" s="258">
        <f t="shared" si="121"/>
        <v>0</v>
      </c>
    </row>
    <row r="944" spans="1:35" ht="14.25" customHeight="1" x14ac:dyDescent="0.2">
      <c r="A944" s="133"/>
      <c r="B944" s="7"/>
      <c r="C944" s="53"/>
      <c r="D944" s="88"/>
      <c r="E944" s="6"/>
      <c r="F944" s="88"/>
      <c r="G944" s="14"/>
      <c r="H944" s="14"/>
      <c r="I944" s="118">
        <v>260890</v>
      </c>
      <c r="J944" s="17"/>
      <c r="K944" s="6"/>
      <c r="L944" s="6"/>
      <c r="M944" s="136"/>
      <c r="N944" s="226"/>
      <c r="O944" s="26"/>
      <c r="P944" s="14"/>
      <c r="Q944" s="14"/>
      <c r="R944" s="14"/>
      <c r="S944" s="14"/>
      <c r="T944" s="14"/>
      <c r="U944" s="14"/>
      <c r="V944" s="6"/>
      <c r="W944" s="256">
        <f t="shared" si="117"/>
        <v>0</v>
      </c>
      <c r="X944" s="144" t="str">
        <f t="shared" si="119"/>
        <v/>
      </c>
      <c r="Y944" s="26"/>
      <c r="Z944" s="34"/>
      <c r="AA944" s="34"/>
      <c r="AB944" s="34"/>
      <c r="AC944" s="35"/>
      <c r="AD944" s="36"/>
      <c r="AE944" s="49"/>
      <c r="AF944" s="246"/>
      <c r="AG944" s="257">
        <f t="shared" si="118"/>
        <v>0</v>
      </c>
      <c r="AH944" s="252" t="str">
        <f t="shared" si="120"/>
        <v/>
      </c>
      <c r="AI944" s="258">
        <f t="shared" si="121"/>
        <v>0</v>
      </c>
    </row>
    <row r="945" spans="1:35" ht="14.25" customHeight="1" x14ac:dyDescent="0.2">
      <c r="A945" s="133"/>
      <c r="B945" s="7"/>
      <c r="C945" s="53"/>
      <c r="D945" s="88"/>
      <c r="E945" s="6"/>
      <c r="F945" s="88"/>
      <c r="G945" s="14"/>
      <c r="H945" s="14"/>
      <c r="I945" s="118">
        <v>260891</v>
      </c>
      <c r="J945" s="17"/>
      <c r="K945" s="6"/>
      <c r="L945" s="6"/>
      <c r="M945" s="136"/>
      <c r="N945" s="226"/>
      <c r="O945" s="26"/>
      <c r="P945" s="14"/>
      <c r="Q945" s="14"/>
      <c r="R945" s="14"/>
      <c r="S945" s="14"/>
      <c r="T945" s="14"/>
      <c r="U945" s="14"/>
      <c r="V945" s="6"/>
      <c r="W945" s="256">
        <f t="shared" si="117"/>
        <v>0</v>
      </c>
      <c r="X945" s="144" t="str">
        <f t="shared" si="119"/>
        <v/>
      </c>
      <c r="Y945" s="26"/>
      <c r="Z945" s="34"/>
      <c r="AA945" s="34"/>
      <c r="AB945" s="34"/>
      <c r="AC945" s="35"/>
      <c r="AD945" s="36"/>
      <c r="AE945" s="49"/>
      <c r="AF945" s="246"/>
      <c r="AG945" s="257">
        <f t="shared" si="118"/>
        <v>0</v>
      </c>
      <c r="AH945" s="252" t="str">
        <f t="shared" si="120"/>
        <v/>
      </c>
      <c r="AI945" s="258">
        <f t="shared" si="121"/>
        <v>0</v>
      </c>
    </row>
    <row r="946" spans="1:35" ht="14.25" customHeight="1" x14ac:dyDescent="0.2">
      <c r="A946" s="133"/>
      <c r="B946" s="7"/>
      <c r="C946" s="53"/>
      <c r="D946" s="88"/>
      <c r="E946" s="6"/>
      <c r="F946" s="88"/>
      <c r="G946" s="14"/>
      <c r="H946" s="14"/>
      <c r="I946" s="118">
        <v>260892</v>
      </c>
      <c r="J946" s="17"/>
      <c r="K946" s="6"/>
      <c r="L946" s="6"/>
      <c r="M946" s="136"/>
      <c r="N946" s="226"/>
      <c r="O946" s="26"/>
      <c r="P946" s="14"/>
      <c r="Q946" s="14"/>
      <c r="R946" s="14"/>
      <c r="S946" s="14"/>
      <c r="T946" s="14"/>
      <c r="U946" s="14"/>
      <c r="V946" s="6"/>
      <c r="W946" s="256">
        <f t="shared" si="117"/>
        <v>0</v>
      </c>
      <c r="X946" s="144" t="str">
        <f t="shared" si="119"/>
        <v/>
      </c>
      <c r="Y946" s="26"/>
      <c r="Z946" s="34"/>
      <c r="AA946" s="34"/>
      <c r="AB946" s="34"/>
      <c r="AC946" s="35"/>
      <c r="AD946" s="36"/>
      <c r="AE946" s="49"/>
      <c r="AF946" s="246"/>
      <c r="AG946" s="257">
        <f t="shared" si="118"/>
        <v>0</v>
      </c>
      <c r="AH946" s="252" t="str">
        <f t="shared" si="120"/>
        <v/>
      </c>
      <c r="AI946" s="258">
        <f t="shared" si="121"/>
        <v>0</v>
      </c>
    </row>
    <row r="947" spans="1:35" ht="14.25" customHeight="1" x14ac:dyDescent="0.2">
      <c r="A947" s="133"/>
      <c r="B947" s="7"/>
      <c r="C947" s="53"/>
      <c r="D947" s="88"/>
      <c r="E947" s="6"/>
      <c r="F947" s="88"/>
      <c r="G947" s="14"/>
      <c r="H947" s="14"/>
      <c r="I947" s="118">
        <v>260893</v>
      </c>
      <c r="J947" s="17"/>
      <c r="K947" s="6"/>
      <c r="L947" s="6"/>
      <c r="M947" s="136"/>
      <c r="N947" s="226"/>
      <c r="O947" s="26"/>
      <c r="P947" s="14"/>
      <c r="Q947" s="14"/>
      <c r="R947" s="14"/>
      <c r="S947" s="14"/>
      <c r="T947" s="14"/>
      <c r="U947" s="14"/>
      <c r="V947" s="6"/>
      <c r="W947" s="256">
        <f t="shared" si="117"/>
        <v>0</v>
      </c>
      <c r="X947" s="144" t="str">
        <f t="shared" si="119"/>
        <v/>
      </c>
      <c r="Y947" s="26"/>
      <c r="Z947" s="34"/>
      <c r="AA947" s="34"/>
      <c r="AB947" s="34"/>
      <c r="AC947" s="35"/>
      <c r="AD947" s="36"/>
      <c r="AE947" s="49"/>
      <c r="AF947" s="246"/>
      <c r="AG947" s="257">
        <f t="shared" si="118"/>
        <v>0</v>
      </c>
      <c r="AH947" s="252" t="str">
        <f t="shared" si="120"/>
        <v/>
      </c>
      <c r="AI947" s="258">
        <f t="shared" si="121"/>
        <v>0</v>
      </c>
    </row>
    <row r="948" spans="1:35" ht="14.25" customHeight="1" x14ac:dyDescent="0.2">
      <c r="A948" s="133"/>
      <c r="B948" s="7"/>
      <c r="C948" s="53"/>
      <c r="D948" s="88"/>
      <c r="E948" s="6"/>
      <c r="F948" s="88"/>
      <c r="G948" s="14"/>
      <c r="H948" s="14"/>
      <c r="I948" s="118">
        <v>260894</v>
      </c>
      <c r="J948" s="17"/>
      <c r="K948" s="6"/>
      <c r="L948" s="6"/>
      <c r="M948" s="136"/>
      <c r="N948" s="226"/>
      <c r="O948" s="26"/>
      <c r="P948" s="14"/>
      <c r="Q948" s="14"/>
      <c r="R948" s="14"/>
      <c r="S948" s="14"/>
      <c r="T948" s="14"/>
      <c r="U948" s="14"/>
      <c r="V948" s="6"/>
      <c r="W948" s="256">
        <f t="shared" si="117"/>
        <v>0</v>
      </c>
      <c r="X948" s="144" t="str">
        <f t="shared" si="119"/>
        <v/>
      </c>
      <c r="Y948" s="26"/>
      <c r="Z948" s="34"/>
      <c r="AA948" s="34"/>
      <c r="AB948" s="34"/>
      <c r="AC948" s="35"/>
      <c r="AD948" s="36"/>
      <c r="AE948" s="49"/>
      <c r="AF948" s="246"/>
      <c r="AG948" s="257">
        <f t="shared" si="118"/>
        <v>0</v>
      </c>
      <c r="AH948" s="252" t="str">
        <f t="shared" si="120"/>
        <v/>
      </c>
      <c r="AI948" s="258">
        <f t="shared" si="121"/>
        <v>0</v>
      </c>
    </row>
    <row r="949" spans="1:35" ht="14.25" customHeight="1" x14ac:dyDescent="0.2">
      <c r="A949" s="133"/>
      <c r="B949" s="7"/>
      <c r="C949" s="53"/>
      <c r="D949" s="88"/>
      <c r="E949" s="6"/>
      <c r="F949" s="88"/>
      <c r="G949" s="14"/>
      <c r="H949" s="14"/>
      <c r="I949" s="118">
        <v>260895</v>
      </c>
      <c r="J949" s="17"/>
      <c r="K949" s="6"/>
      <c r="L949" s="6"/>
      <c r="M949" s="136"/>
      <c r="N949" s="226"/>
      <c r="O949" s="26"/>
      <c r="P949" s="14"/>
      <c r="Q949" s="14"/>
      <c r="R949" s="14"/>
      <c r="S949" s="14"/>
      <c r="T949" s="14"/>
      <c r="U949" s="14"/>
      <c r="V949" s="6"/>
      <c r="W949" s="256">
        <f t="shared" si="117"/>
        <v>0</v>
      </c>
      <c r="X949" s="144" t="str">
        <f t="shared" si="119"/>
        <v/>
      </c>
      <c r="Y949" s="26"/>
      <c r="Z949" s="34"/>
      <c r="AA949" s="34"/>
      <c r="AB949" s="34"/>
      <c r="AC949" s="35"/>
      <c r="AD949" s="36"/>
      <c r="AE949" s="49"/>
      <c r="AF949" s="246"/>
      <c r="AG949" s="257">
        <f t="shared" si="118"/>
        <v>0</v>
      </c>
      <c r="AH949" s="252" t="str">
        <f t="shared" si="120"/>
        <v/>
      </c>
      <c r="AI949" s="258">
        <f t="shared" si="121"/>
        <v>0</v>
      </c>
    </row>
    <row r="950" spans="1:35" ht="14.25" customHeight="1" x14ac:dyDescent="0.2">
      <c r="A950" s="133"/>
      <c r="B950" s="7"/>
      <c r="C950" s="53"/>
      <c r="D950" s="88"/>
      <c r="E950" s="6"/>
      <c r="F950" s="88"/>
      <c r="G950" s="14"/>
      <c r="H950" s="14"/>
      <c r="I950" s="118">
        <v>260896</v>
      </c>
      <c r="J950" s="17"/>
      <c r="K950" s="6"/>
      <c r="L950" s="6"/>
      <c r="M950" s="136"/>
      <c r="N950" s="226"/>
      <c r="O950" s="26"/>
      <c r="P950" s="14"/>
      <c r="Q950" s="14"/>
      <c r="R950" s="14"/>
      <c r="S950" s="14"/>
      <c r="T950" s="14"/>
      <c r="U950" s="14"/>
      <c r="V950" s="6"/>
      <c r="W950" s="256">
        <f t="shared" si="117"/>
        <v>0</v>
      </c>
      <c r="X950" s="144" t="str">
        <f t="shared" si="119"/>
        <v/>
      </c>
      <c r="Y950" s="26"/>
      <c r="Z950" s="34"/>
      <c r="AA950" s="34"/>
      <c r="AB950" s="34"/>
      <c r="AC950" s="35"/>
      <c r="AD950" s="36"/>
      <c r="AE950" s="49"/>
      <c r="AF950" s="246"/>
      <c r="AG950" s="257">
        <f t="shared" si="118"/>
        <v>0</v>
      </c>
      <c r="AH950" s="252" t="str">
        <f t="shared" si="120"/>
        <v/>
      </c>
      <c r="AI950" s="258">
        <f t="shared" si="121"/>
        <v>0</v>
      </c>
    </row>
    <row r="951" spans="1:35" ht="14.25" customHeight="1" x14ac:dyDescent="0.2">
      <c r="A951" s="133"/>
      <c r="B951" s="7"/>
      <c r="C951" s="53"/>
      <c r="D951" s="88"/>
      <c r="E951" s="6"/>
      <c r="F951" s="88"/>
      <c r="G951" s="14"/>
      <c r="H951" s="14"/>
      <c r="I951" s="118">
        <v>260897</v>
      </c>
      <c r="J951" s="17"/>
      <c r="K951" s="6"/>
      <c r="L951" s="6"/>
      <c r="M951" s="136"/>
      <c r="N951" s="226"/>
      <c r="O951" s="26"/>
      <c r="P951" s="14"/>
      <c r="Q951" s="14"/>
      <c r="R951" s="14"/>
      <c r="S951" s="14"/>
      <c r="T951" s="14"/>
      <c r="U951" s="14"/>
      <c r="V951" s="6"/>
      <c r="W951" s="256">
        <f t="shared" si="117"/>
        <v>0</v>
      </c>
      <c r="X951" s="144" t="str">
        <f t="shared" si="119"/>
        <v/>
      </c>
      <c r="Y951" s="26"/>
      <c r="Z951" s="34"/>
      <c r="AA951" s="34"/>
      <c r="AB951" s="34"/>
      <c r="AC951" s="35"/>
      <c r="AD951" s="36"/>
      <c r="AE951" s="49"/>
      <c r="AF951" s="246"/>
      <c r="AG951" s="257">
        <f t="shared" si="118"/>
        <v>0</v>
      </c>
      <c r="AH951" s="252" t="str">
        <f t="shared" si="120"/>
        <v/>
      </c>
      <c r="AI951" s="258">
        <f t="shared" si="121"/>
        <v>0</v>
      </c>
    </row>
    <row r="952" spans="1:35" ht="14.25" customHeight="1" x14ac:dyDescent="0.2">
      <c r="A952" s="133"/>
      <c r="B952" s="7"/>
      <c r="C952" s="53"/>
      <c r="D952" s="88"/>
      <c r="E952" s="6"/>
      <c r="F952" s="88"/>
      <c r="G952" s="14"/>
      <c r="H952" s="14"/>
      <c r="I952" s="118">
        <v>260898</v>
      </c>
      <c r="J952" s="17"/>
      <c r="K952" s="6"/>
      <c r="L952" s="6"/>
      <c r="M952" s="136"/>
      <c r="N952" s="226"/>
      <c r="O952" s="26"/>
      <c r="P952" s="14"/>
      <c r="Q952" s="14"/>
      <c r="R952" s="14"/>
      <c r="S952" s="14"/>
      <c r="T952" s="14"/>
      <c r="U952" s="14"/>
      <c r="V952" s="6"/>
      <c r="W952" s="256">
        <f t="shared" si="117"/>
        <v>0</v>
      </c>
      <c r="X952" s="144" t="str">
        <f t="shared" si="119"/>
        <v/>
      </c>
      <c r="Y952" s="26"/>
      <c r="Z952" s="34"/>
      <c r="AA952" s="34"/>
      <c r="AB952" s="34"/>
      <c r="AC952" s="35"/>
      <c r="AD952" s="36"/>
      <c r="AE952" s="49"/>
      <c r="AF952" s="246"/>
      <c r="AG952" s="257">
        <f t="shared" si="118"/>
        <v>0</v>
      </c>
      <c r="AH952" s="252" t="str">
        <f t="shared" si="120"/>
        <v/>
      </c>
      <c r="AI952" s="258">
        <f t="shared" si="121"/>
        <v>0</v>
      </c>
    </row>
    <row r="953" spans="1:35" ht="14.25" customHeight="1" x14ac:dyDescent="0.2">
      <c r="A953" s="133"/>
      <c r="B953" s="7"/>
      <c r="C953" s="53"/>
      <c r="D953" s="88"/>
      <c r="E953" s="6"/>
      <c r="F953" s="88"/>
      <c r="G953" s="14"/>
      <c r="H953" s="14"/>
      <c r="I953" s="118">
        <v>260899</v>
      </c>
      <c r="J953" s="17"/>
      <c r="K953" s="6"/>
      <c r="L953" s="6"/>
      <c r="M953" s="136"/>
      <c r="N953" s="226"/>
      <c r="O953" s="26"/>
      <c r="P953" s="14"/>
      <c r="Q953" s="14"/>
      <c r="R953" s="14"/>
      <c r="S953" s="14"/>
      <c r="T953" s="14"/>
      <c r="U953" s="14"/>
      <c r="V953" s="6"/>
      <c r="W953" s="256">
        <f t="shared" si="117"/>
        <v>0</v>
      </c>
      <c r="X953" s="144" t="str">
        <f t="shared" si="119"/>
        <v/>
      </c>
      <c r="Y953" s="26"/>
      <c r="Z953" s="34"/>
      <c r="AA953" s="34"/>
      <c r="AB953" s="34"/>
      <c r="AC953" s="35"/>
      <c r="AD953" s="36"/>
      <c r="AE953" s="49"/>
      <c r="AF953" s="246"/>
      <c r="AG953" s="257">
        <f t="shared" si="118"/>
        <v>0</v>
      </c>
      <c r="AH953" s="252" t="str">
        <f t="shared" si="120"/>
        <v/>
      </c>
      <c r="AI953" s="258">
        <f t="shared" si="121"/>
        <v>0</v>
      </c>
    </row>
    <row r="954" spans="1:35" ht="14.25" customHeight="1" x14ac:dyDescent="0.2">
      <c r="A954" s="133"/>
      <c r="B954" s="7"/>
      <c r="C954" s="53"/>
      <c r="D954" s="88"/>
      <c r="E954" s="6"/>
      <c r="F954" s="88"/>
      <c r="G954" s="14"/>
      <c r="H954" s="14"/>
      <c r="I954" s="118">
        <v>260900</v>
      </c>
      <c r="J954" s="17"/>
      <c r="K954" s="6"/>
      <c r="L954" s="6"/>
      <c r="M954" s="136"/>
      <c r="N954" s="226"/>
      <c r="O954" s="26"/>
      <c r="P954" s="14"/>
      <c r="Q954" s="14"/>
      <c r="R954" s="14"/>
      <c r="S954" s="14"/>
      <c r="T954" s="14"/>
      <c r="U954" s="14"/>
      <c r="V954" s="6"/>
      <c r="W954" s="256">
        <f t="shared" si="117"/>
        <v>0</v>
      </c>
      <c r="X954" s="144" t="str">
        <f t="shared" si="119"/>
        <v/>
      </c>
      <c r="Y954" s="26"/>
      <c r="Z954" s="34"/>
      <c r="AA954" s="34"/>
      <c r="AB954" s="34"/>
      <c r="AC954" s="35"/>
      <c r="AD954" s="36"/>
      <c r="AE954" s="49"/>
      <c r="AF954" s="246"/>
      <c r="AG954" s="257">
        <f t="shared" si="118"/>
        <v>0</v>
      </c>
      <c r="AH954" s="252" t="str">
        <f t="shared" si="120"/>
        <v/>
      </c>
      <c r="AI954" s="258">
        <f t="shared" si="121"/>
        <v>0</v>
      </c>
    </row>
    <row r="955" spans="1:35" ht="14.25" customHeight="1" x14ac:dyDescent="0.2">
      <c r="A955" s="133"/>
      <c r="B955" s="7"/>
      <c r="C955" s="53"/>
      <c r="D955" s="88"/>
      <c r="E955" s="6"/>
      <c r="F955" s="88"/>
      <c r="G955" s="14"/>
      <c r="H955" s="14"/>
      <c r="I955" s="118">
        <v>260901</v>
      </c>
      <c r="J955" s="17"/>
      <c r="K955" s="6"/>
      <c r="L955" s="6"/>
      <c r="M955" s="136"/>
      <c r="N955" s="226"/>
      <c r="O955" s="26"/>
      <c r="P955" s="14"/>
      <c r="Q955" s="14"/>
      <c r="R955" s="14"/>
      <c r="S955" s="14"/>
      <c r="T955" s="14"/>
      <c r="U955" s="14"/>
      <c r="V955" s="6"/>
      <c r="W955" s="256">
        <f t="shared" si="117"/>
        <v>0</v>
      </c>
      <c r="X955" s="144" t="str">
        <f t="shared" si="119"/>
        <v/>
      </c>
      <c r="Y955" s="26"/>
      <c r="Z955" s="34"/>
      <c r="AA955" s="34"/>
      <c r="AB955" s="34"/>
      <c r="AC955" s="35"/>
      <c r="AD955" s="36"/>
      <c r="AE955" s="49"/>
      <c r="AF955" s="246"/>
      <c r="AG955" s="257">
        <f t="shared" si="118"/>
        <v>0</v>
      </c>
      <c r="AH955" s="252" t="str">
        <f t="shared" si="120"/>
        <v/>
      </c>
      <c r="AI955" s="258">
        <f t="shared" si="121"/>
        <v>0</v>
      </c>
    </row>
    <row r="956" spans="1:35" ht="14.25" customHeight="1" x14ac:dyDescent="0.2">
      <c r="A956" s="133"/>
      <c r="B956" s="7"/>
      <c r="C956" s="53"/>
      <c r="D956" s="88"/>
      <c r="E956" s="6"/>
      <c r="F956" s="88"/>
      <c r="G956" s="14"/>
      <c r="H956" s="14"/>
      <c r="I956" s="118">
        <v>260902</v>
      </c>
      <c r="J956" s="17"/>
      <c r="K956" s="6"/>
      <c r="L956" s="6"/>
      <c r="M956" s="136"/>
      <c r="N956" s="226"/>
      <c r="O956" s="26"/>
      <c r="P956" s="14"/>
      <c r="Q956" s="14"/>
      <c r="R956" s="14"/>
      <c r="S956" s="14"/>
      <c r="T956" s="14"/>
      <c r="U956" s="14"/>
      <c r="V956" s="6"/>
      <c r="W956" s="256">
        <f t="shared" si="117"/>
        <v>0</v>
      </c>
      <c r="X956" s="144" t="str">
        <f t="shared" si="119"/>
        <v/>
      </c>
      <c r="Y956" s="26"/>
      <c r="Z956" s="34"/>
      <c r="AA956" s="34"/>
      <c r="AB956" s="34"/>
      <c r="AC956" s="35"/>
      <c r="AD956" s="36"/>
      <c r="AE956" s="49"/>
      <c r="AF956" s="246"/>
      <c r="AG956" s="257">
        <f t="shared" si="118"/>
        <v>0</v>
      </c>
      <c r="AH956" s="252" t="str">
        <f t="shared" si="120"/>
        <v/>
      </c>
      <c r="AI956" s="258">
        <f t="shared" si="121"/>
        <v>0</v>
      </c>
    </row>
    <row r="957" spans="1:35" ht="14.25" customHeight="1" x14ac:dyDescent="0.2">
      <c r="A957" s="133"/>
      <c r="B957" s="7"/>
      <c r="C957" s="53"/>
      <c r="D957" s="88"/>
      <c r="E957" s="6"/>
      <c r="F957" s="88"/>
      <c r="G957" s="14"/>
      <c r="H957" s="14"/>
      <c r="I957" s="118">
        <v>260903</v>
      </c>
      <c r="J957" s="17"/>
      <c r="K957" s="6"/>
      <c r="L957" s="6"/>
      <c r="M957" s="136"/>
      <c r="N957" s="226"/>
      <c r="O957" s="26"/>
      <c r="P957" s="14"/>
      <c r="Q957" s="14"/>
      <c r="R957" s="14"/>
      <c r="S957" s="14"/>
      <c r="T957" s="14"/>
      <c r="U957" s="14"/>
      <c r="V957" s="6"/>
      <c r="W957" s="256">
        <f t="shared" si="117"/>
        <v>0</v>
      </c>
      <c r="X957" s="144" t="str">
        <f t="shared" si="119"/>
        <v/>
      </c>
      <c r="Y957" s="26"/>
      <c r="Z957" s="34"/>
      <c r="AA957" s="34"/>
      <c r="AB957" s="34"/>
      <c r="AC957" s="35"/>
      <c r="AD957" s="36"/>
      <c r="AE957" s="49"/>
      <c r="AF957" s="246"/>
      <c r="AG957" s="257">
        <f t="shared" si="118"/>
        <v>0</v>
      </c>
      <c r="AH957" s="252" t="str">
        <f t="shared" si="120"/>
        <v/>
      </c>
      <c r="AI957" s="258">
        <f t="shared" si="121"/>
        <v>0</v>
      </c>
    </row>
    <row r="958" spans="1:35" ht="14.25" customHeight="1" x14ac:dyDescent="0.2">
      <c r="A958" s="133"/>
      <c r="B958" s="7"/>
      <c r="C958" s="53"/>
      <c r="D958" s="88"/>
      <c r="E958" s="6"/>
      <c r="F958" s="88"/>
      <c r="G958" s="14"/>
      <c r="H958" s="14"/>
      <c r="I958" s="118">
        <v>260904</v>
      </c>
      <c r="J958" s="17"/>
      <c r="K958" s="6"/>
      <c r="L958" s="6"/>
      <c r="M958" s="136"/>
      <c r="N958" s="226"/>
      <c r="O958" s="26"/>
      <c r="P958" s="14"/>
      <c r="Q958" s="14"/>
      <c r="R958" s="14"/>
      <c r="S958" s="14"/>
      <c r="T958" s="14"/>
      <c r="U958" s="14"/>
      <c r="V958" s="6"/>
      <c r="W958" s="256">
        <f t="shared" si="117"/>
        <v>0</v>
      </c>
      <c r="X958" s="144" t="str">
        <f t="shared" si="119"/>
        <v/>
      </c>
      <c r="Y958" s="26"/>
      <c r="Z958" s="34"/>
      <c r="AA958" s="34"/>
      <c r="AB958" s="34"/>
      <c r="AC958" s="35"/>
      <c r="AD958" s="36"/>
      <c r="AE958" s="49"/>
      <c r="AF958" s="246"/>
      <c r="AG958" s="257">
        <f t="shared" si="118"/>
        <v>0</v>
      </c>
      <c r="AH958" s="252" t="str">
        <f t="shared" si="120"/>
        <v/>
      </c>
      <c r="AI958" s="258">
        <f t="shared" si="121"/>
        <v>0</v>
      </c>
    </row>
    <row r="959" spans="1:35" ht="14.25" customHeight="1" x14ac:dyDescent="0.2">
      <c r="A959" s="133"/>
      <c r="B959" s="7"/>
      <c r="C959" s="53"/>
      <c r="D959" s="88"/>
      <c r="E959" s="6"/>
      <c r="F959" s="88"/>
      <c r="G959" s="14"/>
      <c r="H959" s="14"/>
      <c r="I959" s="118">
        <v>260905</v>
      </c>
      <c r="J959" s="17"/>
      <c r="K959" s="6"/>
      <c r="L959" s="6"/>
      <c r="M959" s="136"/>
      <c r="N959" s="226"/>
      <c r="O959" s="26"/>
      <c r="P959" s="14"/>
      <c r="Q959" s="14"/>
      <c r="R959" s="14"/>
      <c r="S959" s="14"/>
      <c r="T959" s="14"/>
      <c r="U959" s="14"/>
      <c r="V959" s="6"/>
      <c r="W959" s="256">
        <f t="shared" si="117"/>
        <v>0</v>
      </c>
      <c r="X959" s="144" t="str">
        <f t="shared" si="119"/>
        <v/>
      </c>
      <c r="Y959" s="26"/>
      <c r="Z959" s="34"/>
      <c r="AA959" s="34"/>
      <c r="AB959" s="34"/>
      <c r="AC959" s="35"/>
      <c r="AD959" s="36"/>
      <c r="AE959" s="49"/>
      <c r="AF959" s="246"/>
      <c r="AG959" s="257">
        <f t="shared" si="118"/>
        <v>0</v>
      </c>
      <c r="AH959" s="252" t="str">
        <f t="shared" si="120"/>
        <v/>
      </c>
      <c r="AI959" s="258">
        <f t="shared" si="121"/>
        <v>0</v>
      </c>
    </row>
    <row r="960" spans="1:35" ht="14.25" customHeight="1" x14ac:dyDescent="0.2">
      <c r="A960" s="133"/>
      <c r="B960" s="7"/>
      <c r="C960" s="53"/>
      <c r="D960" s="88"/>
      <c r="E960" s="6"/>
      <c r="F960" s="88"/>
      <c r="G960" s="14"/>
      <c r="H960" s="14"/>
      <c r="I960" s="118">
        <v>260906</v>
      </c>
      <c r="J960" s="17"/>
      <c r="K960" s="6"/>
      <c r="L960" s="6"/>
      <c r="M960" s="136"/>
      <c r="N960" s="226"/>
      <c r="O960" s="26"/>
      <c r="P960" s="14"/>
      <c r="Q960" s="14"/>
      <c r="R960" s="14"/>
      <c r="S960" s="14"/>
      <c r="T960" s="14"/>
      <c r="U960" s="14"/>
      <c r="V960" s="6"/>
      <c r="W960" s="256">
        <f t="shared" si="117"/>
        <v>0</v>
      </c>
      <c r="X960" s="144" t="str">
        <f t="shared" si="119"/>
        <v/>
      </c>
      <c r="Y960" s="26"/>
      <c r="Z960" s="34"/>
      <c r="AA960" s="34"/>
      <c r="AB960" s="34"/>
      <c r="AC960" s="35"/>
      <c r="AD960" s="36"/>
      <c r="AE960" s="49"/>
      <c r="AF960" s="246"/>
      <c r="AG960" s="257">
        <f t="shared" si="118"/>
        <v>0</v>
      </c>
      <c r="AH960" s="252" t="str">
        <f t="shared" si="120"/>
        <v/>
      </c>
      <c r="AI960" s="258">
        <f t="shared" si="121"/>
        <v>0</v>
      </c>
    </row>
    <row r="961" spans="1:35" ht="14.25" customHeight="1" x14ac:dyDescent="0.2">
      <c r="A961" s="133"/>
      <c r="B961" s="7"/>
      <c r="C961" s="53"/>
      <c r="D961" s="88"/>
      <c r="E961" s="6"/>
      <c r="F961" s="88"/>
      <c r="G961" s="14"/>
      <c r="H961" s="14"/>
      <c r="I961" s="118">
        <v>260907</v>
      </c>
      <c r="J961" s="17"/>
      <c r="K961" s="6"/>
      <c r="L961" s="6"/>
      <c r="M961" s="136"/>
      <c r="N961" s="226"/>
      <c r="O961" s="26"/>
      <c r="P961" s="14"/>
      <c r="Q961" s="14"/>
      <c r="R961" s="14"/>
      <c r="S961" s="14"/>
      <c r="T961" s="14"/>
      <c r="U961" s="14"/>
      <c r="V961" s="6"/>
      <c r="W961" s="256">
        <f t="shared" si="117"/>
        <v>0</v>
      </c>
      <c r="X961" s="144" t="str">
        <f t="shared" si="119"/>
        <v/>
      </c>
      <c r="Y961" s="26"/>
      <c r="Z961" s="34"/>
      <c r="AA961" s="34"/>
      <c r="AB961" s="34"/>
      <c r="AC961" s="35"/>
      <c r="AD961" s="36"/>
      <c r="AE961" s="49"/>
      <c r="AF961" s="246"/>
      <c r="AG961" s="257">
        <f t="shared" si="118"/>
        <v>0</v>
      </c>
      <c r="AH961" s="252" t="str">
        <f t="shared" si="120"/>
        <v/>
      </c>
      <c r="AI961" s="258">
        <f t="shared" si="121"/>
        <v>0</v>
      </c>
    </row>
    <row r="962" spans="1:35" ht="14.25" customHeight="1" x14ac:dyDescent="0.2">
      <c r="A962" s="133"/>
      <c r="B962" s="7"/>
      <c r="C962" s="53"/>
      <c r="D962" s="88"/>
      <c r="E962" s="6"/>
      <c r="F962" s="88"/>
      <c r="G962" s="14"/>
      <c r="H962" s="14"/>
      <c r="I962" s="118">
        <v>260908</v>
      </c>
      <c r="J962" s="17"/>
      <c r="K962" s="6"/>
      <c r="L962" s="6"/>
      <c r="M962" s="136"/>
      <c r="N962" s="226"/>
      <c r="O962" s="26"/>
      <c r="P962" s="14"/>
      <c r="Q962" s="14"/>
      <c r="R962" s="14"/>
      <c r="S962" s="14"/>
      <c r="T962" s="14"/>
      <c r="U962" s="14"/>
      <c r="V962" s="6"/>
      <c r="W962" s="256">
        <f t="shared" si="117"/>
        <v>0</v>
      </c>
      <c r="X962" s="144" t="str">
        <f t="shared" si="119"/>
        <v/>
      </c>
      <c r="Y962" s="26"/>
      <c r="Z962" s="34"/>
      <c r="AA962" s="34"/>
      <c r="AB962" s="34"/>
      <c r="AC962" s="35"/>
      <c r="AD962" s="36"/>
      <c r="AE962" s="49"/>
      <c r="AF962" s="246"/>
      <c r="AG962" s="257">
        <f t="shared" si="118"/>
        <v>0</v>
      </c>
      <c r="AH962" s="252" t="str">
        <f t="shared" si="120"/>
        <v/>
      </c>
      <c r="AI962" s="258">
        <f t="shared" si="121"/>
        <v>0</v>
      </c>
    </row>
    <row r="963" spans="1:35" ht="14.25" customHeight="1" x14ac:dyDescent="0.2">
      <c r="A963" s="133"/>
      <c r="B963" s="7"/>
      <c r="C963" s="53"/>
      <c r="D963" s="88"/>
      <c r="E963" s="6"/>
      <c r="F963" s="88"/>
      <c r="G963" s="14"/>
      <c r="H963" s="14"/>
      <c r="I963" s="118">
        <v>260909</v>
      </c>
      <c r="J963" s="17"/>
      <c r="K963" s="6"/>
      <c r="L963" s="6"/>
      <c r="M963" s="136"/>
      <c r="N963" s="226"/>
      <c r="O963" s="26"/>
      <c r="P963" s="14"/>
      <c r="Q963" s="14"/>
      <c r="R963" s="14"/>
      <c r="S963" s="14"/>
      <c r="T963" s="14"/>
      <c r="U963" s="14"/>
      <c r="V963" s="6"/>
      <c r="W963" s="256">
        <f t="shared" si="117"/>
        <v>0</v>
      </c>
      <c r="X963" s="144" t="str">
        <f t="shared" si="119"/>
        <v/>
      </c>
      <c r="Y963" s="26"/>
      <c r="Z963" s="34"/>
      <c r="AA963" s="34"/>
      <c r="AB963" s="34"/>
      <c r="AC963" s="35"/>
      <c r="AD963" s="36"/>
      <c r="AE963" s="49"/>
      <c r="AF963" s="246"/>
      <c r="AG963" s="257">
        <f t="shared" si="118"/>
        <v>0</v>
      </c>
      <c r="AH963" s="252" t="str">
        <f t="shared" si="120"/>
        <v/>
      </c>
      <c r="AI963" s="258">
        <f t="shared" si="121"/>
        <v>0</v>
      </c>
    </row>
    <row r="964" spans="1:35" ht="14.25" customHeight="1" x14ac:dyDescent="0.2">
      <c r="A964" s="133"/>
      <c r="B964" s="7"/>
      <c r="C964" s="53"/>
      <c r="D964" s="88"/>
      <c r="E964" s="6"/>
      <c r="F964" s="88"/>
      <c r="G964" s="14"/>
      <c r="H964" s="14"/>
      <c r="I964" s="118">
        <v>260910</v>
      </c>
      <c r="J964" s="17"/>
      <c r="K964" s="6"/>
      <c r="L964" s="6"/>
      <c r="M964" s="136"/>
      <c r="N964" s="226"/>
      <c r="O964" s="26"/>
      <c r="P964" s="14"/>
      <c r="Q964" s="14"/>
      <c r="R964" s="14"/>
      <c r="S964" s="14"/>
      <c r="T964" s="14"/>
      <c r="U964" s="14"/>
      <c r="V964" s="6"/>
      <c r="W964" s="256">
        <f t="shared" si="117"/>
        <v>0</v>
      </c>
      <c r="X964" s="144" t="str">
        <f t="shared" si="119"/>
        <v/>
      </c>
      <c r="Y964" s="26"/>
      <c r="Z964" s="34"/>
      <c r="AA964" s="34"/>
      <c r="AB964" s="34"/>
      <c r="AC964" s="35"/>
      <c r="AD964" s="36"/>
      <c r="AE964" s="49"/>
      <c r="AF964" s="246"/>
      <c r="AG964" s="257">
        <f t="shared" si="118"/>
        <v>0</v>
      </c>
      <c r="AH964" s="252" t="str">
        <f t="shared" si="120"/>
        <v/>
      </c>
      <c r="AI964" s="258">
        <f t="shared" si="121"/>
        <v>0</v>
      </c>
    </row>
    <row r="965" spans="1:35" ht="14.25" customHeight="1" x14ac:dyDescent="0.2">
      <c r="A965" s="133"/>
      <c r="B965" s="7"/>
      <c r="C965" s="53"/>
      <c r="D965" s="88"/>
      <c r="E965" s="6"/>
      <c r="F965" s="88"/>
      <c r="G965" s="14"/>
      <c r="H965" s="14"/>
      <c r="I965" s="118">
        <v>260911</v>
      </c>
      <c r="J965" s="17"/>
      <c r="K965" s="6"/>
      <c r="L965" s="6"/>
      <c r="M965" s="136"/>
      <c r="N965" s="226"/>
      <c r="O965" s="26"/>
      <c r="P965" s="14"/>
      <c r="Q965" s="14"/>
      <c r="R965" s="14"/>
      <c r="S965" s="14"/>
      <c r="T965" s="14"/>
      <c r="U965" s="14"/>
      <c r="V965" s="6"/>
      <c r="W965" s="256">
        <f t="shared" si="117"/>
        <v>0</v>
      </c>
      <c r="X965" s="144" t="str">
        <f t="shared" si="119"/>
        <v/>
      </c>
      <c r="Y965" s="26"/>
      <c r="Z965" s="34"/>
      <c r="AA965" s="34"/>
      <c r="AB965" s="34"/>
      <c r="AC965" s="35"/>
      <c r="AD965" s="36"/>
      <c r="AE965" s="49"/>
      <c r="AF965" s="246"/>
      <c r="AG965" s="257">
        <f t="shared" si="118"/>
        <v>0</v>
      </c>
      <c r="AH965" s="252" t="str">
        <f t="shared" si="120"/>
        <v/>
      </c>
      <c r="AI965" s="258">
        <f t="shared" si="121"/>
        <v>0</v>
      </c>
    </row>
    <row r="966" spans="1:35" ht="14.25" customHeight="1" x14ac:dyDescent="0.2">
      <c r="A966" s="133"/>
      <c r="B966" s="7"/>
      <c r="C966" s="53"/>
      <c r="D966" s="88"/>
      <c r="E966" s="6"/>
      <c r="F966" s="88"/>
      <c r="G966" s="14"/>
      <c r="H966" s="14"/>
      <c r="I966" s="118">
        <v>260912</v>
      </c>
      <c r="J966" s="17"/>
      <c r="K966" s="6"/>
      <c r="L966" s="6"/>
      <c r="M966" s="136"/>
      <c r="N966" s="226"/>
      <c r="O966" s="26"/>
      <c r="P966" s="14"/>
      <c r="Q966" s="14"/>
      <c r="R966" s="14"/>
      <c r="S966" s="14"/>
      <c r="T966" s="14"/>
      <c r="U966" s="14"/>
      <c r="V966" s="6"/>
      <c r="W966" s="256">
        <f t="shared" si="117"/>
        <v>0</v>
      </c>
      <c r="X966" s="144" t="str">
        <f t="shared" si="119"/>
        <v/>
      </c>
      <c r="Y966" s="26"/>
      <c r="Z966" s="34"/>
      <c r="AA966" s="34"/>
      <c r="AB966" s="34"/>
      <c r="AC966" s="35"/>
      <c r="AD966" s="36"/>
      <c r="AE966" s="49"/>
      <c r="AF966" s="246"/>
      <c r="AG966" s="257">
        <f t="shared" si="118"/>
        <v>0</v>
      </c>
      <c r="AH966" s="252" t="str">
        <f t="shared" si="120"/>
        <v/>
      </c>
      <c r="AI966" s="258">
        <f t="shared" si="121"/>
        <v>0</v>
      </c>
    </row>
    <row r="967" spans="1:35" ht="14.25" customHeight="1" x14ac:dyDescent="0.2">
      <c r="A967" s="133"/>
      <c r="B967" s="7"/>
      <c r="C967" s="53"/>
      <c r="D967" s="88"/>
      <c r="E967" s="6"/>
      <c r="F967" s="88"/>
      <c r="G967" s="14"/>
      <c r="H967" s="14"/>
      <c r="I967" s="118">
        <v>260913</v>
      </c>
      <c r="J967" s="17"/>
      <c r="K967" s="6"/>
      <c r="L967" s="6"/>
      <c r="M967" s="136"/>
      <c r="N967" s="226"/>
      <c r="O967" s="26"/>
      <c r="P967" s="14"/>
      <c r="Q967" s="14"/>
      <c r="R967" s="14"/>
      <c r="S967" s="14"/>
      <c r="T967" s="14"/>
      <c r="U967" s="14"/>
      <c r="V967" s="6"/>
      <c r="W967" s="256">
        <f t="shared" si="117"/>
        <v>0</v>
      </c>
      <c r="X967" s="144" t="str">
        <f t="shared" si="119"/>
        <v/>
      </c>
      <c r="Y967" s="26"/>
      <c r="Z967" s="34"/>
      <c r="AA967" s="34"/>
      <c r="AB967" s="34"/>
      <c r="AC967" s="35"/>
      <c r="AD967" s="36"/>
      <c r="AE967" s="49"/>
      <c r="AF967" s="246"/>
      <c r="AG967" s="257">
        <f t="shared" si="118"/>
        <v>0</v>
      </c>
      <c r="AH967" s="252" t="str">
        <f t="shared" si="120"/>
        <v/>
      </c>
      <c r="AI967" s="258">
        <f t="shared" si="121"/>
        <v>0</v>
      </c>
    </row>
    <row r="968" spans="1:35" ht="14.25" customHeight="1" x14ac:dyDescent="0.2">
      <c r="A968" s="133"/>
      <c r="B968" s="7"/>
      <c r="C968" s="53"/>
      <c r="D968" s="88"/>
      <c r="E968" s="6"/>
      <c r="F968" s="88"/>
      <c r="G968" s="14"/>
      <c r="H968" s="14"/>
      <c r="I968" s="118">
        <v>260914</v>
      </c>
      <c r="J968" s="17"/>
      <c r="K968" s="6"/>
      <c r="L968" s="6"/>
      <c r="M968" s="136"/>
      <c r="N968" s="226"/>
      <c r="O968" s="26"/>
      <c r="P968" s="14"/>
      <c r="Q968" s="14"/>
      <c r="R968" s="14"/>
      <c r="S968" s="14"/>
      <c r="T968" s="14"/>
      <c r="U968" s="14"/>
      <c r="V968" s="6"/>
      <c r="W968" s="256">
        <f t="shared" si="117"/>
        <v>0</v>
      </c>
      <c r="X968" s="144" t="str">
        <f t="shared" si="119"/>
        <v/>
      </c>
      <c r="Y968" s="26"/>
      <c r="Z968" s="34"/>
      <c r="AA968" s="34"/>
      <c r="AB968" s="34"/>
      <c r="AC968" s="35"/>
      <c r="AD968" s="36"/>
      <c r="AE968" s="49"/>
      <c r="AF968" s="246"/>
      <c r="AG968" s="257">
        <f t="shared" si="118"/>
        <v>0</v>
      </c>
      <c r="AH968" s="252" t="str">
        <f t="shared" si="120"/>
        <v/>
      </c>
      <c r="AI968" s="258">
        <f t="shared" si="121"/>
        <v>0</v>
      </c>
    </row>
    <row r="969" spans="1:35" ht="14.25" customHeight="1" x14ac:dyDescent="0.2">
      <c r="A969" s="133"/>
      <c r="B969" s="7"/>
      <c r="C969" s="53"/>
      <c r="D969" s="88"/>
      <c r="E969" s="6"/>
      <c r="F969" s="88"/>
      <c r="G969" s="14"/>
      <c r="H969" s="14"/>
      <c r="I969" s="118">
        <v>260915</v>
      </c>
      <c r="J969" s="17"/>
      <c r="K969" s="6"/>
      <c r="L969" s="6"/>
      <c r="M969" s="136"/>
      <c r="N969" s="226"/>
      <c r="O969" s="26"/>
      <c r="P969" s="14"/>
      <c r="Q969" s="14"/>
      <c r="R969" s="14"/>
      <c r="S969" s="14"/>
      <c r="T969" s="14"/>
      <c r="U969" s="14"/>
      <c r="V969" s="6"/>
      <c r="W969" s="256">
        <f t="shared" si="117"/>
        <v>0</v>
      </c>
      <c r="X969" s="144" t="str">
        <f t="shared" si="119"/>
        <v/>
      </c>
      <c r="Y969" s="26"/>
      <c r="Z969" s="34"/>
      <c r="AA969" s="34"/>
      <c r="AB969" s="34"/>
      <c r="AC969" s="35"/>
      <c r="AD969" s="36"/>
      <c r="AE969" s="49"/>
      <c r="AF969" s="246"/>
      <c r="AG969" s="257">
        <f t="shared" si="118"/>
        <v>0</v>
      </c>
      <c r="AH969" s="252" t="str">
        <f t="shared" si="120"/>
        <v/>
      </c>
      <c r="AI969" s="258">
        <f t="shared" si="121"/>
        <v>0</v>
      </c>
    </row>
    <row r="970" spans="1:35" ht="14.25" customHeight="1" x14ac:dyDescent="0.2">
      <c r="A970" s="133"/>
      <c r="B970" s="7"/>
      <c r="C970" s="53"/>
      <c r="D970" s="88"/>
      <c r="E970" s="6"/>
      <c r="F970" s="88"/>
      <c r="G970" s="14"/>
      <c r="H970" s="14"/>
      <c r="I970" s="118">
        <v>260916</v>
      </c>
      <c r="J970" s="17"/>
      <c r="K970" s="6"/>
      <c r="L970" s="6"/>
      <c r="M970" s="136"/>
      <c r="N970" s="226"/>
      <c r="O970" s="26"/>
      <c r="P970" s="14"/>
      <c r="Q970" s="14"/>
      <c r="R970" s="14"/>
      <c r="S970" s="14"/>
      <c r="T970" s="14"/>
      <c r="U970" s="14"/>
      <c r="V970" s="6"/>
      <c r="W970" s="256">
        <f t="shared" si="117"/>
        <v>0</v>
      </c>
      <c r="X970" s="144" t="str">
        <f t="shared" si="119"/>
        <v/>
      </c>
      <c r="Y970" s="26"/>
      <c r="Z970" s="34"/>
      <c r="AA970" s="34"/>
      <c r="AB970" s="34"/>
      <c r="AC970" s="35"/>
      <c r="AD970" s="36"/>
      <c r="AE970" s="49"/>
      <c r="AF970" s="246"/>
      <c r="AG970" s="257">
        <f t="shared" si="118"/>
        <v>0</v>
      </c>
      <c r="AH970" s="252" t="str">
        <f t="shared" si="120"/>
        <v/>
      </c>
      <c r="AI970" s="258">
        <f t="shared" si="121"/>
        <v>0</v>
      </c>
    </row>
    <row r="971" spans="1:35" ht="14.25" customHeight="1" x14ac:dyDescent="0.2">
      <c r="A971" s="133"/>
      <c r="B971" s="7"/>
      <c r="C971" s="53"/>
      <c r="D971" s="88"/>
      <c r="E971" s="6"/>
      <c r="F971" s="88"/>
      <c r="G971" s="14"/>
      <c r="H971" s="14"/>
      <c r="I971" s="118">
        <v>260917</v>
      </c>
      <c r="J971" s="17"/>
      <c r="K971" s="6"/>
      <c r="L971" s="6"/>
      <c r="M971" s="136"/>
      <c r="N971" s="226"/>
      <c r="O971" s="26"/>
      <c r="P971" s="14"/>
      <c r="Q971" s="14"/>
      <c r="R971" s="14"/>
      <c r="S971" s="14"/>
      <c r="T971" s="14"/>
      <c r="U971" s="14"/>
      <c r="V971" s="6"/>
      <c r="W971" s="256">
        <f t="shared" si="117"/>
        <v>0</v>
      </c>
      <c r="X971" s="144" t="str">
        <f t="shared" si="119"/>
        <v/>
      </c>
      <c r="Y971" s="26"/>
      <c r="Z971" s="34"/>
      <c r="AA971" s="34"/>
      <c r="AB971" s="34"/>
      <c r="AC971" s="35"/>
      <c r="AD971" s="36"/>
      <c r="AE971" s="49"/>
      <c r="AF971" s="246"/>
      <c r="AG971" s="257">
        <f t="shared" si="118"/>
        <v>0</v>
      </c>
      <c r="AH971" s="252" t="str">
        <f t="shared" si="120"/>
        <v/>
      </c>
      <c r="AI971" s="258">
        <f t="shared" si="121"/>
        <v>0</v>
      </c>
    </row>
    <row r="972" spans="1:35" ht="14.25" customHeight="1" x14ac:dyDescent="0.2">
      <c r="A972" s="133"/>
      <c r="B972" s="7"/>
      <c r="C972" s="53"/>
      <c r="D972" s="88"/>
      <c r="E972" s="6"/>
      <c r="F972" s="88"/>
      <c r="G972" s="14"/>
      <c r="H972" s="14"/>
      <c r="I972" s="118">
        <v>260918</v>
      </c>
      <c r="J972" s="17"/>
      <c r="K972" s="6"/>
      <c r="L972" s="6"/>
      <c r="M972" s="136"/>
      <c r="N972" s="226"/>
      <c r="O972" s="26"/>
      <c r="P972" s="14"/>
      <c r="Q972" s="14"/>
      <c r="R972" s="14"/>
      <c r="S972" s="14"/>
      <c r="T972" s="14"/>
      <c r="U972" s="14"/>
      <c r="V972" s="6"/>
      <c r="W972" s="256">
        <f t="shared" si="117"/>
        <v>0</v>
      </c>
      <c r="X972" s="144" t="str">
        <f t="shared" si="119"/>
        <v/>
      </c>
      <c r="Y972" s="26"/>
      <c r="Z972" s="34"/>
      <c r="AA972" s="34"/>
      <c r="AB972" s="34"/>
      <c r="AC972" s="35"/>
      <c r="AD972" s="36"/>
      <c r="AE972" s="49"/>
      <c r="AF972" s="246"/>
      <c r="AG972" s="257">
        <f t="shared" si="118"/>
        <v>0</v>
      </c>
      <c r="AH972" s="252" t="str">
        <f t="shared" si="120"/>
        <v/>
      </c>
      <c r="AI972" s="258">
        <f t="shared" si="121"/>
        <v>0</v>
      </c>
    </row>
    <row r="973" spans="1:35" ht="14.25" customHeight="1" x14ac:dyDescent="0.2">
      <c r="A973" s="133"/>
      <c r="B973" s="7"/>
      <c r="C973" s="53"/>
      <c r="D973" s="88"/>
      <c r="E973" s="6"/>
      <c r="F973" s="88"/>
      <c r="G973" s="14"/>
      <c r="H973" s="14"/>
      <c r="I973" s="118">
        <v>260919</v>
      </c>
      <c r="J973" s="17"/>
      <c r="K973" s="6"/>
      <c r="L973" s="6"/>
      <c r="M973" s="136"/>
      <c r="N973" s="226"/>
      <c r="O973" s="26"/>
      <c r="P973" s="14"/>
      <c r="Q973" s="14"/>
      <c r="R973" s="14"/>
      <c r="S973" s="14"/>
      <c r="T973" s="14"/>
      <c r="U973" s="14"/>
      <c r="V973" s="6"/>
      <c r="W973" s="256">
        <f t="shared" si="117"/>
        <v>0</v>
      </c>
      <c r="X973" s="144" t="str">
        <f t="shared" si="119"/>
        <v/>
      </c>
      <c r="Y973" s="26"/>
      <c r="Z973" s="34"/>
      <c r="AA973" s="34"/>
      <c r="AB973" s="34"/>
      <c r="AC973" s="35"/>
      <c r="AD973" s="36"/>
      <c r="AE973" s="49"/>
      <c r="AF973" s="246"/>
      <c r="AG973" s="257">
        <f t="shared" si="118"/>
        <v>0</v>
      </c>
      <c r="AH973" s="252" t="str">
        <f t="shared" si="120"/>
        <v/>
      </c>
      <c r="AI973" s="258">
        <f t="shared" si="121"/>
        <v>0</v>
      </c>
    </row>
    <row r="974" spans="1:35" ht="14.25" customHeight="1" x14ac:dyDescent="0.2">
      <c r="A974" s="133"/>
      <c r="B974" s="7"/>
      <c r="C974" s="53"/>
      <c r="D974" s="88"/>
      <c r="E974" s="6"/>
      <c r="F974" s="88"/>
      <c r="G974" s="14"/>
      <c r="H974" s="14"/>
      <c r="I974" s="118">
        <v>260920</v>
      </c>
      <c r="J974" s="17"/>
      <c r="K974" s="6"/>
      <c r="L974" s="6"/>
      <c r="M974" s="136"/>
      <c r="N974" s="226"/>
      <c r="O974" s="26"/>
      <c r="P974" s="14"/>
      <c r="Q974" s="14"/>
      <c r="R974" s="14"/>
      <c r="S974" s="14"/>
      <c r="T974" s="14"/>
      <c r="U974" s="14"/>
      <c r="V974" s="6"/>
      <c r="W974" s="256">
        <f t="shared" si="117"/>
        <v>0</v>
      </c>
      <c r="X974" s="144" t="str">
        <f t="shared" si="119"/>
        <v/>
      </c>
      <c r="Y974" s="26"/>
      <c r="Z974" s="34"/>
      <c r="AA974" s="34"/>
      <c r="AB974" s="34"/>
      <c r="AC974" s="35"/>
      <c r="AD974" s="36"/>
      <c r="AE974" s="49"/>
      <c r="AF974" s="246"/>
      <c r="AG974" s="257">
        <f t="shared" si="118"/>
        <v>0</v>
      </c>
      <c r="AH974" s="252" t="str">
        <f t="shared" si="120"/>
        <v/>
      </c>
      <c r="AI974" s="258">
        <f t="shared" si="121"/>
        <v>0</v>
      </c>
    </row>
    <row r="975" spans="1:35" ht="14.25" customHeight="1" x14ac:dyDescent="0.2">
      <c r="A975" s="133"/>
      <c r="B975" s="7"/>
      <c r="C975" s="53"/>
      <c r="D975" s="88"/>
      <c r="E975" s="6"/>
      <c r="F975" s="88"/>
      <c r="G975" s="14"/>
      <c r="H975" s="14"/>
      <c r="I975" s="118">
        <v>260921</v>
      </c>
      <c r="J975" s="17"/>
      <c r="K975" s="6"/>
      <c r="L975" s="6"/>
      <c r="M975" s="136"/>
      <c r="N975" s="226"/>
      <c r="O975" s="26"/>
      <c r="P975" s="14"/>
      <c r="Q975" s="14"/>
      <c r="R975" s="14"/>
      <c r="S975" s="14"/>
      <c r="T975" s="14"/>
      <c r="U975" s="14"/>
      <c r="V975" s="6"/>
      <c r="W975" s="256">
        <f t="shared" si="117"/>
        <v>0</v>
      </c>
      <c r="X975" s="144" t="str">
        <f t="shared" si="119"/>
        <v/>
      </c>
      <c r="Y975" s="26"/>
      <c r="Z975" s="34"/>
      <c r="AA975" s="34"/>
      <c r="AB975" s="34"/>
      <c r="AC975" s="35"/>
      <c r="AD975" s="36"/>
      <c r="AE975" s="49"/>
      <c r="AF975" s="246"/>
      <c r="AG975" s="257">
        <f t="shared" si="118"/>
        <v>0</v>
      </c>
      <c r="AH975" s="252" t="str">
        <f t="shared" si="120"/>
        <v/>
      </c>
      <c r="AI975" s="258">
        <f t="shared" si="121"/>
        <v>0</v>
      </c>
    </row>
    <row r="976" spans="1:35" ht="14.25" customHeight="1" x14ac:dyDescent="0.2">
      <c r="A976" s="133"/>
      <c r="B976" s="7"/>
      <c r="C976" s="53"/>
      <c r="D976" s="88"/>
      <c r="E976" s="6"/>
      <c r="F976" s="88"/>
      <c r="G976" s="14"/>
      <c r="H976" s="14"/>
      <c r="I976" s="118">
        <v>260922</v>
      </c>
      <c r="J976" s="17"/>
      <c r="K976" s="6"/>
      <c r="L976" s="6"/>
      <c r="M976" s="136"/>
      <c r="N976" s="226"/>
      <c r="O976" s="26"/>
      <c r="P976" s="14"/>
      <c r="Q976" s="14"/>
      <c r="R976" s="14"/>
      <c r="S976" s="14"/>
      <c r="T976" s="14"/>
      <c r="U976" s="14"/>
      <c r="V976" s="6"/>
      <c r="W976" s="256">
        <f t="shared" si="117"/>
        <v>0</v>
      </c>
      <c r="X976" s="144" t="str">
        <f t="shared" si="119"/>
        <v/>
      </c>
      <c r="Y976" s="26"/>
      <c r="Z976" s="34"/>
      <c r="AA976" s="34"/>
      <c r="AB976" s="34"/>
      <c r="AC976" s="35"/>
      <c r="AD976" s="36"/>
      <c r="AE976" s="49"/>
      <c r="AF976" s="246"/>
      <c r="AG976" s="257">
        <f t="shared" si="118"/>
        <v>0</v>
      </c>
      <c r="AH976" s="252" t="str">
        <f t="shared" si="120"/>
        <v/>
      </c>
      <c r="AI976" s="258">
        <f t="shared" si="121"/>
        <v>0</v>
      </c>
    </row>
    <row r="977" spans="1:35" ht="14.25" customHeight="1" x14ac:dyDescent="0.2">
      <c r="A977" s="133"/>
      <c r="B977" s="7"/>
      <c r="C977" s="53"/>
      <c r="D977" s="88"/>
      <c r="E977" s="6"/>
      <c r="F977" s="88"/>
      <c r="G977" s="14"/>
      <c r="H977" s="14"/>
      <c r="I977" s="118">
        <v>260923</v>
      </c>
      <c r="J977" s="17"/>
      <c r="K977" s="6"/>
      <c r="L977" s="6"/>
      <c r="M977" s="136"/>
      <c r="N977" s="226"/>
      <c r="O977" s="26"/>
      <c r="P977" s="14"/>
      <c r="Q977" s="14"/>
      <c r="R977" s="14"/>
      <c r="S977" s="14"/>
      <c r="T977" s="14"/>
      <c r="U977" s="14"/>
      <c r="V977" s="6"/>
      <c r="W977" s="256">
        <f t="shared" si="117"/>
        <v>0</v>
      </c>
      <c r="X977" s="144" t="str">
        <f t="shared" si="119"/>
        <v/>
      </c>
      <c r="Y977" s="26"/>
      <c r="Z977" s="34"/>
      <c r="AA977" s="34"/>
      <c r="AB977" s="34"/>
      <c r="AC977" s="35"/>
      <c r="AD977" s="36"/>
      <c r="AE977" s="49"/>
      <c r="AF977" s="246"/>
      <c r="AG977" s="257">
        <f t="shared" si="118"/>
        <v>0</v>
      </c>
      <c r="AH977" s="252" t="str">
        <f t="shared" si="120"/>
        <v/>
      </c>
      <c r="AI977" s="258">
        <f t="shared" si="121"/>
        <v>0</v>
      </c>
    </row>
    <row r="978" spans="1:35" ht="14.25" customHeight="1" x14ac:dyDescent="0.2">
      <c r="A978" s="133"/>
      <c r="B978" s="7"/>
      <c r="C978" s="53"/>
      <c r="D978" s="88"/>
      <c r="E978" s="6"/>
      <c r="F978" s="88"/>
      <c r="G978" s="14"/>
      <c r="H978" s="14"/>
      <c r="I978" s="118">
        <v>260924</v>
      </c>
      <c r="J978" s="17"/>
      <c r="K978" s="6"/>
      <c r="L978" s="6"/>
      <c r="M978" s="136"/>
      <c r="N978" s="226"/>
      <c r="O978" s="26"/>
      <c r="P978" s="14"/>
      <c r="Q978" s="14"/>
      <c r="R978" s="14"/>
      <c r="S978" s="14"/>
      <c r="T978" s="14"/>
      <c r="U978" s="14"/>
      <c r="V978" s="6"/>
      <c r="W978" s="256">
        <f t="shared" si="117"/>
        <v>0</v>
      </c>
      <c r="X978" s="144" t="str">
        <f t="shared" si="119"/>
        <v/>
      </c>
      <c r="Y978" s="26"/>
      <c r="Z978" s="34"/>
      <c r="AA978" s="34"/>
      <c r="AB978" s="34"/>
      <c r="AC978" s="35"/>
      <c r="AD978" s="36"/>
      <c r="AE978" s="49"/>
      <c r="AF978" s="246"/>
      <c r="AG978" s="257">
        <f t="shared" si="118"/>
        <v>0</v>
      </c>
      <c r="AH978" s="252" t="str">
        <f t="shared" si="120"/>
        <v/>
      </c>
      <c r="AI978" s="258">
        <f t="shared" si="121"/>
        <v>0</v>
      </c>
    </row>
    <row r="979" spans="1:35" ht="14.25" customHeight="1" x14ac:dyDescent="0.2">
      <c r="A979" s="133"/>
      <c r="B979" s="7"/>
      <c r="C979" s="53"/>
      <c r="D979" s="88"/>
      <c r="E979" s="6"/>
      <c r="F979" s="88"/>
      <c r="G979" s="14"/>
      <c r="H979" s="14"/>
      <c r="I979" s="118">
        <v>260925</v>
      </c>
      <c r="J979" s="17"/>
      <c r="K979" s="6"/>
      <c r="L979" s="6"/>
      <c r="M979" s="136"/>
      <c r="N979" s="226"/>
      <c r="O979" s="26"/>
      <c r="P979" s="14"/>
      <c r="Q979" s="14"/>
      <c r="R979" s="14"/>
      <c r="S979" s="14"/>
      <c r="T979" s="14"/>
      <c r="U979" s="14"/>
      <c r="V979" s="6"/>
      <c r="W979" s="256">
        <f t="shared" si="117"/>
        <v>0</v>
      </c>
      <c r="X979" s="144" t="str">
        <f t="shared" si="119"/>
        <v/>
      </c>
      <c r="Y979" s="26"/>
      <c r="Z979" s="34"/>
      <c r="AA979" s="34"/>
      <c r="AB979" s="34"/>
      <c r="AC979" s="35"/>
      <c r="AD979" s="36"/>
      <c r="AE979" s="49"/>
      <c r="AF979" s="246"/>
      <c r="AG979" s="257">
        <f t="shared" si="118"/>
        <v>0</v>
      </c>
      <c r="AH979" s="252" t="str">
        <f t="shared" si="120"/>
        <v/>
      </c>
      <c r="AI979" s="258">
        <f t="shared" si="121"/>
        <v>0</v>
      </c>
    </row>
    <row r="980" spans="1:35" ht="14.25" customHeight="1" x14ac:dyDescent="0.2">
      <c r="A980" s="133"/>
      <c r="B980" s="7"/>
      <c r="C980" s="53"/>
      <c r="D980" s="88"/>
      <c r="E980" s="6"/>
      <c r="F980" s="88"/>
      <c r="G980" s="14"/>
      <c r="H980" s="14"/>
      <c r="I980" s="118">
        <v>260926</v>
      </c>
      <c r="J980" s="17"/>
      <c r="K980" s="6"/>
      <c r="L980" s="6"/>
      <c r="M980" s="136"/>
      <c r="N980" s="226"/>
      <c r="O980" s="26"/>
      <c r="P980" s="14"/>
      <c r="Q980" s="14"/>
      <c r="R980" s="14"/>
      <c r="S980" s="14"/>
      <c r="T980" s="14"/>
      <c r="U980" s="14"/>
      <c r="V980" s="6"/>
      <c r="W980" s="256">
        <f t="shared" si="117"/>
        <v>0</v>
      </c>
      <c r="X980" s="144" t="str">
        <f t="shared" si="119"/>
        <v/>
      </c>
      <c r="Y980" s="26"/>
      <c r="Z980" s="34"/>
      <c r="AA980" s="34"/>
      <c r="AB980" s="34"/>
      <c r="AC980" s="35"/>
      <c r="AD980" s="36"/>
      <c r="AE980" s="49"/>
      <c r="AF980" s="246"/>
      <c r="AG980" s="257">
        <f t="shared" si="118"/>
        <v>0</v>
      </c>
      <c r="AH980" s="252" t="str">
        <f t="shared" si="120"/>
        <v/>
      </c>
      <c r="AI980" s="258">
        <f t="shared" si="121"/>
        <v>0</v>
      </c>
    </row>
    <row r="981" spans="1:35" ht="14.25" customHeight="1" x14ac:dyDescent="0.2">
      <c r="A981" s="133"/>
      <c r="B981" s="7"/>
      <c r="C981" s="53"/>
      <c r="D981" s="88"/>
      <c r="E981" s="6"/>
      <c r="F981" s="88"/>
      <c r="G981" s="14"/>
      <c r="H981" s="14"/>
      <c r="I981" s="118">
        <v>260927</v>
      </c>
      <c r="J981" s="17"/>
      <c r="K981" s="6"/>
      <c r="L981" s="6"/>
      <c r="M981" s="136"/>
      <c r="N981" s="226"/>
      <c r="O981" s="26"/>
      <c r="P981" s="14"/>
      <c r="Q981" s="14"/>
      <c r="R981" s="14"/>
      <c r="S981" s="14"/>
      <c r="T981" s="14"/>
      <c r="U981" s="14"/>
      <c r="V981" s="6"/>
      <c r="W981" s="256">
        <f t="shared" si="117"/>
        <v>0</v>
      </c>
      <c r="X981" s="144" t="str">
        <f t="shared" si="119"/>
        <v/>
      </c>
      <c r="Y981" s="26"/>
      <c r="Z981" s="34"/>
      <c r="AA981" s="34"/>
      <c r="AB981" s="34"/>
      <c r="AC981" s="35"/>
      <c r="AD981" s="36"/>
      <c r="AE981" s="49"/>
      <c r="AF981" s="246"/>
      <c r="AG981" s="257">
        <f t="shared" si="118"/>
        <v>0</v>
      </c>
      <c r="AH981" s="252" t="str">
        <f t="shared" si="120"/>
        <v/>
      </c>
      <c r="AI981" s="258">
        <f t="shared" si="121"/>
        <v>0</v>
      </c>
    </row>
    <row r="982" spans="1:35" ht="14.25" customHeight="1" x14ac:dyDescent="0.2">
      <c r="A982" s="133"/>
      <c r="B982" s="7"/>
      <c r="C982" s="53"/>
      <c r="D982" s="88"/>
      <c r="E982" s="6"/>
      <c r="F982" s="88"/>
      <c r="G982" s="14"/>
      <c r="H982" s="14"/>
      <c r="I982" s="118">
        <v>260928</v>
      </c>
      <c r="J982" s="17"/>
      <c r="K982" s="6"/>
      <c r="L982" s="6"/>
      <c r="M982" s="136"/>
      <c r="N982" s="226"/>
      <c r="O982" s="26"/>
      <c r="P982" s="14"/>
      <c r="Q982" s="14"/>
      <c r="R982" s="14"/>
      <c r="S982" s="14"/>
      <c r="T982" s="14"/>
      <c r="U982" s="14"/>
      <c r="V982" s="6"/>
      <c r="W982" s="256">
        <f t="shared" si="117"/>
        <v>0</v>
      </c>
      <c r="X982" s="144" t="str">
        <f t="shared" si="119"/>
        <v/>
      </c>
      <c r="Y982" s="26"/>
      <c r="Z982" s="34"/>
      <c r="AA982" s="34"/>
      <c r="AB982" s="34"/>
      <c r="AC982" s="35"/>
      <c r="AD982" s="36"/>
      <c r="AE982" s="49"/>
      <c r="AF982" s="246"/>
      <c r="AG982" s="257">
        <f t="shared" si="118"/>
        <v>0</v>
      </c>
      <c r="AH982" s="252" t="str">
        <f t="shared" si="120"/>
        <v/>
      </c>
      <c r="AI982" s="258">
        <f t="shared" si="121"/>
        <v>0</v>
      </c>
    </row>
    <row r="983" spans="1:35" ht="14.25" customHeight="1" x14ac:dyDescent="0.2">
      <c r="A983" s="133"/>
      <c r="B983" s="7"/>
      <c r="C983" s="53"/>
      <c r="D983" s="88"/>
      <c r="E983" s="6"/>
      <c r="F983" s="88"/>
      <c r="G983" s="14"/>
      <c r="H983" s="14"/>
      <c r="I983" s="118">
        <v>260929</v>
      </c>
      <c r="J983" s="17"/>
      <c r="K983" s="6"/>
      <c r="L983" s="6"/>
      <c r="M983" s="136"/>
      <c r="N983" s="226"/>
      <c r="O983" s="26"/>
      <c r="P983" s="14"/>
      <c r="Q983" s="14"/>
      <c r="R983" s="14"/>
      <c r="S983" s="14"/>
      <c r="T983" s="14"/>
      <c r="U983" s="14"/>
      <c r="V983" s="6"/>
      <c r="W983" s="256">
        <f t="shared" si="117"/>
        <v>0</v>
      </c>
      <c r="X983" s="144" t="str">
        <f t="shared" si="119"/>
        <v/>
      </c>
      <c r="Y983" s="26"/>
      <c r="Z983" s="34"/>
      <c r="AA983" s="34"/>
      <c r="AB983" s="34"/>
      <c r="AC983" s="35"/>
      <c r="AD983" s="36"/>
      <c r="AE983" s="49"/>
      <c r="AF983" s="246"/>
      <c r="AG983" s="257">
        <f t="shared" si="118"/>
        <v>0</v>
      </c>
      <c r="AH983" s="252" t="str">
        <f t="shared" si="120"/>
        <v/>
      </c>
      <c r="AI983" s="258">
        <f t="shared" si="121"/>
        <v>0</v>
      </c>
    </row>
    <row r="984" spans="1:35" ht="14.25" customHeight="1" x14ac:dyDescent="0.2">
      <c r="A984" s="133"/>
      <c r="B984" s="7"/>
      <c r="C984" s="53"/>
      <c r="D984" s="88"/>
      <c r="E984" s="6"/>
      <c r="F984" s="88"/>
      <c r="G984" s="14"/>
      <c r="H984" s="14"/>
      <c r="I984" s="118">
        <v>260930</v>
      </c>
      <c r="J984" s="17"/>
      <c r="K984" s="6"/>
      <c r="L984" s="6"/>
      <c r="M984" s="136"/>
      <c r="N984" s="226"/>
      <c r="O984" s="26"/>
      <c r="P984" s="14"/>
      <c r="Q984" s="14"/>
      <c r="R984" s="14"/>
      <c r="S984" s="14"/>
      <c r="T984" s="14"/>
      <c r="U984" s="14"/>
      <c r="V984" s="6"/>
      <c r="W984" s="256">
        <f t="shared" si="117"/>
        <v>0</v>
      </c>
      <c r="X984" s="144" t="str">
        <f t="shared" si="119"/>
        <v/>
      </c>
      <c r="Y984" s="26"/>
      <c r="Z984" s="34"/>
      <c r="AA984" s="34"/>
      <c r="AB984" s="34"/>
      <c r="AC984" s="35"/>
      <c r="AD984" s="36"/>
      <c r="AE984" s="49"/>
      <c r="AF984" s="246"/>
      <c r="AG984" s="257">
        <f t="shared" si="118"/>
        <v>0</v>
      </c>
      <c r="AH984" s="252" t="str">
        <f t="shared" si="120"/>
        <v/>
      </c>
      <c r="AI984" s="258">
        <f t="shared" si="121"/>
        <v>0</v>
      </c>
    </row>
    <row r="985" spans="1:35" ht="14.25" customHeight="1" x14ac:dyDescent="0.2">
      <c r="A985" s="133"/>
      <c r="B985" s="7"/>
      <c r="C985" s="53"/>
      <c r="D985" s="88"/>
      <c r="E985" s="6"/>
      <c r="F985" s="88"/>
      <c r="G985" s="14"/>
      <c r="H985" s="14"/>
      <c r="I985" s="118">
        <v>260931</v>
      </c>
      <c r="J985" s="17"/>
      <c r="K985" s="6"/>
      <c r="L985" s="6"/>
      <c r="M985" s="136"/>
      <c r="N985" s="226"/>
      <c r="O985" s="26"/>
      <c r="P985" s="14"/>
      <c r="Q985" s="14"/>
      <c r="R985" s="14"/>
      <c r="S985" s="14"/>
      <c r="T985" s="14"/>
      <c r="U985" s="14"/>
      <c r="V985" s="6"/>
      <c r="W985" s="256">
        <f t="shared" si="117"/>
        <v>0</v>
      </c>
      <c r="X985" s="144" t="str">
        <f t="shared" si="119"/>
        <v/>
      </c>
      <c r="Y985" s="26"/>
      <c r="Z985" s="34"/>
      <c r="AA985" s="34"/>
      <c r="AB985" s="34"/>
      <c r="AC985" s="35"/>
      <c r="AD985" s="36"/>
      <c r="AE985" s="49"/>
      <c r="AF985" s="246"/>
      <c r="AG985" s="257">
        <f t="shared" si="118"/>
        <v>0</v>
      </c>
      <c r="AH985" s="252" t="str">
        <f t="shared" si="120"/>
        <v/>
      </c>
      <c r="AI985" s="258">
        <f t="shared" si="121"/>
        <v>0</v>
      </c>
    </row>
    <row r="986" spans="1:35" ht="14.25" customHeight="1" x14ac:dyDescent="0.2">
      <c r="A986" s="133"/>
      <c r="B986" s="7"/>
      <c r="C986" s="53"/>
      <c r="D986" s="88"/>
      <c r="E986" s="6"/>
      <c r="F986" s="88"/>
      <c r="G986" s="14"/>
      <c r="H986" s="14"/>
      <c r="I986" s="118">
        <v>260932</v>
      </c>
      <c r="J986" s="17"/>
      <c r="K986" s="6"/>
      <c r="L986" s="6"/>
      <c r="M986" s="136"/>
      <c r="N986" s="226"/>
      <c r="O986" s="26"/>
      <c r="P986" s="14"/>
      <c r="Q986" s="14"/>
      <c r="R986" s="14"/>
      <c r="S986" s="14"/>
      <c r="T986" s="14"/>
      <c r="U986" s="14"/>
      <c r="V986" s="6"/>
      <c r="W986" s="256">
        <f t="shared" si="117"/>
        <v>0</v>
      </c>
      <c r="X986" s="144" t="str">
        <f t="shared" si="119"/>
        <v/>
      </c>
      <c r="Y986" s="26"/>
      <c r="Z986" s="34"/>
      <c r="AA986" s="34"/>
      <c r="AB986" s="34"/>
      <c r="AC986" s="35"/>
      <c r="AD986" s="36"/>
      <c r="AE986" s="49"/>
      <c r="AF986" s="246"/>
      <c r="AG986" s="257">
        <f t="shared" si="118"/>
        <v>0</v>
      </c>
      <c r="AH986" s="252" t="str">
        <f t="shared" si="120"/>
        <v/>
      </c>
      <c r="AI986" s="258">
        <f t="shared" si="121"/>
        <v>0</v>
      </c>
    </row>
    <row r="987" spans="1:35" ht="14.25" customHeight="1" x14ac:dyDescent="0.2">
      <c r="A987" s="133"/>
      <c r="B987" s="7"/>
      <c r="C987" s="53"/>
      <c r="D987" s="88"/>
      <c r="E987" s="6"/>
      <c r="F987" s="88"/>
      <c r="G987" s="14"/>
      <c r="H987" s="14"/>
      <c r="I987" s="118">
        <v>260933</v>
      </c>
      <c r="J987" s="17"/>
      <c r="K987" s="6"/>
      <c r="L987" s="6"/>
      <c r="M987" s="136"/>
      <c r="N987" s="226"/>
      <c r="O987" s="26"/>
      <c r="P987" s="14"/>
      <c r="Q987" s="14"/>
      <c r="R987" s="14"/>
      <c r="S987" s="14"/>
      <c r="T987" s="14"/>
      <c r="U987" s="14"/>
      <c r="V987" s="6"/>
      <c r="W987" s="256">
        <f t="shared" si="117"/>
        <v>0</v>
      </c>
      <c r="X987" s="144" t="str">
        <f t="shared" si="119"/>
        <v/>
      </c>
      <c r="Y987" s="26"/>
      <c r="Z987" s="34"/>
      <c r="AA987" s="34"/>
      <c r="AB987" s="34"/>
      <c r="AC987" s="35"/>
      <c r="AD987" s="36"/>
      <c r="AE987" s="49"/>
      <c r="AF987" s="246"/>
      <c r="AG987" s="257">
        <f t="shared" si="118"/>
        <v>0</v>
      </c>
      <c r="AH987" s="252" t="str">
        <f t="shared" si="120"/>
        <v/>
      </c>
      <c r="AI987" s="258">
        <f t="shared" si="121"/>
        <v>0</v>
      </c>
    </row>
    <row r="988" spans="1:35" ht="14.25" customHeight="1" x14ac:dyDescent="0.2">
      <c r="A988" s="133"/>
      <c r="B988" s="7"/>
      <c r="C988" s="53"/>
      <c r="D988" s="88"/>
      <c r="E988" s="6"/>
      <c r="F988" s="88"/>
      <c r="G988" s="14"/>
      <c r="H988" s="14"/>
      <c r="I988" s="118">
        <v>260934</v>
      </c>
      <c r="J988" s="17"/>
      <c r="K988" s="6"/>
      <c r="L988" s="6"/>
      <c r="M988" s="136"/>
      <c r="N988" s="226"/>
      <c r="O988" s="26"/>
      <c r="P988" s="14"/>
      <c r="Q988" s="14"/>
      <c r="R988" s="14"/>
      <c r="S988" s="14"/>
      <c r="T988" s="14"/>
      <c r="U988" s="14"/>
      <c r="V988" s="6"/>
      <c r="W988" s="256">
        <f t="shared" si="117"/>
        <v>0</v>
      </c>
      <c r="X988" s="144" t="str">
        <f t="shared" si="119"/>
        <v/>
      </c>
      <c r="Y988" s="26"/>
      <c r="Z988" s="34"/>
      <c r="AA988" s="34"/>
      <c r="AB988" s="34"/>
      <c r="AC988" s="35"/>
      <c r="AD988" s="36"/>
      <c r="AE988" s="49"/>
      <c r="AF988" s="246"/>
      <c r="AG988" s="257">
        <f t="shared" si="118"/>
        <v>0</v>
      </c>
      <c r="AH988" s="252" t="str">
        <f t="shared" si="120"/>
        <v/>
      </c>
      <c r="AI988" s="258">
        <f t="shared" si="121"/>
        <v>0</v>
      </c>
    </row>
    <row r="989" spans="1:35" ht="14.25" customHeight="1" x14ac:dyDescent="0.2">
      <c r="A989" s="133"/>
      <c r="B989" s="7"/>
      <c r="C989" s="53"/>
      <c r="D989" s="88"/>
      <c r="E989" s="6"/>
      <c r="F989" s="88"/>
      <c r="G989" s="14"/>
      <c r="H989" s="14"/>
      <c r="I989" s="118">
        <v>260935</v>
      </c>
      <c r="J989" s="17"/>
      <c r="K989" s="6"/>
      <c r="L989" s="6"/>
      <c r="M989" s="136"/>
      <c r="N989" s="226"/>
      <c r="O989" s="26"/>
      <c r="P989" s="14"/>
      <c r="Q989" s="14"/>
      <c r="R989" s="14"/>
      <c r="S989" s="14"/>
      <c r="T989" s="14"/>
      <c r="U989" s="14"/>
      <c r="V989" s="6"/>
      <c r="W989" s="256">
        <f t="shared" si="117"/>
        <v>0</v>
      </c>
      <c r="X989" s="144" t="str">
        <f t="shared" si="119"/>
        <v/>
      </c>
      <c r="Y989" s="26"/>
      <c r="Z989" s="34"/>
      <c r="AA989" s="34"/>
      <c r="AB989" s="34"/>
      <c r="AC989" s="35"/>
      <c r="AD989" s="36"/>
      <c r="AE989" s="49"/>
      <c r="AF989" s="246"/>
      <c r="AG989" s="257">
        <f t="shared" si="118"/>
        <v>0</v>
      </c>
      <c r="AH989" s="252" t="str">
        <f t="shared" si="120"/>
        <v/>
      </c>
      <c r="AI989" s="258">
        <f t="shared" si="121"/>
        <v>0</v>
      </c>
    </row>
    <row r="990" spans="1:35" ht="14.25" customHeight="1" x14ac:dyDescent="0.2">
      <c r="A990" s="133"/>
      <c r="B990" s="7"/>
      <c r="C990" s="53"/>
      <c r="D990" s="88"/>
      <c r="E990" s="6"/>
      <c r="F990" s="88"/>
      <c r="G990" s="14"/>
      <c r="H990" s="14"/>
      <c r="I990" s="118">
        <v>260936</v>
      </c>
      <c r="J990" s="17"/>
      <c r="K990" s="6"/>
      <c r="L990" s="6"/>
      <c r="M990" s="136"/>
      <c r="N990" s="226"/>
      <c r="O990" s="26"/>
      <c r="P990" s="14"/>
      <c r="Q990" s="14"/>
      <c r="R990" s="14"/>
      <c r="S990" s="14"/>
      <c r="T990" s="14"/>
      <c r="U990" s="14"/>
      <c r="V990" s="6"/>
      <c r="W990" s="256">
        <f t="shared" si="117"/>
        <v>0</v>
      </c>
      <c r="X990" s="144" t="str">
        <f t="shared" si="119"/>
        <v/>
      </c>
      <c r="Y990" s="26"/>
      <c r="Z990" s="34"/>
      <c r="AA990" s="34"/>
      <c r="AB990" s="34"/>
      <c r="AC990" s="35"/>
      <c r="AD990" s="36"/>
      <c r="AE990" s="49"/>
      <c r="AF990" s="246"/>
      <c r="AG990" s="257">
        <f t="shared" si="118"/>
        <v>0</v>
      </c>
      <c r="AH990" s="252" t="str">
        <f t="shared" si="120"/>
        <v/>
      </c>
      <c r="AI990" s="258">
        <f t="shared" si="121"/>
        <v>0</v>
      </c>
    </row>
    <row r="991" spans="1:35" ht="14.25" customHeight="1" x14ac:dyDescent="0.2">
      <c r="A991" s="133"/>
      <c r="B991" s="7"/>
      <c r="C991" s="53"/>
      <c r="D991" s="88"/>
      <c r="E991" s="6"/>
      <c r="F991" s="88"/>
      <c r="G991" s="14"/>
      <c r="H991" s="14"/>
      <c r="I991" s="118">
        <v>260937</v>
      </c>
      <c r="J991" s="17"/>
      <c r="K991" s="6"/>
      <c r="L991" s="6"/>
      <c r="M991" s="136"/>
      <c r="N991" s="226"/>
      <c r="O991" s="26"/>
      <c r="P991" s="14"/>
      <c r="Q991" s="14"/>
      <c r="R991" s="14"/>
      <c r="S991" s="14"/>
      <c r="T991" s="14"/>
      <c r="U991" s="14"/>
      <c r="V991" s="6"/>
      <c r="W991" s="256">
        <f t="shared" si="117"/>
        <v>0</v>
      </c>
      <c r="X991" s="144" t="str">
        <f t="shared" si="119"/>
        <v/>
      </c>
      <c r="Y991" s="26"/>
      <c r="Z991" s="34"/>
      <c r="AA991" s="34"/>
      <c r="AB991" s="34"/>
      <c r="AC991" s="35"/>
      <c r="AD991" s="36"/>
      <c r="AE991" s="49"/>
      <c r="AF991" s="246"/>
      <c r="AG991" s="257">
        <f t="shared" si="118"/>
        <v>0</v>
      </c>
      <c r="AH991" s="252" t="str">
        <f t="shared" si="120"/>
        <v/>
      </c>
      <c r="AI991" s="258">
        <f t="shared" si="121"/>
        <v>0</v>
      </c>
    </row>
    <row r="992" spans="1:35" ht="14.25" customHeight="1" x14ac:dyDescent="0.2">
      <c r="A992" s="133"/>
      <c r="B992" s="7"/>
      <c r="C992" s="53"/>
      <c r="D992" s="88"/>
      <c r="E992" s="6"/>
      <c r="F992" s="88"/>
      <c r="G992" s="14"/>
      <c r="H992" s="14"/>
      <c r="I992" s="118">
        <v>260938</v>
      </c>
      <c r="J992" s="17"/>
      <c r="K992" s="6"/>
      <c r="L992" s="6"/>
      <c r="M992" s="136"/>
      <c r="N992" s="226"/>
      <c r="O992" s="26"/>
      <c r="P992" s="14"/>
      <c r="Q992" s="14"/>
      <c r="R992" s="14"/>
      <c r="S992" s="14"/>
      <c r="T992" s="14"/>
      <c r="U992" s="14"/>
      <c r="V992" s="6"/>
      <c r="W992" s="256">
        <f t="shared" si="117"/>
        <v>0</v>
      </c>
      <c r="X992" s="144" t="str">
        <f t="shared" si="119"/>
        <v/>
      </c>
      <c r="Y992" s="26"/>
      <c r="Z992" s="34"/>
      <c r="AA992" s="34"/>
      <c r="AB992" s="34"/>
      <c r="AC992" s="35"/>
      <c r="AD992" s="36"/>
      <c r="AE992" s="49"/>
      <c r="AF992" s="246"/>
      <c r="AG992" s="257">
        <f t="shared" si="118"/>
        <v>0</v>
      </c>
      <c r="AH992" s="252" t="str">
        <f t="shared" si="120"/>
        <v/>
      </c>
      <c r="AI992" s="258">
        <f t="shared" si="121"/>
        <v>0</v>
      </c>
    </row>
    <row r="993" spans="1:35" ht="14.25" customHeight="1" x14ac:dyDescent="0.2">
      <c r="A993" s="133"/>
      <c r="B993" s="7"/>
      <c r="C993" s="53"/>
      <c r="D993" s="88"/>
      <c r="E993" s="6"/>
      <c r="F993" s="88"/>
      <c r="G993" s="14"/>
      <c r="H993" s="14"/>
      <c r="I993" s="118">
        <v>260939</v>
      </c>
      <c r="J993" s="17"/>
      <c r="K993" s="6"/>
      <c r="L993" s="6"/>
      <c r="M993" s="136"/>
      <c r="N993" s="226"/>
      <c r="O993" s="26"/>
      <c r="P993" s="14"/>
      <c r="Q993" s="14"/>
      <c r="R993" s="14"/>
      <c r="S993" s="14"/>
      <c r="T993" s="14"/>
      <c r="U993" s="14"/>
      <c r="V993" s="6"/>
      <c r="W993" s="256">
        <f t="shared" si="117"/>
        <v>0</v>
      </c>
      <c r="X993" s="144" t="str">
        <f t="shared" si="119"/>
        <v/>
      </c>
      <c r="Y993" s="26"/>
      <c r="Z993" s="34"/>
      <c r="AA993" s="34"/>
      <c r="AB993" s="34"/>
      <c r="AC993" s="35"/>
      <c r="AD993" s="36"/>
      <c r="AE993" s="49"/>
      <c r="AF993" s="246"/>
      <c r="AG993" s="257">
        <f t="shared" si="118"/>
        <v>0</v>
      </c>
      <c r="AH993" s="252" t="str">
        <f t="shared" si="120"/>
        <v/>
      </c>
      <c r="AI993" s="258">
        <f t="shared" si="121"/>
        <v>0</v>
      </c>
    </row>
    <row r="994" spans="1:35" ht="14.25" customHeight="1" x14ac:dyDescent="0.2">
      <c r="A994" s="133"/>
      <c r="B994" s="7"/>
      <c r="C994" s="53"/>
      <c r="D994" s="88"/>
      <c r="E994" s="6"/>
      <c r="F994" s="88"/>
      <c r="G994" s="14"/>
      <c r="H994" s="14"/>
      <c r="I994" s="118">
        <v>260940</v>
      </c>
      <c r="J994" s="17"/>
      <c r="K994" s="6"/>
      <c r="L994" s="6"/>
      <c r="M994" s="136"/>
      <c r="N994" s="226"/>
      <c r="O994" s="26"/>
      <c r="P994" s="14"/>
      <c r="Q994" s="14"/>
      <c r="R994" s="14"/>
      <c r="S994" s="14"/>
      <c r="T994" s="14"/>
      <c r="U994" s="14"/>
      <c r="V994" s="6"/>
      <c r="W994" s="256">
        <f t="shared" si="117"/>
        <v>0</v>
      </c>
      <c r="X994" s="144" t="str">
        <f t="shared" si="119"/>
        <v/>
      </c>
      <c r="Y994" s="26"/>
      <c r="Z994" s="34"/>
      <c r="AA994" s="34"/>
      <c r="AB994" s="34"/>
      <c r="AC994" s="35"/>
      <c r="AD994" s="36"/>
      <c r="AE994" s="49"/>
      <c r="AF994" s="246"/>
      <c r="AG994" s="257">
        <f t="shared" si="118"/>
        <v>0</v>
      </c>
      <c r="AH994" s="252" t="str">
        <f t="shared" si="120"/>
        <v/>
      </c>
      <c r="AI994" s="258">
        <f t="shared" si="121"/>
        <v>0</v>
      </c>
    </row>
    <row r="995" spans="1:35" ht="14.25" customHeight="1" x14ac:dyDescent="0.2">
      <c r="A995" s="133"/>
      <c r="B995" s="7"/>
      <c r="C995" s="53"/>
      <c r="D995" s="88"/>
      <c r="E995" s="6"/>
      <c r="F995" s="88"/>
      <c r="G995" s="14"/>
      <c r="H995" s="14"/>
      <c r="I995" s="118">
        <v>260941</v>
      </c>
      <c r="J995" s="17"/>
      <c r="K995" s="6"/>
      <c r="L995" s="6"/>
      <c r="M995" s="136"/>
      <c r="N995" s="226"/>
      <c r="O995" s="26"/>
      <c r="P995" s="14"/>
      <c r="Q995" s="14"/>
      <c r="R995" s="14"/>
      <c r="S995" s="14"/>
      <c r="T995" s="14"/>
      <c r="U995" s="14"/>
      <c r="V995" s="6"/>
      <c r="W995" s="256">
        <f t="shared" si="117"/>
        <v>0</v>
      </c>
      <c r="X995" s="144" t="str">
        <f t="shared" si="119"/>
        <v/>
      </c>
      <c r="Y995" s="26"/>
      <c r="Z995" s="34"/>
      <c r="AA995" s="34"/>
      <c r="AB995" s="34"/>
      <c r="AC995" s="35"/>
      <c r="AD995" s="36"/>
      <c r="AE995" s="49"/>
      <c r="AF995" s="246"/>
      <c r="AG995" s="257">
        <f t="shared" si="118"/>
        <v>0</v>
      </c>
      <c r="AH995" s="252" t="str">
        <f t="shared" si="120"/>
        <v/>
      </c>
      <c r="AI995" s="258">
        <f t="shared" si="121"/>
        <v>0</v>
      </c>
    </row>
    <row r="996" spans="1:35" ht="14.25" customHeight="1" x14ac:dyDescent="0.2">
      <c r="A996" s="133"/>
      <c r="B996" s="7"/>
      <c r="C996" s="53"/>
      <c r="D996" s="88"/>
      <c r="E996" s="6"/>
      <c r="F996" s="88"/>
      <c r="G996" s="14"/>
      <c r="H996" s="14"/>
      <c r="I996" s="118">
        <v>260942</v>
      </c>
      <c r="J996" s="17"/>
      <c r="K996" s="6"/>
      <c r="L996" s="6"/>
      <c r="M996" s="136"/>
      <c r="N996" s="226"/>
      <c r="O996" s="26"/>
      <c r="P996" s="14"/>
      <c r="Q996" s="14"/>
      <c r="R996" s="14"/>
      <c r="S996" s="14"/>
      <c r="T996" s="14"/>
      <c r="U996" s="14"/>
      <c r="V996" s="6"/>
      <c r="W996" s="256">
        <f t="shared" si="117"/>
        <v>0</v>
      </c>
      <c r="X996" s="144" t="str">
        <f t="shared" si="119"/>
        <v/>
      </c>
      <c r="Y996" s="26"/>
      <c r="Z996" s="34"/>
      <c r="AA996" s="34"/>
      <c r="AB996" s="34"/>
      <c r="AC996" s="35"/>
      <c r="AD996" s="36"/>
      <c r="AE996" s="49"/>
      <c r="AF996" s="246"/>
      <c r="AG996" s="257">
        <f t="shared" si="118"/>
        <v>0</v>
      </c>
      <c r="AH996" s="252" t="str">
        <f t="shared" si="120"/>
        <v/>
      </c>
      <c r="AI996" s="258">
        <f t="shared" si="121"/>
        <v>0</v>
      </c>
    </row>
    <row r="997" spans="1:35" ht="14.25" customHeight="1" x14ac:dyDescent="0.2">
      <c r="A997" s="133"/>
      <c r="B997" s="7"/>
      <c r="C997" s="53"/>
      <c r="D997" s="88"/>
      <c r="E997" s="6"/>
      <c r="F997" s="88"/>
      <c r="G997" s="14"/>
      <c r="H997" s="14"/>
      <c r="I997" s="118">
        <v>260943</v>
      </c>
      <c r="J997" s="17"/>
      <c r="K997" s="6"/>
      <c r="L997" s="6"/>
      <c r="M997" s="136"/>
      <c r="N997" s="226"/>
      <c r="O997" s="26"/>
      <c r="P997" s="14"/>
      <c r="Q997" s="14"/>
      <c r="R997" s="14"/>
      <c r="S997" s="14"/>
      <c r="T997" s="14"/>
      <c r="U997" s="14"/>
      <c r="V997" s="6"/>
      <c r="W997" s="256">
        <f t="shared" si="117"/>
        <v>0</v>
      </c>
      <c r="X997" s="144" t="str">
        <f t="shared" si="119"/>
        <v/>
      </c>
      <c r="Y997" s="26"/>
      <c r="Z997" s="34"/>
      <c r="AA997" s="34"/>
      <c r="AB997" s="34"/>
      <c r="AC997" s="35"/>
      <c r="AD997" s="36"/>
      <c r="AE997" s="49"/>
      <c r="AF997" s="246"/>
      <c r="AG997" s="257">
        <f t="shared" si="118"/>
        <v>0</v>
      </c>
      <c r="AH997" s="252" t="str">
        <f t="shared" si="120"/>
        <v/>
      </c>
      <c r="AI997" s="258">
        <f t="shared" si="121"/>
        <v>0</v>
      </c>
    </row>
    <row r="998" spans="1:35" ht="14.25" customHeight="1" x14ac:dyDescent="0.2">
      <c r="A998" s="133"/>
      <c r="B998" s="7"/>
      <c r="C998" s="53"/>
      <c r="D998" s="88"/>
      <c r="E998" s="6"/>
      <c r="F998" s="88"/>
      <c r="G998" s="14"/>
      <c r="H998" s="14"/>
      <c r="I998" s="118">
        <v>260944</v>
      </c>
      <c r="J998" s="17"/>
      <c r="K998" s="6"/>
      <c r="L998" s="6"/>
      <c r="M998" s="136"/>
      <c r="N998" s="226"/>
      <c r="O998" s="26"/>
      <c r="P998" s="14"/>
      <c r="Q998" s="14"/>
      <c r="R998" s="14"/>
      <c r="S998" s="14"/>
      <c r="T998" s="14"/>
      <c r="U998" s="14"/>
      <c r="V998" s="6"/>
      <c r="W998" s="256">
        <f t="shared" si="117"/>
        <v>0</v>
      </c>
      <c r="X998" s="144" t="str">
        <f t="shared" si="119"/>
        <v/>
      </c>
      <c r="Y998" s="26"/>
      <c r="Z998" s="34"/>
      <c r="AA998" s="34"/>
      <c r="AB998" s="34"/>
      <c r="AC998" s="35"/>
      <c r="AD998" s="36"/>
      <c r="AE998" s="49"/>
      <c r="AF998" s="246"/>
      <c r="AG998" s="257">
        <f t="shared" si="118"/>
        <v>0</v>
      </c>
      <c r="AH998" s="252" t="str">
        <f t="shared" si="120"/>
        <v/>
      </c>
      <c r="AI998" s="258">
        <f t="shared" si="121"/>
        <v>0</v>
      </c>
    </row>
    <row r="999" spans="1:35" ht="14.25" customHeight="1" x14ac:dyDescent="0.2">
      <c r="A999" s="133"/>
      <c r="B999" s="7"/>
      <c r="C999" s="53"/>
      <c r="D999" s="88"/>
      <c r="E999" s="6"/>
      <c r="F999" s="88"/>
      <c r="G999" s="14"/>
      <c r="H999" s="14"/>
      <c r="I999" s="118">
        <v>260945</v>
      </c>
      <c r="J999" s="17"/>
      <c r="K999" s="6"/>
      <c r="L999" s="6"/>
      <c r="M999" s="136"/>
      <c r="N999" s="226"/>
      <c r="O999" s="26"/>
      <c r="P999" s="14"/>
      <c r="Q999" s="14"/>
      <c r="R999" s="14"/>
      <c r="S999" s="14"/>
      <c r="T999" s="14"/>
      <c r="U999" s="14"/>
      <c r="V999" s="6"/>
      <c r="W999" s="256">
        <f t="shared" si="117"/>
        <v>0</v>
      </c>
      <c r="X999" s="144" t="str">
        <f t="shared" si="119"/>
        <v/>
      </c>
      <c r="Y999" s="26"/>
      <c r="Z999" s="34"/>
      <c r="AA999" s="34"/>
      <c r="AB999" s="34"/>
      <c r="AC999" s="35"/>
      <c r="AD999" s="36"/>
      <c r="AE999" s="49"/>
      <c r="AF999" s="246"/>
      <c r="AG999" s="257">
        <f t="shared" si="118"/>
        <v>0</v>
      </c>
      <c r="AH999" s="252" t="str">
        <f t="shared" si="120"/>
        <v/>
      </c>
      <c r="AI999" s="258">
        <f t="shared" si="121"/>
        <v>0</v>
      </c>
    </row>
    <row r="1000" spans="1:35" ht="14.25" customHeight="1" x14ac:dyDescent="0.2">
      <c r="A1000" s="133"/>
      <c r="B1000" s="7"/>
      <c r="C1000" s="53"/>
      <c r="D1000" s="88"/>
      <c r="E1000" s="6"/>
      <c r="F1000" s="88"/>
      <c r="G1000" s="14"/>
      <c r="H1000" s="14"/>
      <c r="I1000" s="118">
        <v>260946</v>
      </c>
      <c r="J1000" s="17"/>
      <c r="K1000" s="6"/>
      <c r="L1000" s="6"/>
      <c r="M1000" s="136"/>
      <c r="N1000" s="226"/>
      <c r="O1000" s="26"/>
      <c r="P1000" s="14"/>
      <c r="Q1000" s="14"/>
      <c r="R1000" s="14"/>
      <c r="S1000" s="14"/>
      <c r="T1000" s="14"/>
      <c r="U1000" s="14"/>
      <c r="V1000" s="6"/>
      <c r="W1000" s="256">
        <f t="shared" ref="W1000:W1063" si="122">S1000+T1000+U1000+V1000</f>
        <v>0</v>
      </c>
      <c r="X1000" s="144" t="str">
        <f t="shared" si="119"/>
        <v/>
      </c>
      <c r="Y1000" s="26"/>
      <c r="Z1000" s="34"/>
      <c r="AA1000" s="34"/>
      <c r="AB1000" s="34"/>
      <c r="AC1000" s="35"/>
      <c r="AD1000" s="36"/>
      <c r="AE1000" s="49"/>
      <c r="AF1000" s="246"/>
      <c r="AG1000" s="257">
        <f t="shared" ref="AG1000:AG1063" si="123">N1000*C1000</f>
        <v>0</v>
      </c>
      <c r="AH1000" s="252" t="str">
        <f t="shared" si="120"/>
        <v/>
      </c>
      <c r="AI1000" s="258">
        <f t="shared" si="121"/>
        <v>0</v>
      </c>
    </row>
    <row r="1001" spans="1:35" ht="14.25" customHeight="1" x14ac:dyDescent="0.2">
      <c r="A1001" s="133"/>
      <c r="B1001" s="7"/>
      <c r="C1001" s="53"/>
      <c r="D1001" s="88"/>
      <c r="E1001" s="6"/>
      <c r="F1001" s="88"/>
      <c r="G1001" s="14"/>
      <c r="H1001" s="14"/>
      <c r="I1001" s="118">
        <v>260947</v>
      </c>
      <c r="J1001" s="17"/>
      <c r="K1001" s="6"/>
      <c r="L1001" s="6"/>
      <c r="M1001" s="136"/>
      <c r="N1001" s="226"/>
      <c r="O1001" s="26"/>
      <c r="P1001" s="14"/>
      <c r="Q1001" s="14"/>
      <c r="R1001" s="14"/>
      <c r="S1001" s="14"/>
      <c r="T1001" s="14"/>
      <c r="U1001" s="14"/>
      <c r="V1001" s="6"/>
      <c r="W1001" s="256">
        <f t="shared" si="122"/>
        <v>0</v>
      </c>
      <c r="X1001" s="144" t="str">
        <f t="shared" ref="X1001:X1064" si="124">IF(O1001="a",0,IF(O1001="d","0",IF(O1001="","",+N1001-S1001-T1001-U1001-V1001)))</f>
        <v/>
      </c>
      <c r="Y1001" s="26"/>
      <c r="Z1001" s="34"/>
      <c r="AA1001" s="34"/>
      <c r="AB1001" s="34"/>
      <c r="AC1001" s="35"/>
      <c r="AD1001" s="36"/>
      <c r="AE1001" s="49"/>
      <c r="AF1001" s="246"/>
      <c r="AG1001" s="257">
        <f t="shared" si="123"/>
        <v>0</v>
      </c>
      <c r="AH1001" s="252" t="str">
        <f t="shared" ref="AH1001:AH1064" si="125">IF(O1001="a",0,IF(O1001="d",0,IF(C1001="","",+N1001-(C1001*N1001))))</f>
        <v/>
      </c>
      <c r="AI1001" s="258">
        <f t="shared" si="121"/>
        <v>0</v>
      </c>
    </row>
    <row r="1002" spans="1:35" ht="14.25" customHeight="1" x14ac:dyDescent="0.2">
      <c r="A1002" s="133"/>
      <c r="B1002" s="7"/>
      <c r="C1002" s="53"/>
      <c r="D1002" s="88"/>
      <c r="E1002" s="6"/>
      <c r="F1002" s="88"/>
      <c r="G1002" s="14"/>
      <c r="H1002" s="14"/>
      <c r="I1002" s="118">
        <v>260948</v>
      </c>
      <c r="J1002" s="17"/>
      <c r="K1002" s="6"/>
      <c r="L1002" s="6"/>
      <c r="M1002" s="136"/>
      <c r="N1002" s="226"/>
      <c r="O1002" s="26"/>
      <c r="P1002" s="14"/>
      <c r="Q1002" s="14"/>
      <c r="R1002" s="14"/>
      <c r="S1002" s="14"/>
      <c r="T1002" s="14"/>
      <c r="U1002" s="14"/>
      <c r="V1002" s="6"/>
      <c r="W1002" s="256">
        <f t="shared" si="122"/>
        <v>0</v>
      </c>
      <c r="X1002" s="144" t="str">
        <f t="shared" si="124"/>
        <v/>
      </c>
      <c r="Y1002" s="26"/>
      <c r="Z1002" s="34"/>
      <c r="AA1002" s="34"/>
      <c r="AB1002" s="34"/>
      <c r="AC1002" s="35"/>
      <c r="AD1002" s="36"/>
      <c r="AE1002" s="49"/>
      <c r="AF1002" s="246"/>
      <c r="AG1002" s="257">
        <f t="shared" si="123"/>
        <v>0</v>
      </c>
      <c r="AH1002" s="252" t="str">
        <f t="shared" si="125"/>
        <v/>
      </c>
      <c r="AI1002" s="258">
        <f t="shared" si="121"/>
        <v>0</v>
      </c>
    </row>
    <row r="1003" spans="1:35" ht="14.25" customHeight="1" x14ac:dyDescent="0.2">
      <c r="A1003" s="133"/>
      <c r="B1003" s="7"/>
      <c r="C1003" s="53"/>
      <c r="D1003" s="88"/>
      <c r="E1003" s="6"/>
      <c r="F1003" s="88"/>
      <c r="G1003" s="14"/>
      <c r="H1003" s="14"/>
      <c r="I1003" s="118">
        <v>260949</v>
      </c>
      <c r="J1003" s="17"/>
      <c r="K1003" s="6"/>
      <c r="L1003" s="6"/>
      <c r="M1003" s="136"/>
      <c r="N1003" s="226"/>
      <c r="O1003" s="26"/>
      <c r="P1003" s="14"/>
      <c r="Q1003" s="14"/>
      <c r="R1003" s="14"/>
      <c r="S1003" s="14"/>
      <c r="T1003" s="14"/>
      <c r="U1003" s="14"/>
      <c r="V1003" s="6"/>
      <c r="W1003" s="256">
        <f t="shared" si="122"/>
        <v>0</v>
      </c>
      <c r="X1003" s="144" t="str">
        <f t="shared" si="124"/>
        <v/>
      </c>
      <c r="Y1003" s="26"/>
      <c r="Z1003" s="34"/>
      <c r="AA1003" s="34"/>
      <c r="AB1003" s="34"/>
      <c r="AC1003" s="35"/>
      <c r="AD1003" s="36"/>
      <c r="AE1003" s="49"/>
      <c r="AF1003" s="246"/>
      <c r="AG1003" s="257">
        <f t="shared" si="123"/>
        <v>0</v>
      </c>
      <c r="AH1003" s="252" t="str">
        <f t="shared" si="125"/>
        <v/>
      </c>
      <c r="AI1003" s="258">
        <f t="shared" si="121"/>
        <v>0</v>
      </c>
    </row>
    <row r="1004" spans="1:35" ht="14.25" customHeight="1" x14ac:dyDescent="0.2">
      <c r="A1004" s="133"/>
      <c r="B1004" s="7"/>
      <c r="C1004" s="53"/>
      <c r="D1004" s="88"/>
      <c r="E1004" s="6"/>
      <c r="F1004" s="88"/>
      <c r="G1004" s="14"/>
      <c r="H1004" s="14"/>
      <c r="I1004" s="118">
        <v>260950</v>
      </c>
      <c r="J1004" s="17"/>
      <c r="K1004" s="6"/>
      <c r="L1004" s="6"/>
      <c r="M1004" s="136"/>
      <c r="N1004" s="226"/>
      <c r="O1004" s="26"/>
      <c r="P1004" s="14"/>
      <c r="Q1004" s="14"/>
      <c r="R1004" s="14"/>
      <c r="S1004" s="14"/>
      <c r="T1004" s="14"/>
      <c r="U1004" s="14"/>
      <c r="V1004" s="6"/>
      <c r="W1004" s="256">
        <f t="shared" si="122"/>
        <v>0</v>
      </c>
      <c r="X1004" s="144" t="str">
        <f t="shared" si="124"/>
        <v/>
      </c>
      <c r="Y1004" s="26"/>
      <c r="Z1004" s="34"/>
      <c r="AA1004" s="34"/>
      <c r="AB1004" s="34"/>
      <c r="AC1004" s="35"/>
      <c r="AD1004" s="36"/>
      <c r="AE1004" s="49"/>
      <c r="AF1004" s="246"/>
      <c r="AG1004" s="257">
        <f t="shared" si="123"/>
        <v>0</v>
      </c>
      <c r="AH1004" s="252" t="str">
        <f t="shared" si="125"/>
        <v/>
      </c>
      <c r="AI1004" s="258">
        <f t="shared" si="121"/>
        <v>0</v>
      </c>
    </row>
    <row r="1005" spans="1:35" ht="14.25" customHeight="1" x14ac:dyDescent="0.2">
      <c r="A1005" s="133"/>
      <c r="B1005" s="7"/>
      <c r="C1005" s="53"/>
      <c r="D1005" s="88"/>
      <c r="E1005" s="6"/>
      <c r="F1005" s="88"/>
      <c r="G1005" s="14"/>
      <c r="H1005" s="14"/>
      <c r="I1005" s="118">
        <v>260951</v>
      </c>
      <c r="J1005" s="17"/>
      <c r="K1005" s="6"/>
      <c r="L1005" s="6"/>
      <c r="M1005" s="136"/>
      <c r="N1005" s="226"/>
      <c r="O1005" s="26"/>
      <c r="P1005" s="14"/>
      <c r="Q1005" s="14"/>
      <c r="R1005" s="14"/>
      <c r="S1005" s="14"/>
      <c r="T1005" s="14"/>
      <c r="U1005" s="14"/>
      <c r="V1005" s="6"/>
      <c r="W1005" s="256">
        <f t="shared" si="122"/>
        <v>0</v>
      </c>
      <c r="X1005" s="144" t="str">
        <f t="shared" si="124"/>
        <v/>
      </c>
      <c r="Y1005" s="26"/>
      <c r="Z1005" s="34"/>
      <c r="AA1005" s="34"/>
      <c r="AB1005" s="34"/>
      <c r="AC1005" s="35"/>
      <c r="AD1005" s="36"/>
      <c r="AE1005" s="49"/>
      <c r="AF1005" s="246"/>
      <c r="AG1005" s="257">
        <f t="shared" si="123"/>
        <v>0</v>
      </c>
      <c r="AH1005" s="252" t="str">
        <f t="shared" si="125"/>
        <v/>
      </c>
      <c r="AI1005" s="258">
        <f t="shared" si="121"/>
        <v>0</v>
      </c>
    </row>
    <row r="1006" spans="1:35" ht="14.25" customHeight="1" x14ac:dyDescent="0.2">
      <c r="A1006" s="133"/>
      <c r="B1006" s="7"/>
      <c r="C1006" s="53"/>
      <c r="D1006" s="88"/>
      <c r="E1006" s="6"/>
      <c r="F1006" s="88"/>
      <c r="G1006" s="14"/>
      <c r="H1006" s="14"/>
      <c r="I1006" s="118">
        <v>260952</v>
      </c>
      <c r="J1006" s="17"/>
      <c r="K1006" s="6"/>
      <c r="L1006" s="6"/>
      <c r="M1006" s="136"/>
      <c r="N1006" s="226"/>
      <c r="O1006" s="26"/>
      <c r="P1006" s="14"/>
      <c r="Q1006" s="14"/>
      <c r="R1006" s="14"/>
      <c r="S1006" s="14"/>
      <c r="T1006" s="14"/>
      <c r="U1006" s="14"/>
      <c r="V1006" s="6"/>
      <c r="W1006" s="256">
        <f t="shared" si="122"/>
        <v>0</v>
      </c>
      <c r="X1006" s="144" t="str">
        <f t="shared" si="124"/>
        <v/>
      </c>
      <c r="Y1006" s="26"/>
      <c r="Z1006" s="34"/>
      <c r="AA1006" s="34"/>
      <c r="AB1006" s="34"/>
      <c r="AC1006" s="35"/>
      <c r="AD1006" s="36"/>
      <c r="AE1006" s="49"/>
      <c r="AF1006" s="246"/>
      <c r="AG1006" s="257">
        <f t="shared" si="123"/>
        <v>0</v>
      </c>
      <c r="AH1006" s="252" t="str">
        <f t="shared" si="125"/>
        <v/>
      </c>
      <c r="AI1006" s="258">
        <f t="shared" ref="AI1006:AI1069" si="126">AG1006-W1006</f>
        <v>0</v>
      </c>
    </row>
    <row r="1007" spans="1:35" ht="14.25" customHeight="1" x14ac:dyDescent="0.2">
      <c r="A1007" s="133"/>
      <c r="B1007" s="7"/>
      <c r="C1007" s="53"/>
      <c r="D1007" s="88"/>
      <c r="E1007" s="6"/>
      <c r="F1007" s="88"/>
      <c r="G1007" s="14"/>
      <c r="H1007" s="14"/>
      <c r="I1007" s="118">
        <v>260953</v>
      </c>
      <c r="J1007" s="17"/>
      <c r="K1007" s="6"/>
      <c r="L1007" s="6"/>
      <c r="M1007" s="136"/>
      <c r="N1007" s="226"/>
      <c r="O1007" s="26"/>
      <c r="P1007" s="14"/>
      <c r="Q1007" s="14"/>
      <c r="R1007" s="14"/>
      <c r="S1007" s="14"/>
      <c r="T1007" s="14"/>
      <c r="U1007" s="14"/>
      <c r="V1007" s="6"/>
      <c r="W1007" s="256">
        <f t="shared" si="122"/>
        <v>0</v>
      </c>
      <c r="X1007" s="144" t="str">
        <f t="shared" si="124"/>
        <v/>
      </c>
      <c r="Y1007" s="26"/>
      <c r="Z1007" s="34"/>
      <c r="AA1007" s="34"/>
      <c r="AB1007" s="34"/>
      <c r="AC1007" s="35"/>
      <c r="AD1007" s="36"/>
      <c r="AE1007" s="49"/>
      <c r="AF1007" s="246"/>
      <c r="AG1007" s="257">
        <f t="shared" si="123"/>
        <v>0</v>
      </c>
      <c r="AH1007" s="252" t="str">
        <f t="shared" si="125"/>
        <v/>
      </c>
      <c r="AI1007" s="258">
        <f t="shared" si="126"/>
        <v>0</v>
      </c>
    </row>
    <row r="1008" spans="1:35" ht="14.25" customHeight="1" x14ac:dyDescent="0.2">
      <c r="A1008" s="133"/>
      <c r="B1008" s="7"/>
      <c r="C1008" s="53"/>
      <c r="D1008" s="88"/>
      <c r="E1008" s="6"/>
      <c r="F1008" s="88"/>
      <c r="G1008" s="14"/>
      <c r="H1008" s="14"/>
      <c r="I1008" s="118">
        <v>260954</v>
      </c>
      <c r="J1008" s="17"/>
      <c r="K1008" s="6"/>
      <c r="L1008" s="6"/>
      <c r="M1008" s="136"/>
      <c r="N1008" s="226"/>
      <c r="O1008" s="26"/>
      <c r="P1008" s="14"/>
      <c r="Q1008" s="14"/>
      <c r="R1008" s="14"/>
      <c r="S1008" s="14"/>
      <c r="T1008" s="14"/>
      <c r="U1008" s="14"/>
      <c r="V1008" s="6"/>
      <c r="W1008" s="256">
        <f t="shared" si="122"/>
        <v>0</v>
      </c>
      <c r="X1008" s="144" t="str">
        <f t="shared" si="124"/>
        <v/>
      </c>
      <c r="Y1008" s="26"/>
      <c r="Z1008" s="34"/>
      <c r="AA1008" s="34"/>
      <c r="AB1008" s="34"/>
      <c r="AC1008" s="35"/>
      <c r="AD1008" s="36"/>
      <c r="AE1008" s="49"/>
      <c r="AF1008" s="246"/>
      <c r="AG1008" s="257">
        <f t="shared" si="123"/>
        <v>0</v>
      </c>
      <c r="AH1008" s="252" t="str">
        <f t="shared" si="125"/>
        <v/>
      </c>
      <c r="AI1008" s="258">
        <f t="shared" si="126"/>
        <v>0</v>
      </c>
    </row>
    <row r="1009" spans="1:35" ht="14.25" customHeight="1" x14ac:dyDescent="0.2">
      <c r="A1009" s="133"/>
      <c r="B1009" s="7"/>
      <c r="C1009" s="53"/>
      <c r="D1009" s="88"/>
      <c r="E1009" s="6"/>
      <c r="F1009" s="88"/>
      <c r="G1009" s="14"/>
      <c r="H1009" s="14"/>
      <c r="I1009" s="118">
        <v>260955</v>
      </c>
      <c r="J1009" s="17"/>
      <c r="K1009" s="6"/>
      <c r="L1009" s="6"/>
      <c r="M1009" s="136"/>
      <c r="N1009" s="226"/>
      <c r="O1009" s="26"/>
      <c r="P1009" s="14"/>
      <c r="Q1009" s="14"/>
      <c r="R1009" s="14"/>
      <c r="S1009" s="14"/>
      <c r="T1009" s="14"/>
      <c r="U1009" s="14"/>
      <c r="V1009" s="6"/>
      <c r="W1009" s="256">
        <f t="shared" si="122"/>
        <v>0</v>
      </c>
      <c r="X1009" s="144" t="str">
        <f t="shared" si="124"/>
        <v/>
      </c>
      <c r="Y1009" s="26"/>
      <c r="Z1009" s="34"/>
      <c r="AA1009" s="34"/>
      <c r="AB1009" s="34"/>
      <c r="AC1009" s="35"/>
      <c r="AD1009" s="36"/>
      <c r="AE1009" s="49"/>
      <c r="AF1009" s="246"/>
      <c r="AG1009" s="257">
        <f t="shared" si="123"/>
        <v>0</v>
      </c>
      <c r="AH1009" s="252" t="str">
        <f t="shared" si="125"/>
        <v/>
      </c>
      <c r="AI1009" s="258">
        <f t="shared" si="126"/>
        <v>0</v>
      </c>
    </row>
    <row r="1010" spans="1:35" ht="14.25" customHeight="1" x14ac:dyDescent="0.2">
      <c r="A1010" s="133"/>
      <c r="B1010" s="7"/>
      <c r="C1010" s="53"/>
      <c r="D1010" s="88"/>
      <c r="E1010" s="6"/>
      <c r="F1010" s="88"/>
      <c r="G1010" s="14"/>
      <c r="H1010" s="14"/>
      <c r="I1010" s="118">
        <v>260956</v>
      </c>
      <c r="J1010" s="17"/>
      <c r="K1010" s="6"/>
      <c r="L1010" s="6"/>
      <c r="M1010" s="136"/>
      <c r="N1010" s="226"/>
      <c r="O1010" s="26"/>
      <c r="P1010" s="14"/>
      <c r="Q1010" s="14"/>
      <c r="R1010" s="14"/>
      <c r="S1010" s="14"/>
      <c r="T1010" s="14"/>
      <c r="U1010" s="14"/>
      <c r="V1010" s="6"/>
      <c r="W1010" s="256">
        <f t="shared" si="122"/>
        <v>0</v>
      </c>
      <c r="X1010" s="144" t="str">
        <f t="shared" si="124"/>
        <v/>
      </c>
      <c r="Y1010" s="26"/>
      <c r="Z1010" s="34"/>
      <c r="AA1010" s="34"/>
      <c r="AB1010" s="34"/>
      <c r="AC1010" s="35"/>
      <c r="AD1010" s="36"/>
      <c r="AE1010" s="49"/>
      <c r="AF1010" s="246"/>
      <c r="AG1010" s="257">
        <f t="shared" si="123"/>
        <v>0</v>
      </c>
      <c r="AH1010" s="252" t="str">
        <f t="shared" si="125"/>
        <v/>
      </c>
      <c r="AI1010" s="258">
        <f t="shared" si="126"/>
        <v>0</v>
      </c>
    </row>
    <row r="1011" spans="1:35" ht="14.25" customHeight="1" x14ac:dyDescent="0.2">
      <c r="A1011" s="133"/>
      <c r="B1011" s="7"/>
      <c r="C1011" s="53"/>
      <c r="D1011" s="88"/>
      <c r="E1011" s="6"/>
      <c r="F1011" s="88"/>
      <c r="G1011" s="14"/>
      <c r="H1011" s="14"/>
      <c r="I1011" s="118">
        <v>260957</v>
      </c>
      <c r="J1011" s="17"/>
      <c r="K1011" s="6"/>
      <c r="L1011" s="6"/>
      <c r="M1011" s="136"/>
      <c r="N1011" s="226"/>
      <c r="O1011" s="26"/>
      <c r="P1011" s="14"/>
      <c r="Q1011" s="14"/>
      <c r="R1011" s="14"/>
      <c r="S1011" s="14"/>
      <c r="T1011" s="14"/>
      <c r="U1011" s="14"/>
      <c r="V1011" s="6"/>
      <c r="W1011" s="256">
        <f t="shared" si="122"/>
        <v>0</v>
      </c>
      <c r="X1011" s="144" t="str">
        <f t="shared" si="124"/>
        <v/>
      </c>
      <c r="Y1011" s="26"/>
      <c r="Z1011" s="34"/>
      <c r="AA1011" s="34"/>
      <c r="AB1011" s="34"/>
      <c r="AC1011" s="35"/>
      <c r="AD1011" s="36"/>
      <c r="AE1011" s="49"/>
      <c r="AF1011" s="246"/>
      <c r="AG1011" s="257">
        <f t="shared" si="123"/>
        <v>0</v>
      </c>
      <c r="AH1011" s="252" t="str">
        <f t="shared" si="125"/>
        <v/>
      </c>
      <c r="AI1011" s="258">
        <f t="shared" si="126"/>
        <v>0</v>
      </c>
    </row>
    <row r="1012" spans="1:35" ht="14.25" customHeight="1" x14ac:dyDescent="0.2">
      <c r="A1012" s="133"/>
      <c r="B1012" s="7"/>
      <c r="C1012" s="53"/>
      <c r="D1012" s="88"/>
      <c r="E1012" s="6"/>
      <c r="F1012" s="88"/>
      <c r="G1012" s="14"/>
      <c r="H1012" s="14"/>
      <c r="I1012" s="118">
        <v>260958</v>
      </c>
      <c r="J1012" s="17"/>
      <c r="K1012" s="6"/>
      <c r="L1012" s="6"/>
      <c r="M1012" s="136"/>
      <c r="N1012" s="226"/>
      <c r="O1012" s="26"/>
      <c r="P1012" s="14"/>
      <c r="Q1012" s="14"/>
      <c r="R1012" s="14"/>
      <c r="S1012" s="14"/>
      <c r="T1012" s="14"/>
      <c r="U1012" s="14"/>
      <c r="V1012" s="6"/>
      <c r="W1012" s="256">
        <f t="shared" si="122"/>
        <v>0</v>
      </c>
      <c r="X1012" s="144" t="str">
        <f t="shared" si="124"/>
        <v/>
      </c>
      <c r="Y1012" s="26"/>
      <c r="Z1012" s="34"/>
      <c r="AA1012" s="34"/>
      <c r="AB1012" s="34"/>
      <c r="AC1012" s="35"/>
      <c r="AD1012" s="36"/>
      <c r="AE1012" s="49"/>
      <c r="AF1012" s="246"/>
      <c r="AG1012" s="257">
        <f t="shared" si="123"/>
        <v>0</v>
      </c>
      <c r="AH1012" s="252" t="str">
        <f t="shared" si="125"/>
        <v/>
      </c>
      <c r="AI1012" s="258">
        <f t="shared" si="126"/>
        <v>0</v>
      </c>
    </row>
    <row r="1013" spans="1:35" ht="14.25" customHeight="1" x14ac:dyDescent="0.2">
      <c r="A1013" s="133"/>
      <c r="B1013" s="7"/>
      <c r="C1013" s="53"/>
      <c r="D1013" s="88"/>
      <c r="E1013" s="6"/>
      <c r="F1013" s="88"/>
      <c r="G1013" s="14"/>
      <c r="H1013" s="14"/>
      <c r="I1013" s="118">
        <v>260959</v>
      </c>
      <c r="J1013" s="17"/>
      <c r="K1013" s="6"/>
      <c r="L1013" s="6"/>
      <c r="M1013" s="136"/>
      <c r="N1013" s="226"/>
      <c r="O1013" s="26"/>
      <c r="P1013" s="14"/>
      <c r="Q1013" s="14"/>
      <c r="R1013" s="14"/>
      <c r="S1013" s="14"/>
      <c r="T1013" s="14"/>
      <c r="U1013" s="14"/>
      <c r="V1013" s="6"/>
      <c r="W1013" s="256">
        <f t="shared" si="122"/>
        <v>0</v>
      </c>
      <c r="X1013" s="144" t="str">
        <f t="shared" si="124"/>
        <v/>
      </c>
      <c r="Y1013" s="26"/>
      <c r="Z1013" s="34"/>
      <c r="AA1013" s="34"/>
      <c r="AB1013" s="34"/>
      <c r="AC1013" s="35"/>
      <c r="AD1013" s="36"/>
      <c r="AE1013" s="49"/>
      <c r="AF1013" s="246"/>
      <c r="AG1013" s="257">
        <f t="shared" si="123"/>
        <v>0</v>
      </c>
      <c r="AH1013" s="252" t="str">
        <f t="shared" si="125"/>
        <v/>
      </c>
      <c r="AI1013" s="258">
        <f t="shared" si="126"/>
        <v>0</v>
      </c>
    </row>
    <row r="1014" spans="1:35" ht="14.25" customHeight="1" x14ac:dyDescent="0.2">
      <c r="A1014" s="133"/>
      <c r="B1014" s="7"/>
      <c r="C1014" s="53"/>
      <c r="D1014" s="88"/>
      <c r="E1014" s="6"/>
      <c r="F1014" s="88"/>
      <c r="G1014" s="14"/>
      <c r="H1014" s="14"/>
      <c r="I1014" s="118">
        <v>260960</v>
      </c>
      <c r="J1014" s="17"/>
      <c r="K1014" s="6"/>
      <c r="L1014" s="6"/>
      <c r="M1014" s="136"/>
      <c r="N1014" s="226"/>
      <c r="O1014" s="26"/>
      <c r="P1014" s="14"/>
      <c r="Q1014" s="14"/>
      <c r="R1014" s="14"/>
      <c r="S1014" s="14"/>
      <c r="T1014" s="14"/>
      <c r="U1014" s="14"/>
      <c r="V1014" s="6"/>
      <c r="W1014" s="256">
        <f t="shared" si="122"/>
        <v>0</v>
      </c>
      <c r="X1014" s="144" t="str">
        <f t="shared" si="124"/>
        <v/>
      </c>
      <c r="Y1014" s="26"/>
      <c r="Z1014" s="34"/>
      <c r="AA1014" s="34"/>
      <c r="AB1014" s="34"/>
      <c r="AC1014" s="35"/>
      <c r="AD1014" s="36"/>
      <c r="AE1014" s="49"/>
      <c r="AF1014" s="246"/>
      <c r="AG1014" s="257">
        <f t="shared" si="123"/>
        <v>0</v>
      </c>
      <c r="AH1014" s="252" t="str">
        <f t="shared" si="125"/>
        <v/>
      </c>
      <c r="AI1014" s="258">
        <f t="shared" si="126"/>
        <v>0</v>
      </c>
    </row>
    <row r="1015" spans="1:35" ht="14.25" customHeight="1" x14ac:dyDescent="0.2">
      <c r="A1015" s="133"/>
      <c r="B1015" s="7"/>
      <c r="C1015" s="53"/>
      <c r="D1015" s="88"/>
      <c r="E1015" s="6"/>
      <c r="F1015" s="88"/>
      <c r="G1015" s="14"/>
      <c r="H1015" s="14"/>
      <c r="I1015" s="118">
        <v>260961</v>
      </c>
      <c r="J1015" s="17"/>
      <c r="K1015" s="6"/>
      <c r="L1015" s="6"/>
      <c r="M1015" s="136"/>
      <c r="N1015" s="226"/>
      <c r="O1015" s="26"/>
      <c r="P1015" s="14"/>
      <c r="Q1015" s="14"/>
      <c r="R1015" s="14"/>
      <c r="S1015" s="14"/>
      <c r="T1015" s="14"/>
      <c r="U1015" s="14"/>
      <c r="V1015" s="6"/>
      <c r="W1015" s="256">
        <f t="shared" si="122"/>
        <v>0</v>
      </c>
      <c r="X1015" s="144" t="str">
        <f t="shared" si="124"/>
        <v/>
      </c>
      <c r="Y1015" s="26"/>
      <c r="Z1015" s="34"/>
      <c r="AA1015" s="34"/>
      <c r="AB1015" s="34"/>
      <c r="AC1015" s="35"/>
      <c r="AD1015" s="36"/>
      <c r="AE1015" s="49"/>
      <c r="AF1015" s="246"/>
      <c r="AG1015" s="257">
        <f t="shared" si="123"/>
        <v>0</v>
      </c>
      <c r="AH1015" s="252" t="str">
        <f t="shared" si="125"/>
        <v/>
      </c>
      <c r="AI1015" s="258">
        <f t="shared" si="126"/>
        <v>0</v>
      </c>
    </row>
    <row r="1016" spans="1:35" ht="14.25" customHeight="1" x14ac:dyDescent="0.2">
      <c r="A1016" s="133"/>
      <c r="B1016" s="7"/>
      <c r="C1016" s="53"/>
      <c r="D1016" s="88"/>
      <c r="E1016" s="6"/>
      <c r="F1016" s="88"/>
      <c r="G1016" s="14"/>
      <c r="H1016" s="14"/>
      <c r="I1016" s="118">
        <v>260962</v>
      </c>
      <c r="J1016" s="17"/>
      <c r="K1016" s="6"/>
      <c r="L1016" s="6"/>
      <c r="M1016" s="136"/>
      <c r="N1016" s="226"/>
      <c r="O1016" s="26"/>
      <c r="P1016" s="14"/>
      <c r="Q1016" s="14"/>
      <c r="R1016" s="14"/>
      <c r="S1016" s="14"/>
      <c r="T1016" s="14"/>
      <c r="U1016" s="14"/>
      <c r="V1016" s="6"/>
      <c r="W1016" s="256">
        <f t="shared" si="122"/>
        <v>0</v>
      </c>
      <c r="X1016" s="144" t="str">
        <f t="shared" si="124"/>
        <v/>
      </c>
      <c r="Y1016" s="26"/>
      <c r="Z1016" s="34"/>
      <c r="AA1016" s="34"/>
      <c r="AB1016" s="34"/>
      <c r="AC1016" s="35"/>
      <c r="AD1016" s="36"/>
      <c r="AE1016" s="49"/>
      <c r="AF1016" s="246"/>
      <c r="AG1016" s="257">
        <f t="shared" si="123"/>
        <v>0</v>
      </c>
      <c r="AH1016" s="252" t="str">
        <f t="shared" si="125"/>
        <v/>
      </c>
      <c r="AI1016" s="258">
        <f t="shared" si="126"/>
        <v>0</v>
      </c>
    </row>
    <row r="1017" spans="1:35" ht="14.25" customHeight="1" x14ac:dyDescent="0.2">
      <c r="A1017" s="133"/>
      <c r="B1017" s="7"/>
      <c r="C1017" s="53"/>
      <c r="D1017" s="88"/>
      <c r="E1017" s="6"/>
      <c r="F1017" s="88"/>
      <c r="G1017" s="14"/>
      <c r="H1017" s="14"/>
      <c r="I1017" s="118">
        <v>260963</v>
      </c>
      <c r="J1017" s="17"/>
      <c r="K1017" s="6"/>
      <c r="L1017" s="6"/>
      <c r="M1017" s="136"/>
      <c r="N1017" s="226"/>
      <c r="O1017" s="26"/>
      <c r="P1017" s="14"/>
      <c r="Q1017" s="14"/>
      <c r="R1017" s="14"/>
      <c r="S1017" s="14"/>
      <c r="T1017" s="14"/>
      <c r="U1017" s="14"/>
      <c r="V1017" s="6"/>
      <c r="W1017" s="256">
        <f t="shared" si="122"/>
        <v>0</v>
      </c>
      <c r="X1017" s="144" t="str">
        <f t="shared" si="124"/>
        <v/>
      </c>
      <c r="Y1017" s="26"/>
      <c r="Z1017" s="34"/>
      <c r="AA1017" s="34"/>
      <c r="AB1017" s="34"/>
      <c r="AC1017" s="35"/>
      <c r="AD1017" s="36"/>
      <c r="AE1017" s="49"/>
      <c r="AF1017" s="246"/>
      <c r="AG1017" s="257">
        <f t="shared" si="123"/>
        <v>0</v>
      </c>
      <c r="AH1017" s="252" t="str">
        <f t="shared" si="125"/>
        <v/>
      </c>
      <c r="AI1017" s="258">
        <f t="shared" si="126"/>
        <v>0</v>
      </c>
    </row>
    <row r="1018" spans="1:35" ht="14.25" customHeight="1" x14ac:dyDescent="0.2">
      <c r="A1018" s="133"/>
      <c r="B1018" s="7"/>
      <c r="C1018" s="53"/>
      <c r="D1018" s="88"/>
      <c r="E1018" s="6"/>
      <c r="F1018" s="88"/>
      <c r="G1018" s="14"/>
      <c r="H1018" s="14"/>
      <c r="I1018" s="118">
        <v>260964</v>
      </c>
      <c r="J1018" s="17"/>
      <c r="K1018" s="6"/>
      <c r="L1018" s="6"/>
      <c r="M1018" s="136"/>
      <c r="N1018" s="226"/>
      <c r="O1018" s="26"/>
      <c r="P1018" s="14"/>
      <c r="Q1018" s="14"/>
      <c r="R1018" s="14"/>
      <c r="S1018" s="14"/>
      <c r="T1018" s="14"/>
      <c r="U1018" s="14"/>
      <c r="V1018" s="6"/>
      <c r="W1018" s="256">
        <f t="shared" si="122"/>
        <v>0</v>
      </c>
      <c r="X1018" s="144" t="str">
        <f t="shared" si="124"/>
        <v/>
      </c>
      <c r="Y1018" s="26"/>
      <c r="Z1018" s="34"/>
      <c r="AA1018" s="34"/>
      <c r="AB1018" s="34"/>
      <c r="AC1018" s="35"/>
      <c r="AD1018" s="36"/>
      <c r="AE1018" s="49"/>
      <c r="AF1018" s="246"/>
      <c r="AG1018" s="257">
        <f t="shared" si="123"/>
        <v>0</v>
      </c>
      <c r="AH1018" s="252" t="str">
        <f t="shared" si="125"/>
        <v/>
      </c>
      <c r="AI1018" s="258">
        <f t="shared" si="126"/>
        <v>0</v>
      </c>
    </row>
    <row r="1019" spans="1:35" ht="14.25" customHeight="1" x14ac:dyDescent="0.2">
      <c r="A1019" s="133"/>
      <c r="B1019" s="7"/>
      <c r="C1019" s="53"/>
      <c r="D1019" s="88"/>
      <c r="E1019" s="6"/>
      <c r="F1019" s="88"/>
      <c r="G1019" s="14"/>
      <c r="H1019" s="14"/>
      <c r="I1019" s="118">
        <v>260965</v>
      </c>
      <c r="J1019" s="17"/>
      <c r="K1019" s="6"/>
      <c r="L1019" s="6"/>
      <c r="M1019" s="136"/>
      <c r="N1019" s="226"/>
      <c r="O1019" s="26"/>
      <c r="P1019" s="14"/>
      <c r="Q1019" s="14"/>
      <c r="R1019" s="14"/>
      <c r="S1019" s="14"/>
      <c r="T1019" s="14"/>
      <c r="U1019" s="14"/>
      <c r="V1019" s="6"/>
      <c r="W1019" s="256">
        <f t="shared" si="122"/>
        <v>0</v>
      </c>
      <c r="X1019" s="144" t="str">
        <f t="shared" si="124"/>
        <v/>
      </c>
      <c r="Y1019" s="26"/>
      <c r="Z1019" s="34"/>
      <c r="AA1019" s="34"/>
      <c r="AB1019" s="34"/>
      <c r="AC1019" s="35"/>
      <c r="AD1019" s="36"/>
      <c r="AE1019" s="49"/>
      <c r="AF1019" s="246"/>
      <c r="AG1019" s="257">
        <f t="shared" si="123"/>
        <v>0</v>
      </c>
      <c r="AH1019" s="252" t="str">
        <f t="shared" si="125"/>
        <v/>
      </c>
      <c r="AI1019" s="258">
        <f t="shared" si="126"/>
        <v>0</v>
      </c>
    </row>
    <row r="1020" spans="1:35" ht="14.25" customHeight="1" x14ac:dyDescent="0.2">
      <c r="A1020" s="133"/>
      <c r="B1020" s="7"/>
      <c r="C1020" s="53"/>
      <c r="D1020" s="88"/>
      <c r="E1020" s="6"/>
      <c r="F1020" s="88"/>
      <c r="G1020" s="14"/>
      <c r="H1020" s="14"/>
      <c r="I1020" s="118">
        <v>260966</v>
      </c>
      <c r="J1020" s="17"/>
      <c r="K1020" s="6"/>
      <c r="L1020" s="6"/>
      <c r="M1020" s="136"/>
      <c r="N1020" s="226"/>
      <c r="O1020" s="26"/>
      <c r="P1020" s="14"/>
      <c r="Q1020" s="14"/>
      <c r="R1020" s="14"/>
      <c r="S1020" s="14"/>
      <c r="T1020" s="14"/>
      <c r="U1020" s="14"/>
      <c r="V1020" s="6"/>
      <c r="W1020" s="256">
        <f t="shared" si="122"/>
        <v>0</v>
      </c>
      <c r="X1020" s="144" t="str">
        <f t="shared" si="124"/>
        <v/>
      </c>
      <c r="Y1020" s="26"/>
      <c r="Z1020" s="34"/>
      <c r="AA1020" s="34"/>
      <c r="AB1020" s="34"/>
      <c r="AC1020" s="35"/>
      <c r="AD1020" s="36"/>
      <c r="AE1020" s="49"/>
      <c r="AF1020" s="246"/>
      <c r="AG1020" s="257">
        <f t="shared" si="123"/>
        <v>0</v>
      </c>
      <c r="AH1020" s="252" t="str">
        <f t="shared" si="125"/>
        <v/>
      </c>
      <c r="AI1020" s="258">
        <f t="shared" si="126"/>
        <v>0</v>
      </c>
    </row>
    <row r="1021" spans="1:35" ht="14.25" customHeight="1" x14ac:dyDescent="0.2">
      <c r="A1021" s="133"/>
      <c r="B1021" s="7"/>
      <c r="C1021" s="53"/>
      <c r="D1021" s="88"/>
      <c r="E1021" s="6"/>
      <c r="F1021" s="88"/>
      <c r="G1021" s="14"/>
      <c r="H1021" s="14"/>
      <c r="I1021" s="118">
        <v>260967</v>
      </c>
      <c r="J1021" s="17"/>
      <c r="K1021" s="6"/>
      <c r="L1021" s="6"/>
      <c r="M1021" s="136"/>
      <c r="N1021" s="226"/>
      <c r="O1021" s="26"/>
      <c r="P1021" s="14"/>
      <c r="Q1021" s="14"/>
      <c r="R1021" s="14"/>
      <c r="S1021" s="14"/>
      <c r="T1021" s="14"/>
      <c r="U1021" s="14"/>
      <c r="V1021" s="6"/>
      <c r="W1021" s="256">
        <f t="shared" si="122"/>
        <v>0</v>
      </c>
      <c r="X1021" s="144" t="str">
        <f t="shared" si="124"/>
        <v/>
      </c>
      <c r="Y1021" s="26"/>
      <c r="Z1021" s="34"/>
      <c r="AA1021" s="34"/>
      <c r="AB1021" s="34"/>
      <c r="AC1021" s="35"/>
      <c r="AD1021" s="36"/>
      <c r="AE1021" s="49"/>
      <c r="AF1021" s="246"/>
      <c r="AG1021" s="257">
        <f t="shared" si="123"/>
        <v>0</v>
      </c>
      <c r="AH1021" s="252" t="str">
        <f t="shared" si="125"/>
        <v/>
      </c>
      <c r="AI1021" s="258">
        <f t="shared" si="126"/>
        <v>0</v>
      </c>
    </row>
    <row r="1022" spans="1:35" ht="14.25" customHeight="1" x14ac:dyDescent="0.2">
      <c r="A1022" s="133"/>
      <c r="B1022" s="7"/>
      <c r="C1022" s="53"/>
      <c r="D1022" s="88"/>
      <c r="E1022" s="6"/>
      <c r="F1022" s="88"/>
      <c r="G1022" s="14"/>
      <c r="H1022" s="14"/>
      <c r="I1022" s="118">
        <v>260968</v>
      </c>
      <c r="J1022" s="17"/>
      <c r="K1022" s="6"/>
      <c r="L1022" s="6"/>
      <c r="M1022" s="136"/>
      <c r="N1022" s="226"/>
      <c r="O1022" s="26"/>
      <c r="P1022" s="14"/>
      <c r="Q1022" s="14"/>
      <c r="R1022" s="14"/>
      <c r="S1022" s="14"/>
      <c r="T1022" s="14"/>
      <c r="U1022" s="14"/>
      <c r="V1022" s="6"/>
      <c r="W1022" s="256">
        <f t="shared" si="122"/>
        <v>0</v>
      </c>
      <c r="X1022" s="144" t="str">
        <f t="shared" si="124"/>
        <v/>
      </c>
      <c r="Y1022" s="26"/>
      <c r="Z1022" s="34"/>
      <c r="AA1022" s="34"/>
      <c r="AB1022" s="34"/>
      <c r="AC1022" s="35"/>
      <c r="AD1022" s="36"/>
      <c r="AE1022" s="49"/>
      <c r="AF1022" s="246"/>
      <c r="AG1022" s="257">
        <f t="shared" si="123"/>
        <v>0</v>
      </c>
      <c r="AH1022" s="252" t="str">
        <f t="shared" si="125"/>
        <v/>
      </c>
      <c r="AI1022" s="258">
        <f t="shared" si="126"/>
        <v>0</v>
      </c>
    </row>
    <row r="1023" spans="1:35" ht="14.25" customHeight="1" x14ac:dyDescent="0.2">
      <c r="A1023" s="133"/>
      <c r="B1023" s="7"/>
      <c r="C1023" s="53"/>
      <c r="D1023" s="88"/>
      <c r="E1023" s="6"/>
      <c r="F1023" s="88"/>
      <c r="G1023" s="14"/>
      <c r="H1023" s="14"/>
      <c r="I1023" s="118">
        <v>260969</v>
      </c>
      <c r="J1023" s="17"/>
      <c r="K1023" s="6"/>
      <c r="L1023" s="6"/>
      <c r="M1023" s="136"/>
      <c r="N1023" s="226"/>
      <c r="O1023" s="26"/>
      <c r="P1023" s="14"/>
      <c r="Q1023" s="14"/>
      <c r="R1023" s="14"/>
      <c r="S1023" s="14"/>
      <c r="T1023" s="14"/>
      <c r="U1023" s="14"/>
      <c r="V1023" s="6"/>
      <c r="W1023" s="256">
        <f t="shared" si="122"/>
        <v>0</v>
      </c>
      <c r="X1023" s="144" t="str">
        <f t="shared" si="124"/>
        <v/>
      </c>
      <c r="Y1023" s="26"/>
      <c r="Z1023" s="34"/>
      <c r="AA1023" s="34"/>
      <c r="AB1023" s="34"/>
      <c r="AC1023" s="35"/>
      <c r="AD1023" s="36"/>
      <c r="AE1023" s="49"/>
      <c r="AF1023" s="246"/>
      <c r="AG1023" s="257">
        <f t="shared" si="123"/>
        <v>0</v>
      </c>
      <c r="AH1023" s="252" t="str">
        <f t="shared" si="125"/>
        <v/>
      </c>
      <c r="AI1023" s="258">
        <f t="shared" si="126"/>
        <v>0</v>
      </c>
    </row>
    <row r="1024" spans="1:35" ht="14.25" customHeight="1" x14ac:dyDescent="0.2">
      <c r="A1024" s="133"/>
      <c r="B1024" s="7"/>
      <c r="C1024" s="53"/>
      <c r="D1024" s="88"/>
      <c r="E1024" s="6"/>
      <c r="F1024" s="88"/>
      <c r="G1024" s="14"/>
      <c r="H1024" s="14"/>
      <c r="I1024" s="118">
        <v>260970</v>
      </c>
      <c r="J1024" s="17"/>
      <c r="K1024" s="6"/>
      <c r="L1024" s="6"/>
      <c r="M1024" s="136"/>
      <c r="N1024" s="226"/>
      <c r="O1024" s="26"/>
      <c r="P1024" s="14"/>
      <c r="Q1024" s="14"/>
      <c r="R1024" s="14"/>
      <c r="S1024" s="14"/>
      <c r="T1024" s="14"/>
      <c r="U1024" s="14"/>
      <c r="V1024" s="6"/>
      <c r="W1024" s="256">
        <f t="shared" si="122"/>
        <v>0</v>
      </c>
      <c r="X1024" s="144" t="str">
        <f t="shared" si="124"/>
        <v/>
      </c>
      <c r="Y1024" s="26"/>
      <c r="Z1024" s="34"/>
      <c r="AA1024" s="34"/>
      <c r="AB1024" s="34"/>
      <c r="AC1024" s="35"/>
      <c r="AD1024" s="36"/>
      <c r="AE1024" s="49"/>
      <c r="AF1024" s="246"/>
      <c r="AG1024" s="257">
        <f t="shared" si="123"/>
        <v>0</v>
      </c>
      <c r="AH1024" s="252" t="str">
        <f t="shared" si="125"/>
        <v/>
      </c>
      <c r="AI1024" s="258">
        <f t="shared" si="126"/>
        <v>0</v>
      </c>
    </row>
    <row r="1025" spans="1:35" ht="14.25" customHeight="1" x14ac:dyDescent="0.2">
      <c r="A1025" s="133"/>
      <c r="B1025" s="7"/>
      <c r="C1025" s="53"/>
      <c r="D1025" s="88"/>
      <c r="E1025" s="6"/>
      <c r="F1025" s="88"/>
      <c r="G1025" s="14"/>
      <c r="H1025" s="14"/>
      <c r="I1025" s="118">
        <v>260971</v>
      </c>
      <c r="J1025" s="17"/>
      <c r="K1025" s="6"/>
      <c r="L1025" s="6"/>
      <c r="M1025" s="136"/>
      <c r="N1025" s="226"/>
      <c r="O1025" s="26"/>
      <c r="P1025" s="14"/>
      <c r="Q1025" s="14"/>
      <c r="R1025" s="14"/>
      <c r="S1025" s="14"/>
      <c r="T1025" s="14"/>
      <c r="U1025" s="14"/>
      <c r="V1025" s="6"/>
      <c r="W1025" s="256">
        <f t="shared" si="122"/>
        <v>0</v>
      </c>
      <c r="X1025" s="144" t="str">
        <f t="shared" si="124"/>
        <v/>
      </c>
      <c r="Y1025" s="26"/>
      <c r="Z1025" s="34"/>
      <c r="AA1025" s="34"/>
      <c r="AB1025" s="34"/>
      <c r="AC1025" s="35"/>
      <c r="AD1025" s="36"/>
      <c r="AE1025" s="49"/>
      <c r="AF1025" s="246"/>
      <c r="AG1025" s="257">
        <f t="shared" si="123"/>
        <v>0</v>
      </c>
      <c r="AH1025" s="252" t="str">
        <f t="shared" si="125"/>
        <v/>
      </c>
      <c r="AI1025" s="258">
        <f t="shared" si="126"/>
        <v>0</v>
      </c>
    </row>
    <row r="1026" spans="1:35" ht="14.25" customHeight="1" x14ac:dyDescent="0.2">
      <c r="A1026" s="133"/>
      <c r="B1026" s="7"/>
      <c r="C1026" s="53"/>
      <c r="D1026" s="88"/>
      <c r="E1026" s="6"/>
      <c r="F1026" s="88"/>
      <c r="G1026" s="14"/>
      <c r="H1026" s="14"/>
      <c r="I1026" s="118">
        <v>260972</v>
      </c>
      <c r="J1026" s="17"/>
      <c r="K1026" s="6"/>
      <c r="L1026" s="6"/>
      <c r="M1026" s="136"/>
      <c r="N1026" s="226"/>
      <c r="O1026" s="26"/>
      <c r="P1026" s="14"/>
      <c r="Q1026" s="14"/>
      <c r="R1026" s="14"/>
      <c r="S1026" s="14"/>
      <c r="T1026" s="14"/>
      <c r="U1026" s="14"/>
      <c r="V1026" s="6"/>
      <c r="W1026" s="256">
        <f t="shared" si="122"/>
        <v>0</v>
      </c>
      <c r="X1026" s="144" t="str">
        <f t="shared" si="124"/>
        <v/>
      </c>
      <c r="Y1026" s="26"/>
      <c r="Z1026" s="34"/>
      <c r="AA1026" s="34"/>
      <c r="AB1026" s="34"/>
      <c r="AC1026" s="35"/>
      <c r="AD1026" s="36"/>
      <c r="AE1026" s="49"/>
      <c r="AF1026" s="246"/>
      <c r="AG1026" s="257">
        <f t="shared" si="123"/>
        <v>0</v>
      </c>
      <c r="AH1026" s="252" t="str">
        <f t="shared" si="125"/>
        <v/>
      </c>
      <c r="AI1026" s="258">
        <f t="shared" si="126"/>
        <v>0</v>
      </c>
    </row>
    <row r="1027" spans="1:35" ht="14.25" customHeight="1" x14ac:dyDescent="0.2">
      <c r="A1027" s="133"/>
      <c r="B1027" s="7"/>
      <c r="C1027" s="53"/>
      <c r="D1027" s="88"/>
      <c r="E1027" s="6"/>
      <c r="F1027" s="88"/>
      <c r="G1027" s="14"/>
      <c r="H1027" s="14"/>
      <c r="I1027" s="118">
        <v>260973</v>
      </c>
      <c r="J1027" s="17"/>
      <c r="K1027" s="6"/>
      <c r="L1027" s="6"/>
      <c r="M1027" s="136"/>
      <c r="N1027" s="226"/>
      <c r="O1027" s="26"/>
      <c r="P1027" s="14"/>
      <c r="Q1027" s="14"/>
      <c r="R1027" s="14"/>
      <c r="S1027" s="14"/>
      <c r="T1027" s="14"/>
      <c r="U1027" s="14"/>
      <c r="V1027" s="6"/>
      <c r="W1027" s="256">
        <f t="shared" si="122"/>
        <v>0</v>
      </c>
      <c r="X1027" s="144" t="str">
        <f t="shared" si="124"/>
        <v/>
      </c>
      <c r="Y1027" s="26"/>
      <c r="Z1027" s="34"/>
      <c r="AA1027" s="34"/>
      <c r="AB1027" s="34"/>
      <c r="AC1027" s="35"/>
      <c r="AD1027" s="36"/>
      <c r="AE1027" s="49"/>
      <c r="AF1027" s="246"/>
      <c r="AG1027" s="257">
        <f t="shared" si="123"/>
        <v>0</v>
      </c>
      <c r="AH1027" s="252" t="str">
        <f t="shared" si="125"/>
        <v/>
      </c>
      <c r="AI1027" s="258">
        <f t="shared" si="126"/>
        <v>0</v>
      </c>
    </row>
    <row r="1028" spans="1:35" ht="14.25" customHeight="1" x14ac:dyDescent="0.2">
      <c r="A1028" s="133"/>
      <c r="B1028" s="7"/>
      <c r="C1028" s="53"/>
      <c r="D1028" s="88"/>
      <c r="E1028" s="6"/>
      <c r="F1028" s="88"/>
      <c r="G1028" s="14"/>
      <c r="H1028" s="14"/>
      <c r="I1028" s="118">
        <v>260974</v>
      </c>
      <c r="J1028" s="17"/>
      <c r="K1028" s="6"/>
      <c r="L1028" s="6"/>
      <c r="M1028" s="136"/>
      <c r="N1028" s="226"/>
      <c r="O1028" s="26"/>
      <c r="P1028" s="14"/>
      <c r="Q1028" s="14"/>
      <c r="R1028" s="14"/>
      <c r="S1028" s="14"/>
      <c r="T1028" s="14"/>
      <c r="U1028" s="14"/>
      <c r="V1028" s="6"/>
      <c r="W1028" s="256">
        <f t="shared" si="122"/>
        <v>0</v>
      </c>
      <c r="X1028" s="144" t="str">
        <f t="shared" si="124"/>
        <v/>
      </c>
      <c r="Y1028" s="26"/>
      <c r="Z1028" s="34"/>
      <c r="AA1028" s="34"/>
      <c r="AB1028" s="34"/>
      <c r="AC1028" s="35"/>
      <c r="AD1028" s="36"/>
      <c r="AE1028" s="49"/>
      <c r="AF1028" s="246"/>
      <c r="AG1028" s="257">
        <f t="shared" si="123"/>
        <v>0</v>
      </c>
      <c r="AH1028" s="252" t="str">
        <f t="shared" si="125"/>
        <v/>
      </c>
      <c r="AI1028" s="258">
        <f t="shared" si="126"/>
        <v>0</v>
      </c>
    </row>
    <row r="1029" spans="1:35" ht="14.25" customHeight="1" x14ac:dyDescent="0.2">
      <c r="A1029" s="133"/>
      <c r="B1029" s="7"/>
      <c r="C1029" s="53"/>
      <c r="D1029" s="88"/>
      <c r="E1029" s="6"/>
      <c r="F1029" s="88"/>
      <c r="G1029" s="14"/>
      <c r="H1029" s="14"/>
      <c r="I1029" s="118">
        <v>260975</v>
      </c>
      <c r="J1029" s="17"/>
      <c r="K1029" s="6"/>
      <c r="L1029" s="6"/>
      <c r="M1029" s="136"/>
      <c r="N1029" s="226"/>
      <c r="O1029" s="26"/>
      <c r="P1029" s="14"/>
      <c r="Q1029" s="14"/>
      <c r="R1029" s="14"/>
      <c r="S1029" s="14"/>
      <c r="T1029" s="14"/>
      <c r="U1029" s="14"/>
      <c r="V1029" s="6"/>
      <c r="W1029" s="256">
        <f t="shared" si="122"/>
        <v>0</v>
      </c>
      <c r="X1029" s="144" t="str">
        <f t="shared" si="124"/>
        <v/>
      </c>
      <c r="Y1029" s="26"/>
      <c r="Z1029" s="34"/>
      <c r="AA1029" s="34"/>
      <c r="AB1029" s="34"/>
      <c r="AC1029" s="35"/>
      <c r="AD1029" s="36"/>
      <c r="AE1029" s="49"/>
      <c r="AF1029" s="246"/>
      <c r="AG1029" s="257">
        <f t="shared" si="123"/>
        <v>0</v>
      </c>
      <c r="AH1029" s="252" t="str">
        <f t="shared" si="125"/>
        <v/>
      </c>
      <c r="AI1029" s="258">
        <f t="shared" si="126"/>
        <v>0</v>
      </c>
    </row>
    <row r="1030" spans="1:35" ht="14.25" customHeight="1" x14ac:dyDescent="0.2">
      <c r="A1030" s="133"/>
      <c r="B1030" s="7"/>
      <c r="C1030" s="53"/>
      <c r="D1030" s="88"/>
      <c r="E1030" s="6"/>
      <c r="F1030" s="88"/>
      <c r="G1030" s="14"/>
      <c r="H1030" s="14"/>
      <c r="I1030" s="118">
        <v>260976</v>
      </c>
      <c r="J1030" s="17"/>
      <c r="K1030" s="6"/>
      <c r="L1030" s="6"/>
      <c r="M1030" s="136"/>
      <c r="N1030" s="226"/>
      <c r="O1030" s="26"/>
      <c r="P1030" s="14"/>
      <c r="Q1030" s="14"/>
      <c r="R1030" s="14"/>
      <c r="S1030" s="14"/>
      <c r="T1030" s="14"/>
      <c r="U1030" s="14"/>
      <c r="V1030" s="6"/>
      <c r="W1030" s="256">
        <f t="shared" si="122"/>
        <v>0</v>
      </c>
      <c r="X1030" s="144" t="str">
        <f t="shared" si="124"/>
        <v/>
      </c>
      <c r="Y1030" s="26"/>
      <c r="Z1030" s="34"/>
      <c r="AA1030" s="34"/>
      <c r="AB1030" s="34"/>
      <c r="AC1030" s="35"/>
      <c r="AD1030" s="36"/>
      <c r="AE1030" s="49"/>
      <c r="AF1030" s="246"/>
      <c r="AG1030" s="257">
        <f t="shared" si="123"/>
        <v>0</v>
      </c>
      <c r="AH1030" s="252" t="str">
        <f t="shared" si="125"/>
        <v/>
      </c>
      <c r="AI1030" s="258">
        <f t="shared" si="126"/>
        <v>0</v>
      </c>
    </row>
    <row r="1031" spans="1:35" ht="14.25" customHeight="1" x14ac:dyDescent="0.2">
      <c r="A1031" s="133"/>
      <c r="B1031" s="7"/>
      <c r="C1031" s="53"/>
      <c r="D1031" s="88"/>
      <c r="E1031" s="6"/>
      <c r="F1031" s="88"/>
      <c r="G1031" s="14"/>
      <c r="H1031" s="14"/>
      <c r="I1031" s="118">
        <v>260977</v>
      </c>
      <c r="J1031" s="17"/>
      <c r="K1031" s="6"/>
      <c r="L1031" s="6"/>
      <c r="M1031" s="136"/>
      <c r="N1031" s="226"/>
      <c r="O1031" s="26"/>
      <c r="P1031" s="14"/>
      <c r="Q1031" s="14"/>
      <c r="R1031" s="14"/>
      <c r="S1031" s="14"/>
      <c r="T1031" s="14"/>
      <c r="U1031" s="14"/>
      <c r="V1031" s="6"/>
      <c r="W1031" s="256">
        <f t="shared" si="122"/>
        <v>0</v>
      </c>
      <c r="X1031" s="144" t="str">
        <f t="shared" si="124"/>
        <v/>
      </c>
      <c r="Y1031" s="26"/>
      <c r="Z1031" s="34"/>
      <c r="AA1031" s="34"/>
      <c r="AB1031" s="34"/>
      <c r="AC1031" s="35"/>
      <c r="AD1031" s="36"/>
      <c r="AE1031" s="49"/>
      <c r="AF1031" s="246"/>
      <c r="AG1031" s="257">
        <f t="shared" si="123"/>
        <v>0</v>
      </c>
      <c r="AH1031" s="252" t="str">
        <f t="shared" si="125"/>
        <v/>
      </c>
      <c r="AI1031" s="258">
        <f t="shared" si="126"/>
        <v>0</v>
      </c>
    </row>
    <row r="1032" spans="1:35" ht="14.25" customHeight="1" x14ac:dyDescent="0.2">
      <c r="A1032" s="133"/>
      <c r="B1032" s="7"/>
      <c r="C1032" s="53"/>
      <c r="D1032" s="88"/>
      <c r="E1032" s="6"/>
      <c r="F1032" s="88"/>
      <c r="G1032" s="14"/>
      <c r="H1032" s="14"/>
      <c r="I1032" s="118">
        <v>260978</v>
      </c>
      <c r="J1032" s="17"/>
      <c r="K1032" s="6"/>
      <c r="L1032" s="6"/>
      <c r="M1032" s="136"/>
      <c r="N1032" s="226"/>
      <c r="O1032" s="26"/>
      <c r="P1032" s="14"/>
      <c r="Q1032" s="14"/>
      <c r="R1032" s="14"/>
      <c r="S1032" s="14"/>
      <c r="T1032" s="14"/>
      <c r="U1032" s="14"/>
      <c r="V1032" s="6"/>
      <c r="W1032" s="256">
        <f t="shared" si="122"/>
        <v>0</v>
      </c>
      <c r="X1032" s="144" t="str">
        <f t="shared" si="124"/>
        <v/>
      </c>
      <c r="Y1032" s="26"/>
      <c r="Z1032" s="34"/>
      <c r="AA1032" s="34"/>
      <c r="AB1032" s="34"/>
      <c r="AC1032" s="35"/>
      <c r="AD1032" s="36"/>
      <c r="AE1032" s="49"/>
      <c r="AF1032" s="246"/>
      <c r="AG1032" s="257">
        <f t="shared" si="123"/>
        <v>0</v>
      </c>
      <c r="AH1032" s="252" t="str">
        <f t="shared" si="125"/>
        <v/>
      </c>
      <c r="AI1032" s="258">
        <f t="shared" si="126"/>
        <v>0</v>
      </c>
    </row>
    <row r="1033" spans="1:35" ht="14.25" customHeight="1" x14ac:dyDescent="0.2">
      <c r="A1033" s="133"/>
      <c r="B1033" s="7"/>
      <c r="C1033" s="53"/>
      <c r="D1033" s="88"/>
      <c r="E1033" s="6"/>
      <c r="F1033" s="88"/>
      <c r="G1033" s="14"/>
      <c r="H1033" s="14"/>
      <c r="I1033" s="118">
        <v>260979</v>
      </c>
      <c r="J1033" s="17"/>
      <c r="K1033" s="6"/>
      <c r="L1033" s="6"/>
      <c r="M1033" s="136"/>
      <c r="N1033" s="226"/>
      <c r="O1033" s="26"/>
      <c r="P1033" s="14"/>
      <c r="Q1033" s="14"/>
      <c r="R1033" s="14"/>
      <c r="S1033" s="14"/>
      <c r="T1033" s="14"/>
      <c r="U1033" s="14"/>
      <c r="V1033" s="6"/>
      <c r="W1033" s="256">
        <f t="shared" si="122"/>
        <v>0</v>
      </c>
      <c r="X1033" s="144" t="str">
        <f t="shared" si="124"/>
        <v/>
      </c>
      <c r="Y1033" s="26"/>
      <c r="Z1033" s="34"/>
      <c r="AA1033" s="34"/>
      <c r="AB1033" s="34"/>
      <c r="AC1033" s="35"/>
      <c r="AD1033" s="36"/>
      <c r="AE1033" s="49"/>
      <c r="AF1033" s="246"/>
      <c r="AG1033" s="257">
        <f t="shared" si="123"/>
        <v>0</v>
      </c>
      <c r="AH1033" s="252" t="str">
        <f t="shared" si="125"/>
        <v/>
      </c>
      <c r="AI1033" s="258">
        <f t="shared" si="126"/>
        <v>0</v>
      </c>
    </row>
    <row r="1034" spans="1:35" ht="14.25" customHeight="1" x14ac:dyDescent="0.2">
      <c r="A1034" s="133"/>
      <c r="B1034" s="7"/>
      <c r="C1034" s="53"/>
      <c r="D1034" s="88"/>
      <c r="E1034" s="6"/>
      <c r="F1034" s="88"/>
      <c r="G1034" s="14"/>
      <c r="H1034" s="14"/>
      <c r="I1034" s="118">
        <v>260980</v>
      </c>
      <c r="J1034" s="17"/>
      <c r="K1034" s="6"/>
      <c r="L1034" s="6"/>
      <c r="M1034" s="136"/>
      <c r="N1034" s="226"/>
      <c r="O1034" s="26"/>
      <c r="P1034" s="14"/>
      <c r="Q1034" s="14"/>
      <c r="R1034" s="14"/>
      <c r="S1034" s="14"/>
      <c r="T1034" s="14"/>
      <c r="U1034" s="14"/>
      <c r="V1034" s="6"/>
      <c r="W1034" s="256">
        <f t="shared" si="122"/>
        <v>0</v>
      </c>
      <c r="X1034" s="144" t="str">
        <f t="shared" si="124"/>
        <v/>
      </c>
      <c r="Y1034" s="26"/>
      <c r="Z1034" s="34"/>
      <c r="AA1034" s="34"/>
      <c r="AB1034" s="34"/>
      <c r="AC1034" s="35"/>
      <c r="AD1034" s="36"/>
      <c r="AE1034" s="49"/>
      <c r="AF1034" s="246"/>
      <c r="AG1034" s="257">
        <f t="shared" si="123"/>
        <v>0</v>
      </c>
      <c r="AH1034" s="252" t="str">
        <f t="shared" si="125"/>
        <v/>
      </c>
      <c r="AI1034" s="258">
        <f t="shared" si="126"/>
        <v>0</v>
      </c>
    </row>
    <row r="1035" spans="1:35" ht="14.25" customHeight="1" x14ac:dyDescent="0.2">
      <c r="A1035" s="133"/>
      <c r="B1035" s="7"/>
      <c r="C1035" s="53"/>
      <c r="D1035" s="88"/>
      <c r="E1035" s="6"/>
      <c r="F1035" s="88"/>
      <c r="G1035" s="14"/>
      <c r="H1035" s="14"/>
      <c r="I1035" s="118">
        <v>260981</v>
      </c>
      <c r="J1035" s="17"/>
      <c r="K1035" s="6"/>
      <c r="L1035" s="6"/>
      <c r="M1035" s="136"/>
      <c r="N1035" s="226"/>
      <c r="O1035" s="26"/>
      <c r="P1035" s="14"/>
      <c r="Q1035" s="14"/>
      <c r="R1035" s="14"/>
      <c r="S1035" s="14"/>
      <c r="T1035" s="14"/>
      <c r="U1035" s="14"/>
      <c r="V1035" s="6"/>
      <c r="W1035" s="256">
        <f t="shared" si="122"/>
        <v>0</v>
      </c>
      <c r="X1035" s="144" t="str">
        <f t="shared" si="124"/>
        <v/>
      </c>
      <c r="Y1035" s="26"/>
      <c r="Z1035" s="34"/>
      <c r="AA1035" s="34"/>
      <c r="AB1035" s="34"/>
      <c r="AC1035" s="35"/>
      <c r="AD1035" s="36"/>
      <c r="AE1035" s="49"/>
      <c r="AF1035" s="246"/>
      <c r="AG1035" s="257">
        <f t="shared" si="123"/>
        <v>0</v>
      </c>
      <c r="AH1035" s="252" t="str">
        <f t="shared" si="125"/>
        <v/>
      </c>
      <c r="AI1035" s="258">
        <f t="shared" si="126"/>
        <v>0</v>
      </c>
    </row>
    <row r="1036" spans="1:35" ht="14.25" customHeight="1" x14ac:dyDescent="0.2">
      <c r="A1036" s="133"/>
      <c r="B1036" s="7"/>
      <c r="C1036" s="53"/>
      <c r="D1036" s="88"/>
      <c r="E1036" s="6"/>
      <c r="F1036" s="88"/>
      <c r="G1036" s="14"/>
      <c r="H1036" s="14"/>
      <c r="I1036" s="118">
        <v>260982</v>
      </c>
      <c r="J1036" s="17"/>
      <c r="K1036" s="6"/>
      <c r="L1036" s="6"/>
      <c r="M1036" s="136"/>
      <c r="N1036" s="226"/>
      <c r="O1036" s="26"/>
      <c r="P1036" s="14"/>
      <c r="Q1036" s="14"/>
      <c r="R1036" s="14"/>
      <c r="S1036" s="14"/>
      <c r="T1036" s="14"/>
      <c r="U1036" s="14"/>
      <c r="V1036" s="6"/>
      <c r="W1036" s="256">
        <f t="shared" si="122"/>
        <v>0</v>
      </c>
      <c r="X1036" s="144" t="str">
        <f t="shared" si="124"/>
        <v/>
      </c>
      <c r="Y1036" s="26"/>
      <c r="Z1036" s="34"/>
      <c r="AA1036" s="34"/>
      <c r="AB1036" s="34"/>
      <c r="AC1036" s="35"/>
      <c r="AD1036" s="36"/>
      <c r="AE1036" s="49"/>
      <c r="AF1036" s="246"/>
      <c r="AG1036" s="257">
        <f t="shared" si="123"/>
        <v>0</v>
      </c>
      <c r="AH1036" s="252" t="str">
        <f t="shared" si="125"/>
        <v/>
      </c>
      <c r="AI1036" s="258">
        <f t="shared" si="126"/>
        <v>0</v>
      </c>
    </row>
    <row r="1037" spans="1:35" ht="14.25" customHeight="1" x14ac:dyDescent="0.2">
      <c r="A1037" s="133"/>
      <c r="B1037" s="7"/>
      <c r="C1037" s="53"/>
      <c r="D1037" s="88"/>
      <c r="E1037" s="6"/>
      <c r="F1037" s="88"/>
      <c r="G1037" s="14"/>
      <c r="H1037" s="14"/>
      <c r="I1037" s="118">
        <v>260983</v>
      </c>
      <c r="J1037" s="17"/>
      <c r="K1037" s="6"/>
      <c r="L1037" s="6"/>
      <c r="M1037" s="136"/>
      <c r="N1037" s="226"/>
      <c r="O1037" s="26"/>
      <c r="P1037" s="14"/>
      <c r="Q1037" s="14"/>
      <c r="R1037" s="14"/>
      <c r="S1037" s="14"/>
      <c r="T1037" s="14"/>
      <c r="U1037" s="14"/>
      <c r="V1037" s="6"/>
      <c r="W1037" s="256">
        <f t="shared" si="122"/>
        <v>0</v>
      </c>
      <c r="X1037" s="144" t="str">
        <f t="shared" si="124"/>
        <v/>
      </c>
      <c r="Y1037" s="26"/>
      <c r="Z1037" s="34"/>
      <c r="AA1037" s="34"/>
      <c r="AB1037" s="34"/>
      <c r="AC1037" s="35"/>
      <c r="AD1037" s="36"/>
      <c r="AE1037" s="49"/>
      <c r="AF1037" s="246"/>
      <c r="AG1037" s="257">
        <f t="shared" si="123"/>
        <v>0</v>
      </c>
      <c r="AH1037" s="252" t="str">
        <f t="shared" si="125"/>
        <v/>
      </c>
      <c r="AI1037" s="258">
        <f t="shared" si="126"/>
        <v>0</v>
      </c>
    </row>
    <row r="1038" spans="1:35" ht="14.25" customHeight="1" x14ac:dyDescent="0.2">
      <c r="A1038" s="133"/>
      <c r="B1038" s="7"/>
      <c r="C1038" s="53"/>
      <c r="D1038" s="88"/>
      <c r="E1038" s="6"/>
      <c r="F1038" s="88"/>
      <c r="G1038" s="14"/>
      <c r="H1038" s="14"/>
      <c r="I1038" s="118">
        <v>260984</v>
      </c>
      <c r="J1038" s="17"/>
      <c r="K1038" s="6"/>
      <c r="L1038" s="6"/>
      <c r="M1038" s="136"/>
      <c r="N1038" s="226"/>
      <c r="O1038" s="26"/>
      <c r="P1038" s="14"/>
      <c r="Q1038" s="14"/>
      <c r="R1038" s="14"/>
      <c r="S1038" s="14"/>
      <c r="T1038" s="14"/>
      <c r="U1038" s="14"/>
      <c r="V1038" s="6"/>
      <c r="W1038" s="256">
        <f t="shared" si="122"/>
        <v>0</v>
      </c>
      <c r="X1038" s="144" t="str">
        <f t="shared" si="124"/>
        <v/>
      </c>
      <c r="Y1038" s="26"/>
      <c r="Z1038" s="34"/>
      <c r="AA1038" s="34"/>
      <c r="AB1038" s="34"/>
      <c r="AC1038" s="35"/>
      <c r="AD1038" s="36"/>
      <c r="AE1038" s="49"/>
      <c r="AF1038" s="246"/>
      <c r="AG1038" s="257">
        <f t="shared" si="123"/>
        <v>0</v>
      </c>
      <c r="AH1038" s="252" t="str">
        <f t="shared" si="125"/>
        <v/>
      </c>
      <c r="AI1038" s="258">
        <f t="shared" si="126"/>
        <v>0</v>
      </c>
    </row>
    <row r="1039" spans="1:35" ht="14.25" customHeight="1" x14ac:dyDescent="0.2">
      <c r="A1039" s="133"/>
      <c r="B1039" s="7"/>
      <c r="C1039" s="53"/>
      <c r="D1039" s="88"/>
      <c r="E1039" s="6"/>
      <c r="F1039" s="88"/>
      <c r="G1039" s="14"/>
      <c r="H1039" s="14"/>
      <c r="I1039" s="118">
        <v>260985</v>
      </c>
      <c r="J1039" s="17"/>
      <c r="K1039" s="6"/>
      <c r="L1039" s="6"/>
      <c r="M1039" s="136"/>
      <c r="N1039" s="226"/>
      <c r="O1039" s="26"/>
      <c r="P1039" s="14"/>
      <c r="Q1039" s="14"/>
      <c r="R1039" s="14"/>
      <c r="S1039" s="14"/>
      <c r="T1039" s="14"/>
      <c r="U1039" s="14"/>
      <c r="V1039" s="6"/>
      <c r="W1039" s="256">
        <f t="shared" si="122"/>
        <v>0</v>
      </c>
      <c r="X1039" s="144" t="str">
        <f t="shared" si="124"/>
        <v/>
      </c>
      <c r="Y1039" s="26"/>
      <c r="Z1039" s="34"/>
      <c r="AA1039" s="34"/>
      <c r="AB1039" s="34"/>
      <c r="AC1039" s="35"/>
      <c r="AD1039" s="36"/>
      <c r="AE1039" s="49"/>
      <c r="AF1039" s="246"/>
      <c r="AG1039" s="257">
        <f t="shared" si="123"/>
        <v>0</v>
      </c>
      <c r="AH1039" s="252" t="str">
        <f t="shared" si="125"/>
        <v/>
      </c>
      <c r="AI1039" s="258">
        <f t="shared" si="126"/>
        <v>0</v>
      </c>
    </row>
    <row r="1040" spans="1:35" ht="14.25" customHeight="1" x14ac:dyDescent="0.2">
      <c r="A1040" s="133"/>
      <c r="B1040" s="7"/>
      <c r="C1040" s="53"/>
      <c r="D1040" s="88"/>
      <c r="E1040" s="6"/>
      <c r="F1040" s="88"/>
      <c r="G1040" s="14"/>
      <c r="H1040" s="14"/>
      <c r="I1040" s="118">
        <v>260986</v>
      </c>
      <c r="J1040" s="17"/>
      <c r="K1040" s="6"/>
      <c r="L1040" s="6"/>
      <c r="M1040" s="136"/>
      <c r="N1040" s="226"/>
      <c r="O1040" s="26"/>
      <c r="P1040" s="14"/>
      <c r="Q1040" s="14"/>
      <c r="R1040" s="14"/>
      <c r="S1040" s="14"/>
      <c r="T1040" s="14"/>
      <c r="U1040" s="14"/>
      <c r="V1040" s="6"/>
      <c r="W1040" s="256">
        <f t="shared" si="122"/>
        <v>0</v>
      </c>
      <c r="X1040" s="144" t="str">
        <f t="shared" si="124"/>
        <v/>
      </c>
      <c r="Y1040" s="26"/>
      <c r="Z1040" s="34"/>
      <c r="AA1040" s="34"/>
      <c r="AB1040" s="34"/>
      <c r="AC1040" s="35"/>
      <c r="AD1040" s="36"/>
      <c r="AE1040" s="49"/>
      <c r="AF1040" s="246"/>
      <c r="AG1040" s="257">
        <f t="shared" si="123"/>
        <v>0</v>
      </c>
      <c r="AH1040" s="252" t="str">
        <f t="shared" si="125"/>
        <v/>
      </c>
      <c r="AI1040" s="258">
        <f t="shared" si="126"/>
        <v>0</v>
      </c>
    </row>
    <row r="1041" spans="1:35" ht="14.25" customHeight="1" x14ac:dyDescent="0.2">
      <c r="A1041" s="133"/>
      <c r="B1041" s="7"/>
      <c r="C1041" s="53"/>
      <c r="D1041" s="88"/>
      <c r="E1041" s="6"/>
      <c r="F1041" s="88"/>
      <c r="G1041" s="14"/>
      <c r="H1041" s="14"/>
      <c r="I1041" s="118">
        <v>260987</v>
      </c>
      <c r="J1041" s="17"/>
      <c r="K1041" s="6"/>
      <c r="L1041" s="6"/>
      <c r="M1041" s="136"/>
      <c r="N1041" s="226"/>
      <c r="O1041" s="26"/>
      <c r="P1041" s="14"/>
      <c r="Q1041" s="14"/>
      <c r="R1041" s="14"/>
      <c r="S1041" s="14"/>
      <c r="T1041" s="14"/>
      <c r="U1041" s="14"/>
      <c r="V1041" s="6"/>
      <c r="W1041" s="256">
        <f t="shared" si="122"/>
        <v>0</v>
      </c>
      <c r="X1041" s="144" t="str">
        <f t="shared" si="124"/>
        <v/>
      </c>
      <c r="Y1041" s="26"/>
      <c r="Z1041" s="34"/>
      <c r="AA1041" s="34"/>
      <c r="AB1041" s="34"/>
      <c r="AC1041" s="35"/>
      <c r="AD1041" s="36"/>
      <c r="AE1041" s="49"/>
      <c r="AF1041" s="246"/>
      <c r="AG1041" s="257">
        <f t="shared" si="123"/>
        <v>0</v>
      </c>
      <c r="AH1041" s="252" t="str">
        <f t="shared" si="125"/>
        <v/>
      </c>
      <c r="AI1041" s="258">
        <f t="shared" si="126"/>
        <v>0</v>
      </c>
    </row>
    <row r="1042" spans="1:35" ht="14.25" customHeight="1" x14ac:dyDescent="0.2">
      <c r="A1042" s="133"/>
      <c r="B1042" s="7"/>
      <c r="C1042" s="53"/>
      <c r="D1042" s="88"/>
      <c r="E1042" s="6"/>
      <c r="F1042" s="88"/>
      <c r="G1042" s="14"/>
      <c r="H1042" s="14"/>
      <c r="I1042" s="118">
        <v>260988</v>
      </c>
      <c r="J1042" s="17"/>
      <c r="K1042" s="6"/>
      <c r="L1042" s="6"/>
      <c r="M1042" s="136"/>
      <c r="N1042" s="226"/>
      <c r="O1042" s="26"/>
      <c r="P1042" s="14"/>
      <c r="Q1042" s="14"/>
      <c r="R1042" s="14"/>
      <c r="S1042" s="14"/>
      <c r="T1042" s="14"/>
      <c r="U1042" s="14"/>
      <c r="V1042" s="6"/>
      <c r="W1042" s="256">
        <f t="shared" si="122"/>
        <v>0</v>
      </c>
      <c r="X1042" s="144" t="str">
        <f t="shared" si="124"/>
        <v/>
      </c>
      <c r="Y1042" s="26"/>
      <c r="Z1042" s="34"/>
      <c r="AA1042" s="34"/>
      <c r="AB1042" s="34"/>
      <c r="AC1042" s="35"/>
      <c r="AD1042" s="36"/>
      <c r="AE1042" s="49"/>
      <c r="AF1042" s="246"/>
      <c r="AG1042" s="257">
        <f t="shared" si="123"/>
        <v>0</v>
      </c>
      <c r="AH1042" s="252" t="str">
        <f t="shared" si="125"/>
        <v/>
      </c>
      <c r="AI1042" s="258">
        <f t="shared" si="126"/>
        <v>0</v>
      </c>
    </row>
    <row r="1043" spans="1:35" ht="14.25" customHeight="1" x14ac:dyDescent="0.2">
      <c r="A1043" s="133"/>
      <c r="B1043" s="7"/>
      <c r="C1043" s="53"/>
      <c r="D1043" s="88"/>
      <c r="E1043" s="6"/>
      <c r="F1043" s="88"/>
      <c r="G1043" s="14"/>
      <c r="H1043" s="14"/>
      <c r="I1043" s="118">
        <v>260989</v>
      </c>
      <c r="J1043" s="17"/>
      <c r="K1043" s="6"/>
      <c r="L1043" s="6"/>
      <c r="M1043" s="136"/>
      <c r="N1043" s="226"/>
      <c r="O1043" s="26"/>
      <c r="P1043" s="14"/>
      <c r="Q1043" s="14"/>
      <c r="R1043" s="14"/>
      <c r="S1043" s="14"/>
      <c r="T1043" s="14"/>
      <c r="U1043" s="14"/>
      <c r="V1043" s="6"/>
      <c r="W1043" s="256">
        <f t="shared" si="122"/>
        <v>0</v>
      </c>
      <c r="X1043" s="144" t="str">
        <f t="shared" si="124"/>
        <v/>
      </c>
      <c r="Y1043" s="26"/>
      <c r="Z1043" s="34"/>
      <c r="AA1043" s="34"/>
      <c r="AB1043" s="34"/>
      <c r="AC1043" s="35"/>
      <c r="AD1043" s="36"/>
      <c r="AE1043" s="49"/>
      <c r="AF1043" s="246"/>
      <c r="AG1043" s="257">
        <f t="shared" si="123"/>
        <v>0</v>
      </c>
      <c r="AH1043" s="252" t="str">
        <f t="shared" si="125"/>
        <v/>
      </c>
      <c r="AI1043" s="258">
        <f t="shared" si="126"/>
        <v>0</v>
      </c>
    </row>
    <row r="1044" spans="1:35" ht="14.25" customHeight="1" x14ac:dyDescent="0.2">
      <c r="A1044" s="133"/>
      <c r="B1044" s="7"/>
      <c r="C1044" s="53"/>
      <c r="D1044" s="88"/>
      <c r="E1044" s="6"/>
      <c r="F1044" s="88"/>
      <c r="G1044" s="14"/>
      <c r="H1044" s="14"/>
      <c r="I1044" s="118">
        <v>260990</v>
      </c>
      <c r="J1044" s="17"/>
      <c r="K1044" s="6"/>
      <c r="L1044" s="6"/>
      <c r="M1044" s="136"/>
      <c r="N1044" s="226"/>
      <c r="O1044" s="26"/>
      <c r="P1044" s="14"/>
      <c r="Q1044" s="14"/>
      <c r="R1044" s="14"/>
      <c r="S1044" s="14"/>
      <c r="T1044" s="14"/>
      <c r="U1044" s="14"/>
      <c r="V1044" s="6"/>
      <c r="W1044" s="256">
        <f t="shared" si="122"/>
        <v>0</v>
      </c>
      <c r="X1044" s="144" t="str">
        <f t="shared" si="124"/>
        <v/>
      </c>
      <c r="Y1044" s="26"/>
      <c r="Z1044" s="34"/>
      <c r="AA1044" s="34"/>
      <c r="AB1044" s="34"/>
      <c r="AC1044" s="35"/>
      <c r="AD1044" s="36"/>
      <c r="AE1044" s="49"/>
      <c r="AF1044" s="246"/>
      <c r="AG1044" s="257">
        <f t="shared" si="123"/>
        <v>0</v>
      </c>
      <c r="AH1044" s="252" t="str">
        <f t="shared" si="125"/>
        <v/>
      </c>
      <c r="AI1044" s="258">
        <f t="shared" si="126"/>
        <v>0</v>
      </c>
    </row>
    <row r="1045" spans="1:35" ht="14.25" customHeight="1" x14ac:dyDescent="0.2">
      <c r="A1045" s="133"/>
      <c r="B1045" s="7"/>
      <c r="C1045" s="53"/>
      <c r="D1045" s="88"/>
      <c r="E1045" s="6"/>
      <c r="F1045" s="88"/>
      <c r="G1045" s="14"/>
      <c r="H1045" s="14"/>
      <c r="I1045" s="118">
        <v>260991</v>
      </c>
      <c r="J1045" s="17"/>
      <c r="K1045" s="6"/>
      <c r="L1045" s="6"/>
      <c r="M1045" s="136"/>
      <c r="N1045" s="226"/>
      <c r="O1045" s="26"/>
      <c r="P1045" s="14"/>
      <c r="Q1045" s="14"/>
      <c r="R1045" s="14"/>
      <c r="S1045" s="14"/>
      <c r="T1045" s="14"/>
      <c r="U1045" s="14"/>
      <c r="V1045" s="6"/>
      <c r="W1045" s="256">
        <f t="shared" si="122"/>
        <v>0</v>
      </c>
      <c r="X1045" s="144" t="str">
        <f t="shared" si="124"/>
        <v/>
      </c>
      <c r="Y1045" s="26"/>
      <c r="Z1045" s="34"/>
      <c r="AA1045" s="34"/>
      <c r="AB1045" s="34"/>
      <c r="AC1045" s="35"/>
      <c r="AD1045" s="36"/>
      <c r="AE1045" s="49"/>
      <c r="AF1045" s="246"/>
      <c r="AG1045" s="257">
        <f t="shared" si="123"/>
        <v>0</v>
      </c>
      <c r="AH1045" s="252" t="str">
        <f t="shared" si="125"/>
        <v/>
      </c>
      <c r="AI1045" s="258">
        <f t="shared" si="126"/>
        <v>0</v>
      </c>
    </row>
    <row r="1046" spans="1:35" ht="14.25" customHeight="1" x14ac:dyDescent="0.2">
      <c r="A1046" s="133"/>
      <c r="B1046" s="7"/>
      <c r="C1046" s="53"/>
      <c r="D1046" s="88"/>
      <c r="E1046" s="6"/>
      <c r="F1046" s="88"/>
      <c r="G1046" s="14"/>
      <c r="H1046" s="14"/>
      <c r="I1046" s="118">
        <v>260992</v>
      </c>
      <c r="J1046" s="17"/>
      <c r="K1046" s="6"/>
      <c r="L1046" s="6"/>
      <c r="M1046" s="136"/>
      <c r="N1046" s="226"/>
      <c r="O1046" s="26"/>
      <c r="P1046" s="14"/>
      <c r="Q1046" s="14"/>
      <c r="R1046" s="14"/>
      <c r="S1046" s="14"/>
      <c r="T1046" s="14"/>
      <c r="U1046" s="14"/>
      <c r="V1046" s="6"/>
      <c r="W1046" s="256">
        <f t="shared" si="122"/>
        <v>0</v>
      </c>
      <c r="X1046" s="144" t="str">
        <f t="shared" si="124"/>
        <v/>
      </c>
      <c r="Y1046" s="26"/>
      <c r="Z1046" s="34"/>
      <c r="AA1046" s="34"/>
      <c r="AB1046" s="34"/>
      <c r="AC1046" s="35"/>
      <c r="AD1046" s="36"/>
      <c r="AE1046" s="49"/>
      <c r="AF1046" s="246"/>
      <c r="AG1046" s="257">
        <f t="shared" si="123"/>
        <v>0</v>
      </c>
      <c r="AH1046" s="252" t="str">
        <f t="shared" si="125"/>
        <v/>
      </c>
      <c r="AI1046" s="258">
        <f t="shared" si="126"/>
        <v>0</v>
      </c>
    </row>
    <row r="1047" spans="1:35" ht="14.25" customHeight="1" x14ac:dyDescent="0.2">
      <c r="A1047" s="133"/>
      <c r="B1047" s="7"/>
      <c r="C1047" s="53"/>
      <c r="D1047" s="88"/>
      <c r="E1047" s="6"/>
      <c r="F1047" s="88"/>
      <c r="G1047" s="14"/>
      <c r="H1047" s="14"/>
      <c r="I1047" s="118">
        <v>260993</v>
      </c>
      <c r="J1047" s="17"/>
      <c r="K1047" s="6"/>
      <c r="L1047" s="6"/>
      <c r="M1047" s="136"/>
      <c r="N1047" s="226"/>
      <c r="O1047" s="26"/>
      <c r="P1047" s="14"/>
      <c r="Q1047" s="14"/>
      <c r="R1047" s="14"/>
      <c r="S1047" s="14"/>
      <c r="T1047" s="14"/>
      <c r="U1047" s="14"/>
      <c r="V1047" s="6"/>
      <c r="W1047" s="256">
        <f t="shared" si="122"/>
        <v>0</v>
      </c>
      <c r="X1047" s="144" t="str">
        <f t="shared" si="124"/>
        <v/>
      </c>
      <c r="Y1047" s="26"/>
      <c r="Z1047" s="34"/>
      <c r="AA1047" s="34"/>
      <c r="AB1047" s="34"/>
      <c r="AC1047" s="35"/>
      <c r="AD1047" s="36"/>
      <c r="AE1047" s="49"/>
      <c r="AF1047" s="246"/>
      <c r="AG1047" s="257">
        <f t="shared" si="123"/>
        <v>0</v>
      </c>
      <c r="AH1047" s="252" t="str">
        <f t="shared" si="125"/>
        <v/>
      </c>
      <c r="AI1047" s="258">
        <f t="shared" si="126"/>
        <v>0</v>
      </c>
    </row>
    <row r="1048" spans="1:35" ht="14.25" customHeight="1" x14ac:dyDescent="0.2">
      <c r="A1048" s="133"/>
      <c r="B1048" s="7"/>
      <c r="C1048" s="53"/>
      <c r="D1048" s="88"/>
      <c r="E1048" s="6"/>
      <c r="F1048" s="88"/>
      <c r="G1048" s="14"/>
      <c r="H1048" s="14"/>
      <c r="I1048" s="118">
        <v>260994</v>
      </c>
      <c r="J1048" s="17"/>
      <c r="K1048" s="6"/>
      <c r="L1048" s="6"/>
      <c r="M1048" s="136"/>
      <c r="N1048" s="226"/>
      <c r="O1048" s="26"/>
      <c r="P1048" s="14"/>
      <c r="Q1048" s="14"/>
      <c r="R1048" s="14"/>
      <c r="S1048" s="14"/>
      <c r="T1048" s="14"/>
      <c r="U1048" s="14"/>
      <c r="V1048" s="6"/>
      <c r="W1048" s="256">
        <f t="shared" si="122"/>
        <v>0</v>
      </c>
      <c r="X1048" s="144" t="str">
        <f t="shared" si="124"/>
        <v/>
      </c>
      <c r="Y1048" s="26"/>
      <c r="Z1048" s="34"/>
      <c r="AA1048" s="34"/>
      <c r="AB1048" s="34"/>
      <c r="AC1048" s="35"/>
      <c r="AD1048" s="36"/>
      <c r="AE1048" s="49"/>
      <c r="AF1048" s="246"/>
      <c r="AG1048" s="257">
        <f t="shared" si="123"/>
        <v>0</v>
      </c>
      <c r="AH1048" s="252" t="str">
        <f t="shared" si="125"/>
        <v/>
      </c>
      <c r="AI1048" s="258">
        <f t="shared" si="126"/>
        <v>0</v>
      </c>
    </row>
    <row r="1049" spans="1:35" ht="14.25" customHeight="1" x14ac:dyDescent="0.2">
      <c r="A1049" s="133"/>
      <c r="B1049" s="7"/>
      <c r="C1049" s="53"/>
      <c r="D1049" s="88"/>
      <c r="E1049" s="6"/>
      <c r="F1049" s="88"/>
      <c r="G1049" s="14"/>
      <c r="H1049" s="14"/>
      <c r="I1049" s="118">
        <v>260995</v>
      </c>
      <c r="J1049" s="17"/>
      <c r="K1049" s="6"/>
      <c r="L1049" s="6"/>
      <c r="M1049" s="136"/>
      <c r="N1049" s="226"/>
      <c r="O1049" s="26"/>
      <c r="P1049" s="14"/>
      <c r="Q1049" s="14"/>
      <c r="R1049" s="14"/>
      <c r="S1049" s="14"/>
      <c r="T1049" s="14"/>
      <c r="U1049" s="14"/>
      <c r="V1049" s="6"/>
      <c r="W1049" s="256">
        <f t="shared" si="122"/>
        <v>0</v>
      </c>
      <c r="X1049" s="144" t="str">
        <f t="shared" si="124"/>
        <v/>
      </c>
      <c r="Y1049" s="26"/>
      <c r="Z1049" s="34"/>
      <c r="AA1049" s="34"/>
      <c r="AB1049" s="34"/>
      <c r="AC1049" s="35"/>
      <c r="AD1049" s="36"/>
      <c r="AE1049" s="49"/>
      <c r="AF1049" s="246"/>
      <c r="AG1049" s="257">
        <f t="shared" si="123"/>
        <v>0</v>
      </c>
      <c r="AH1049" s="252" t="str">
        <f t="shared" si="125"/>
        <v/>
      </c>
      <c r="AI1049" s="258">
        <f t="shared" si="126"/>
        <v>0</v>
      </c>
    </row>
    <row r="1050" spans="1:35" ht="14.25" customHeight="1" x14ac:dyDescent="0.2">
      <c r="A1050" s="133"/>
      <c r="B1050" s="7"/>
      <c r="C1050" s="53"/>
      <c r="D1050" s="88"/>
      <c r="E1050" s="6"/>
      <c r="F1050" s="88"/>
      <c r="G1050" s="14"/>
      <c r="H1050" s="14"/>
      <c r="I1050" s="118">
        <v>260996</v>
      </c>
      <c r="J1050" s="17"/>
      <c r="K1050" s="6"/>
      <c r="L1050" s="6"/>
      <c r="M1050" s="136"/>
      <c r="N1050" s="226"/>
      <c r="O1050" s="26"/>
      <c r="P1050" s="14"/>
      <c r="Q1050" s="14"/>
      <c r="R1050" s="14"/>
      <c r="S1050" s="14"/>
      <c r="T1050" s="14"/>
      <c r="U1050" s="14"/>
      <c r="V1050" s="6"/>
      <c r="W1050" s="256">
        <f t="shared" si="122"/>
        <v>0</v>
      </c>
      <c r="X1050" s="144" t="str">
        <f t="shared" si="124"/>
        <v/>
      </c>
      <c r="Y1050" s="26"/>
      <c r="Z1050" s="34"/>
      <c r="AA1050" s="34"/>
      <c r="AB1050" s="34"/>
      <c r="AC1050" s="35"/>
      <c r="AD1050" s="36"/>
      <c r="AE1050" s="49"/>
      <c r="AF1050" s="246"/>
      <c r="AG1050" s="257">
        <f t="shared" si="123"/>
        <v>0</v>
      </c>
      <c r="AH1050" s="252" t="str">
        <f t="shared" si="125"/>
        <v/>
      </c>
      <c r="AI1050" s="258">
        <f t="shared" si="126"/>
        <v>0</v>
      </c>
    </row>
    <row r="1051" spans="1:35" ht="14.25" customHeight="1" x14ac:dyDescent="0.2">
      <c r="A1051" s="133"/>
      <c r="B1051" s="7"/>
      <c r="C1051" s="53"/>
      <c r="D1051" s="88"/>
      <c r="E1051" s="6"/>
      <c r="F1051" s="88"/>
      <c r="G1051" s="14"/>
      <c r="H1051" s="14"/>
      <c r="I1051" s="118">
        <v>260997</v>
      </c>
      <c r="J1051" s="17"/>
      <c r="K1051" s="6"/>
      <c r="L1051" s="6"/>
      <c r="M1051" s="136"/>
      <c r="N1051" s="226"/>
      <c r="O1051" s="26"/>
      <c r="P1051" s="14"/>
      <c r="Q1051" s="14"/>
      <c r="R1051" s="14"/>
      <c r="S1051" s="14"/>
      <c r="T1051" s="14"/>
      <c r="U1051" s="14"/>
      <c r="V1051" s="6"/>
      <c r="W1051" s="256">
        <f t="shared" si="122"/>
        <v>0</v>
      </c>
      <c r="X1051" s="144" t="str">
        <f t="shared" si="124"/>
        <v/>
      </c>
      <c r="Y1051" s="26"/>
      <c r="Z1051" s="34"/>
      <c r="AA1051" s="34"/>
      <c r="AB1051" s="34"/>
      <c r="AC1051" s="35"/>
      <c r="AD1051" s="36"/>
      <c r="AE1051" s="49"/>
      <c r="AF1051" s="246"/>
      <c r="AG1051" s="257">
        <f t="shared" si="123"/>
        <v>0</v>
      </c>
      <c r="AH1051" s="252" t="str">
        <f t="shared" si="125"/>
        <v/>
      </c>
      <c r="AI1051" s="258">
        <f t="shared" si="126"/>
        <v>0</v>
      </c>
    </row>
    <row r="1052" spans="1:35" ht="14.25" customHeight="1" x14ac:dyDescent="0.2">
      <c r="A1052" s="133"/>
      <c r="B1052" s="7"/>
      <c r="C1052" s="53"/>
      <c r="D1052" s="88"/>
      <c r="E1052" s="6"/>
      <c r="F1052" s="88"/>
      <c r="G1052" s="14"/>
      <c r="H1052" s="14"/>
      <c r="I1052" s="118">
        <v>260998</v>
      </c>
      <c r="J1052" s="17"/>
      <c r="K1052" s="6"/>
      <c r="L1052" s="6"/>
      <c r="M1052" s="136"/>
      <c r="N1052" s="226"/>
      <c r="O1052" s="26"/>
      <c r="P1052" s="14"/>
      <c r="Q1052" s="14"/>
      <c r="R1052" s="14"/>
      <c r="S1052" s="14"/>
      <c r="T1052" s="14"/>
      <c r="U1052" s="14"/>
      <c r="V1052" s="6"/>
      <c r="W1052" s="256">
        <f t="shared" si="122"/>
        <v>0</v>
      </c>
      <c r="X1052" s="144" t="str">
        <f t="shared" si="124"/>
        <v/>
      </c>
      <c r="Y1052" s="26"/>
      <c r="Z1052" s="34"/>
      <c r="AA1052" s="34"/>
      <c r="AB1052" s="34"/>
      <c r="AC1052" s="35"/>
      <c r="AD1052" s="36"/>
      <c r="AE1052" s="49"/>
      <c r="AF1052" s="246"/>
      <c r="AG1052" s="257">
        <f t="shared" si="123"/>
        <v>0</v>
      </c>
      <c r="AH1052" s="252" t="str">
        <f t="shared" si="125"/>
        <v/>
      </c>
      <c r="AI1052" s="258">
        <f t="shared" si="126"/>
        <v>0</v>
      </c>
    </row>
    <row r="1053" spans="1:35" ht="14.25" customHeight="1" x14ac:dyDescent="0.2">
      <c r="A1053" s="133"/>
      <c r="B1053" s="7"/>
      <c r="C1053" s="53"/>
      <c r="D1053" s="88"/>
      <c r="E1053" s="6"/>
      <c r="F1053" s="88"/>
      <c r="G1053" s="14"/>
      <c r="H1053" s="14"/>
      <c r="I1053" s="118">
        <v>260999</v>
      </c>
      <c r="J1053" s="17"/>
      <c r="K1053" s="6"/>
      <c r="L1053" s="6"/>
      <c r="M1053" s="136"/>
      <c r="N1053" s="226"/>
      <c r="O1053" s="26"/>
      <c r="P1053" s="14"/>
      <c r="Q1053" s="14"/>
      <c r="R1053" s="14"/>
      <c r="S1053" s="14"/>
      <c r="T1053" s="14"/>
      <c r="U1053" s="14"/>
      <c r="V1053" s="6"/>
      <c r="W1053" s="256">
        <f t="shared" si="122"/>
        <v>0</v>
      </c>
      <c r="X1053" s="144" t="str">
        <f t="shared" si="124"/>
        <v/>
      </c>
      <c r="Y1053" s="26"/>
      <c r="Z1053" s="34"/>
      <c r="AA1053" s="34"/>
      <c r="AB1053" s="34"/>
      <c r="AC1053" s="35"/>
      <c r="AD1053" s="36"/>
      <c r="AE1053" s="49"/>
      <c r="AF1053" s="246"/>
      <c r="AG1053" s="257">
        <f t="shared" si="123"/>
        <v>0</v>
      </c>
      <c r="AH1053" s="252" t="str">
        <f t="shared" si="125"/>
        <v/>
      </c>
      <c r="AI1053" s="258">
        <f t="shared" si="126"/>
        <v>0</v>
      </c>
    </row>
    <row r="1054" spans="1:35" ht="14.25" customHeight="1" x14ac:dyDescent="0.2">
      <c r="A1054" s="133"/>
      <c r="B1054" s="7"/>
      <c r="C1054" s="53"/>
      <c r="D1054" s="88"/>
      <c r="E1054" s="6"/>
      <c r="F1054" s="88"/>
      <c r="G1054" s="14"/>
      <c r="H1054" s="14"/>
      <c r="I1054" s="118">
        <v>261000</v>
      </c>
      <c r="J1054" s="17"/>
      <c r="K1054" s="6"/>
      <c r="L1054" s="6"/>
      <c r="M1054" s="136"/>
      <c r="N1054" s="226"/>
      <c r="O1054" s="26"/>
      <c r="P1054" s="14"/>
      <c r="Q1054" s="14"/>
      <c r="R1054" s="14"/>
      <c r="S1054" s="14"/>
      <c r="T1054" s="14"/>
      <c r="U1054" s="14"/>
      <c r="V1054" s="6"/>
      <c r="W1054" s="256">
        <f t="shared" si="122"/>
        <v>0</v>
      </c>
      <c r="X1054" s="144" t="str">
        <f t="shared" si="124"/>
        <v/>
      </c>
      <c r="Y1054" s="26"/>
      <c r="Z1054" s="34"/>
      <c r="AA1054" s="34"/>
      <c r="AB1054" s="34"/>
      <c r="AC1054" s="35"/>
      <c r="AD1054" s="36"/>
      <c r="AE1054" s="49"/>
      <c r="AF1054" s="246"/>
      <c r="AG1054" s="257">
        <f t="shared" si="123"/>
        <v>0</v>
      </c>
      <c r="AH1054" s="252" t="str">
        <f t="shared" si="125"/>
        <v/>
      </c>
      <c r="AI1054" s="258">
        <f t="shared" si="126"/>
        <v>0</v>
      </c>
    </row>
    <row r="1055" spans="1:35" ht="14.25" customHeight="1" x14ac:dyDescent="0.2">
      <c r="A1055" s="133"/>
      <c r="B1055" s="7"/>
      <c r="C1055" s="53"/>
      <c r="D1055" s="88"/>
      <c r="E1055" s="6"/>
      <c r="F1055" s="88"/>
      <c r="G1055" s="14"/>
      <c r="H1055" s="14"/>
      <c r="I1055" s="118">
        <v>261001</v>
      </c>
      <c r="J1055" s="17"/>
      <c r="K1055" s="6"/>
      <c r="L1055" s="6"/>
      <c r="M1055" s="136"/>
      <c r="N1055" s="226"/>
      <c r="O1055" s="26"/>
      <c r="P1055" s="14"/>
      <c r="Q1055" s="14"/>
      <c r="R1055" s="14"/>
      <c r="S1055" s="14"/>
      <c r="T1055" s="14"/>
      <c r="U1055" s="14"/>
      <c r="V1055" s="6"/>
      <c r="W1055" s="256">
        <f t="shared" si="122"/>
        <v>0</v>
      </c>
      <c r="X1055" s="144" t="str">
        <f t="shared" si="124"/>
        <v/>
      </c>
      <c r="Y1055" s="26"/>
      <c r="Z1055" s="34"/>
      <c r="AA1055" s="34"/>
      <c r="AB1055" s="34"/>
      <c r="AC1055" s="35"/>
      <c r="AD1055" s="36"/>
      <c r="AE1055" s="49"/>
      <c r="AF1055" s="246"/>
      <c r="AG1055" s="257">
        <f t="shared" si="123"/>
        <v>0</v>
      </c>
      <c r="AH1055" s="252" t="str">
        <f t="shared" si="125"/>
        <v/>
      </c>
      <c r="AI1055" s="258">
        <f t="shared" si="126"/>
        <v>0</v>
      </c>
    </row>
    <row r="1056" spans="1:35" ht="14.25" customHeight="1" x14ac:dyDescent="0.2">
      <c r="A1056" s="133"/>
      <c r="B1056" s="7"/>
      <c r="C1056" s="53"/>
      <c r="D1056" s="88"/>
      <c r="E1056" s="6"/>
      <c r="F1056" s="88"/>
      <c r="G1056" s="14"/>
      <c r="H1056" s="14"/>
      <c r="I1056" s="118">
        <v>261002</v>
      </c>
      <c r="J1056" s="17"/>
      <c r="K1056" s="6"/>
      <c r="L1056" s="6"/>
      <c r="M1056" s="136"/>
      <c r="N1056" s="226"/>
      <c r="O1056" s="26"/>
      <c r="P1056" s="14"/>
      <c r="Q1056" s="14"/>
      <c r="R1056" s="14"/>
      <c r="S1056" s="14"/>
      <c r="T1056" s="14"/>
      <c r="U1056" s="14"/>
      <c r="V1056" s="6"/>
      <c r="W1056" s="256">
        <f t="shared" si="122"/>
        <v>0</v>
      </c>
      <c r="X1056" s="144" t="str">
        <f t="shared" si="124"/>
        <v/>
      </c>
      <c r="Y1056" s="26"/>
      <c r="Z1056" s="34"/>
      <c r="AA1056" s="34"/>
      <c r="AB1056" s="34"/>
      <c r="AC1056" s="35"/>
      <c r="AD1056" s="36"/>
      <c r="AE1056" s="49"/>
      <c r="AF1056" s="246"/>
      <c r="AG1056" s="257">
        <f t="shared" si="123"/>
        <v>0</v>
      </c>
      <c r="AH1056" s="252" t="str">
        <f t="shared" si="125"/>
        <v/>
      </c>
      <c r="AI1056" s="258">
        <f t="shared" si="126"/>
        <v>0</v>
      </c>
    </row>
    <row r="1057" spans="1:35" ht="14.25" customHeight="1" x14ac:dyDescent="0.2">
      <c r="A1057" s="133"/>
      <c r="B1057" s="7"/>
      <c r="C1057" s="53"/>
      <c r="D1057" s="88"/>
      <c r="E1057" s="6"/>
      <c r="F1057" s="88"/>
      <c r="G1057" s="14"/>
      <c r="H1057" s="14"/>
      <c r="I1057" s="118">
        <v>261003</v>
      </c>
      <c r="J1057" s="17"/>
      <c r="K1057" s="6"/>
      <c r="L1057" s="6"/>
      <c r="M1057" s="136"/>
      <c r="N1057" s="226"/>
      <c r="O1057" s="26"/>
      <c r="P1057" s="14"/>
      <c r="Q1057" s="14"/>
      <c r="R1057" s="14"/>
      <c r="S1057" s="14"/>
      <c r="T1057" s="14"/>
      <c r="U1057" s="14"/>
      <c r="V1057" s="6"/>
      <c r="W1057" s="256">
        <f t="shared" si="122"/>
        <v>0</v>
      </c>
      <c r="X1057" s="144" t="str">
        <f t="shared" si="124"/>
        <v/>
      </c>
      <c r="Y1057" s="26"/>
      <c r="Z1057" s="34"/>
      <c r="AA1057" s="34"/>
      <c r="AB1057" s="34"/>
      <c r="AC1057" s="35"/>
      <c r="AD1057" s="36"/>
      <c r="AE1057" s="49"/>
      <c r="AF1057" s="246"/>
      <c r="AG1057" s="257">
        <f t="shared" si="123"/>
        <v>0</v>
      </c>
      <c r="AH1057" s="252" t="str">
        <f t="shared" si="125"/>
        <v/>
      </c>
      <c r="AI1057" s="258">
        <f t="shared" si="126"/>
        <v>0</v>
      </c>
    </row>
    <row r="1058" spans="1:35" ht="14.25" customHeight="1" x14ac:dyDescent="0.2">
      <c r="A1058" s="133"/>
      <c r="B1058" s="7"/>
      <c r="C1058" s="53"/>
      <c r="D1058" s="88"/>
      <c r="E1058" s="6"/>
      <c r="F1058" s="88"/>
      <c r="G1058" s="14"/>
      <c r="H1058" s="14"/>
      <c r="I1058" s="118">
        <v>261004</v>
      </c>
      <c r="J1058" s="17"/>
      <c r="K1058" s="6"/>
      <c r="L1058" s="6"/>
      <c r="M1058" s="136"/>
      <c r="N1058" s="226"/>
      <c r="O1058" s="26"/>
      <c r="P1058" s="14"/>
      <c r="Q1058" s="14"/>
      <c r="R1058" s="14"/>
      <c r="S1058" s="14"/>
      <c r="T1058" s="14"/>
      <c r="U1058" s="14"/>
      <c r="V1058" s="6"/>
      <c r="W1058" s="256">
        <f t="shared" si="122"/>
        <v>0</v>
      </c>
      <c r="X1058" s="144" t="str">
        <f t="shared" si="124"/>
        <v/>
      </c>
      <c r="Y1058" s="26"/>
      <c r="Z1058" s="34"/>
      <c r="AA1058" s="34"/>
      <c r="AB1058" s="34"/>
      <c r="AC1058" s="35"/>
      <c r="AD1058" s="36"/>
      <c r="AE1058" s="49"/>
      <c r="AF1058" s="246"/>
      <c r="AG1058" s="257">
        <f t="shared" si="123"/>
        <v>0</v>
      </c>
      <c r="AH1058" s="252" t="str">
        <f t="shared" si="125"/>
        <v/>
      </c>
      <c r="AI1058" s="258">
        <f t="shared" si="126"/>
        <v>0</v>
      </c>
    </row>
    <row r="1059" spans="1:35" ht="14.25" customHeight="1" x14ac:dyDescent="0.2">
      <c r="A1059" s="133"/>
      <c r="B1059" s="7"/>
      <c r="C1059" s="53"/>
      <c r="D1059" s="88"/>
      <c r="E1059" s="6"/>
      <c r="F1059" s="88"/>
      <c r="G1059" s="14"/>
      <c r="H1059" s="14"/>
      <c r="I1059" s="118">
        <v>261005</v>
      </c>
      <c r="J1059" s="17"/>
      <c r="K1059" s="6"/>
      <c r="L1059" s="6"/>
      <c r="M1059" s="136"/>
      <c r="N1059" s="226"/>
      <c r="O1059" s="26"/>
      <c r="P1059" s="14"/>
      <c r="Q1059" s="14"/>
      <c r="R1059" s="14"/>
      <c r="S1059" s="14"/>
      <c r="T1059" s="14"/>
      <c r="U1059" s="14"/>
      <c r="V1059" s="6"/>
      <c r="W1059" s="256">
        <f t="shared" si="122"/>
        <v>0</v>
      </c>
      <c r="X1059" s="144" t="str">
        <f t="shared" si="124"/>
        <v/>
      </c>
      <c r="Y1059" s="26"/>
      <c r="Z1059" s="34"/>
      <c r="AA1059" s="34"/>
      <c r="AB1059" s="34"/>
      <c r="AC1059" s="35"/>
      <c r="AD1059" s="36"/>
      <c r="AE1059" s="49"/>
      <c r="AF1059" s="246"/>
      <c r="AG1059" s="257">
        <f t="shared" si="123"/>
        <v>0</v>
      </c>
      <c r="AH1059" s="252" t="str">
        <f t="shared" si="125"/>
        <v/>
      </c>
      <c r="AI1059" s="258">
        <f t="shared" si="126"/>
        <v>0</v>
      </c>
    </row>
    <row r="1060" spans="1:35" ht="14.25" customHeight="1" x14ac:dyDescent="0.2">
      <c r="A1060" s="133"/>
      <c r="B1060" s="7"/>
      <c r="C1060" s="53"/>
      <c r="D1060" s="88"/>
      <c r="E1060" s="6"/>
      <c r="F1060" s="88"/>
      <c r="G1060" s="14"/>
      <c r="H1060" s="14"/>
      <c r="I1060" s="118">
        <v>261006</v>
      </c>
      <c r="J1060" s="17"/>
      <c r="K1060" s="6"/>
      <c r="L1060" s="6"/>
      <c r="M1060" s="136"/>
      <c r="N1060" s="226"/>
      <c r="O1060" s="26"/>
      <c r="P1060" s="14"/>
      <c r="Q1060" s="14"/>
      <c r="R1060" s="14"/>
      <c r="S1060" s="14"/>
      <c r="T1060" s="14"/>
      <c r="U1060" s="14"/>
      <c r="V1060" s="6"/>
      <c r="W1060" s="256">
        <f t="shared" si="122"/>
        <v>0</v>
      </c>
      <c r="X1060" s="144" t="str">
        <f t="shared" si="124"/>
        <v/>
      </c>
      <c r="Y1060" s="26"/>
      <c r="Z1060" s="34"/>
      <c r="AA1060" s="34"/>
      <c r="AB1060" s="34"/>
      <c r="AC1060" s="35"/>
      <c r="AD1060" s="36"/>
      <c r="AE1060" s="49"/>
      <c r="AF1060" s="246"/>
      <c r="AG1060" s="257">
        <f t="shared" si="123"/>
        <v>0</v>
      </c>
      <c r="AH1060" s="252" t="str">
        <f t="shared" si="125"/>
        <v/>
      </c>
      <c r="AI1060" s="258">
        <f t="shared" si="126"/>
        <v>0</v>
      </c>
    </row>
    <row r="1061" spans="1:35" ht="14.25" customHeight="1" x14ac:dyDescent="0.2">
      <c r="A1061" s="133"/>
      <c r="B1061" s="7"/>
      <c r="C1061" s="53"/>
      <c r="D1061" s="88"/>
      <c r="E1061" s="6"/>
      <c r="F1061" s="88"/>
      <c r="G1061" s="14"/>
      <c r="H1061" s="14"/>
      <c r="I1061" s="118">
        <v>261007</v>
      </c>
      <c r="J1061" s="17"/>
      <c r="K1061" s="6"/>
      <c r="L1061" s="6"/>
      <c r="M1061" s="136"/>
      <c r="N1061" s="226"/>
      <c r="O1061" s="26"/>
      <c r="P1061" s="14"/>
      <c r="Q1061" s="14"/>
      <c r="R1061" s="14"/>
      <c r="S1061" s="14"/>
      <c r="T1061" s="14"/>
      <c r="U1061" s="14"/>
      <c r="V1061" s="6"/>
      <c r="W1061" s="256">
        <f t="shared" si="122"/>
        <v>0</v>
      </c>
      <c r="X1061" s="144" t="str">
        <f t="shared" si="124"/>
        <v/>
      </c>
      <c r="Y1061" s="26"/>
      <c r="Z1061" s="34"/>
      <c r="AA1061" s="34"/>
      <c r="AB1061" s="34"/>
      <c r="AC1061" s="35"/>
      <c r="AD1061" s="36"/>
      <c r="AE1061" s="49"/>
      <c r="AF1061" s="246"/>
      <c r="AG1061" s="257">
        <f t="shared" si="123"/>
        <v>0</v>
      </c>
      <c r="AH1061" s="252" t="str">
        <f t="shared" si="125"/>
        <v/>
      </c>
      <c r="AI1061" s="258">
        <f t="shared" si="126"/>
        <v>0</v>
      </c>
    </row>
    <row r="1062" spans="1:35" ht="14.25" customHeight="1" x14ac:dyDescent="0.2">
      <c r="A1062" s="133"/>
      <c r="B1062" s="7"/>
      <c r="C1062" s="53"/>
      <c r="D1062" s="88"/>
      <c r="E1062" s="6"/>
      <c r="F1062" s="88"/>
      <c r="G1062" s="14"/>
      <c r="H1062" s="14"/>
      <c r="I1062" s="118">
        <v>261008</v>
      </c>
      <c r="J1062" s="17"/>
      <c r="K1062" s="6"/>
      <c r="L1062" s="6"/>
      <c r="M1062" s="136"/>
      <c r="N1062" s="226"/>
      <c r="O1062" s="26"/>
      <c r="P1062" s="14"/>
      <c r="Q1062" s="14"/>
      <c r="R1062" s="14"/>
      <c r="S1062" s="14"/>
      <c r="T1062" s="14"/>
      <c r="U1062" s="14"/>
      <c r="V1062" s="6"/>
      <c r="W1062" s="256">
        <f t="shared" si="122"/>
        <v>0</v>
      </c>
      <c r="X1062" s="144" t="str">
        <f t="shared" si="124"/>
        <v/>
      </c>
      <c r="Y1062" s="26"/>
      <c r="Z1062" s="34"/>
      <c r="AA1062" s="34"/>
      <c r="AB1062" s="34"/>
      <c r="AC1062" s="35"/>
      <c r="AD1062" s="36"/>
      <c r="AE1062" s="49"/>
      <c r="AF1062" s="246"/>
      <c r="AG1062" s="257">
        <f t="shared" si="123"/>
        <v>0</v>
      </c>
      <c r="AH1062" s="252" t="str">
        <f t="shared" si="125"/>
        <v/>
      </c>
      <c r="AI1062" s="258">
        <f t="shared" si="126"/>
        <v>0</v>
      </c>
    </row>
    <row r="1063" spans="1:35" ht="14.25" customHeight="1" x14ac:dyDescent="0.2">
      <c r="A1063" s="133"/>
      <c r="B1063" s="7"/>
      <c r="C1063" s="53"/>
      <c r="D1063" s="88"/>
      <c r="E1063" s="6"/>
      <c r="F1063" s="88"/>
      <c r="G1063" s="14"/>
      <c r="H1063" s="14"/>
      <c r="I1063" s="118">
        <v>261009</v>
      </c>
      <c r="J1063" s="17"/>
      <c r="K1063" s="6"/>
      <c r="L1063" s="6"/>
      <c r="M1063" s="136"/>
      <c r="N1063" s="226"/>
      <c r="O1063" s="26"/>
      <c r="P1063" s="14"/>
      <c r="Q1063" s="14"/>
      <c r="R1063" s="14"/>
      <c r="S1063" s="14"/>
      <c r="T1063" s="14"/>
      <c r="U1063" s="14"/>
      <c r="V1063" s="6"/>
      <c r="W1063" s="256">
        <f t="shared" si="122"/>
        <v>0</v>
      </c>
      <c r="X1063" s="144" t="str">
        <f t="shared" si="124"/>
        <v/>
      </c>
      <c r="Y1063" s="26"/>
      <c r="Z1063" s="34"/>
      <c r="AA1063" s="34"/>
      <c r="AB1063" s="34"/>
      <c r="AC1063" s="35"/>
      <c r="AD1063" s="36"/>
      <c r="AE1063" s="49"/>
      <c r="AF1063" s="246"/>
      <c r="AG1063" s="257">
        <f t="shared" si="123"/>
        <v>0</v>
      </c>
      <c r="AH1063" s="252" t="str">
        <f t="shared" si="125"/>
        <v/>
      </c>
      <c r="AI1063" s="258">
        <f t="shared" si="126"/>
        <v>0</v>
      </c>
    </row>
    <row r="1064" spans="1:35" ht="14.25" customHeight="1" x14ac:dyDescent="0.2">
      <c r="A1064" s="133"/>
      <c r="B1064" s="7"/>
      <c r="C1064" s="53"/>
      <c r="D1064" s="88"/>
      <c r="E1064" s="6"/>
      <c r="F1064" s="88"/>
      <c r="G1064" s="14"/>
      <c r="H1064" s="14"/>
      <c r="I1064" s="118">
        <v>261010</v>
      </c>
      <c r="J1064" s="17"/>
      <c r="K1064" s="6"/>
      <c r="L1064" s="6"/>
      <c r="M1064" s="136"/>
      <c r="N1064" s="226"/>
      <c r="O1064" s="26"/>
      <c r="P1064" s="14"/>
      <c r="Q1064" s="14"/>
      <c r="R1064" s="14"/>
      <c r="S1064" s="14"/>
      <c r="T1064" s="14"/>
      <c r="U1064" s="14"/>
      <c r="V1064" s="6"/>
      <c r="W1064" s="256">
        <f t="shared" ref="W1064:W1127" si="127">S1064+T1064+U1064+V1064</f>
        <v>0</v>
      </c>
      <c r="X1064" s="144" t="str">
        <f t="shared" si="124"/>
        <v/>
      </c>
      <c r="Y1064" s="26"/>
      <c r="Z1064" s="34"/>
      <c r="AA1064" s="34"/>
      <c r="AB1064" s="34"/>
      <c r="AC1064" s="35"/>
      <c r="AD1064" s="36"/>
      <c r="AE1064" s="49"/>
      <c r="AF1064" s="246"/>
      <c r="AG1064" s="257">
        <f t="shared" ref="AG1064:AG1127" si="128">N1064*C1064</f>
        <v>0</v>
      </c>
      <c r="AH1064" s="252" t="str">
        <f t="shared" si="125"/>
        <v/>
      </c>
      <c r="AI1064" s="258">
        <f t="shared" si="126"/>
        <v>0</v>
      </c>
    </row>
    <row r="1065" spans="1:35" ht="14.25" customHeight="1" x14ac:dyDescent="0.2">
      <c r="A1065" s="133"/>
      <c r="B1065" s="7"/>
      <c r="C1065" s="53"/>
      <c r="D1065" s="88"/>
      <c r="E1065" s="6"/>
      <c r="F1065" s="88"/>
      <c r="G1065" s="14"/>
      <c r="H1065" s="14"/>
      <c r="I1065" s="118">
        <v>261011</v>
      </c>
      <c r="J1065" s="17"/>
      <c r="K1065" s="6"/>
      <c r="L1065" s="6"/>
      <c r="M1065" s="136"/>
      <c r="N1065" s="226"/>
      <c r="O1065" s="26"/>
      <c r="P1065" s="14"/>
      <c r="Q1065" s="14"/>
      <c r="R1065" s="14"/>
      <c r="S1065" s="14"/>
      <c r="T1065" s="14"/>
      <c r="U1065" s="14"/>
      <c r="V1065" s="6"/>
      <c r="W1065" s="256">
        <f t="shared" si="127"/>
        <v>0</v>
      </c>
      <c r="X1065" s="144" t="str">
        <f t="shared" ref="X1065:X1128" si="129">IF(O1065="a",0,IF(O1065="d","0",IF(O1065="","",+N1065-S1065-T1065-U1065-V1065)))</f>
        <v/>
      </c>
      <c r="Y1065" s="26"/>
      <c r="Z1065" s="34"/>
      <c r="AA1065" s="34"/>
      <c r="AB1065" s="34"/>
      <c r="AC1065" s="35"/>
      <c r="AD1065" s="36"/>
      <c r="AE1065" s="49"/>
      <c r="AF1065" s="246"/>
      <c r="AG1065" s="257">
        <f t="shared" si="128"/>
        <v>0</v>
      </c>
      <c r="AH1065" s="252" t="str">
        <f t="shared" ref="AH1065:AH1128" si="130">IF(O1065="a",0,IF(O1065="d",0,IF(C1065="","",+N1065-(C1065*N1065))))</f>
        <v/>
      </c>
      <c r="AI1065" s="258">
        <f t="shared" si="126"/>
        <v>0</v>
      </c>
    </row>
    <row r="1066" spans="1:35" ht="14.25" customHeight="1" x14ac:dyDescent="0.2">
      <c r="A1066" s="133"/>
      <c r="B1066" s="7"/>
      <c r="C1066" s="53"/>
      <c r="D1066" s="88"/>
      <c r="E1066" s="6"/>
      <c r="F1066" s="88"/>
      <c r="G1066" s="14"/>
      <c r="H1066" s="14"/>
      <c r="I1066" s="118">
        <v>261012</v>
      </c>
      <c r="J1066" s="17"/>
      <c r="K1066" s="6"/>
      <c r="L1066" s="6"/>
      <c r="M1066" s="136"/>
      <c r="N1066" s="226"/>
      <c r="O1066" s="26"/>
      <c r="P1066" s="14"/>
      <c r="Q1066" s="14"/>
      <c r="R1066" s="14"/>
      <c r="S1066" s="14"/>
      <c r="T1066" s="14"/>
      <c r="U1066" s="14"/>
      <c r="V1066" s="6"/>
      <c r="W1066" s="256">
        <f t="shared" si="127"/>
        <v>0</v>
      </c>
      <c r="X1066" s="144" t="str">
        <f t="shared" si="129"/>
        <v/>
      </c>
      <c r="Y1066" s="26"/>
      <c r="Z1066" s="34"/>
      <c r="AA1066" s="34"/>
      <c r="AB1066" s="34"/>
      <c r="AC1066" s="35"/>
      <c r="AD1066" s="36"/>
      <c r="AE1066" s="49"/>
      <c r="AF1066" s="246"/>
      <c r="AG1066" s="257">
        <f t="shared" si="128"/>
        <v>0</v>
      </c>
      <c r="AH1066" s="252" t="str">
        <f t="shared" si="130"/>
        <v/>
      </c>
      <c r="AI1066" s="258">
        <f t="shared" si="126"/>
        <v>0</v>
      </c>
    </row>
    <row r="1067" spans="1:35" ht="14.25" customHeight="1" x14ac:dyDescent="0.2">
      <c r="A1067" s="133"/>
      <c r="B1067" s="7"/>
      <c r="C1067" s="53"/>
      <c r="D1067" s="88"/>
      <c r="E1067" s="6"/>
      <c r="F1067" s="88"/>
      <c r="G1067" s="14"/>
      <c r="H1067" s="14"/>
      <c r="I1067" s="118">
        <v>261013</v>
      </c>
      <c r="J1067" s="17"/>
      <c r="K1067" s="6"/>
      <c r="L1067" s="6"/>
      <c r="M1067" s="136"/>
      <c r="N1067" s="226"/>
      <c r="O1067" s="26"/>
      <c r="P1067" s="14"/>
      <c r="Q1067" s="14"/>
      <c r="R1067" s="14"/>
      <c r="S1067" s="14"/>
      <c r="T1067" s="14"/>
      <c r="U1067" s="14"/>
      <c r="V1067" s="6"/>
      <c r="W1067" s="256">
        <f t="shared" si="127"/>
        <v>0</v>
      </c>
      <c r="X1067" s="144" t="str">
        <f t="shared" si="129"/>
        <v/>
      </c>
      <c r="Y1067" s="26"/>
      <c r="Z1067" s="34"/>
      <c r="AA1067" s="34"/>
      <c r="AB1067" s="34"/>
      <c r="AC1067" s="35"/>
      <c r="AD1067" s="36"/>
      <c r="AE1067" s="49"/>
      <c r="AF1067" s="246"/>
      <c r="AG1067" s="257">
        <f t="shared" si="128"/>
        <v>0</v>
      </c>
      <c r="AH1067" s="252" t="str">
        <f t="shared" si="130"/>
        <v/>
      </c>
      <c r="AI1067" s="258">
        <f t="shared" si="126"/>
        <v>0</v>
      </c>
    </row>
    <row r="1068" spans="1:35" ht="14.25" customHeight="1" x14ac:dyDescent="0.2">
      <c r="A1068" s="133"/>
      <c r="B1068" s="7"/>
      <c r="C1068" s="53"/>
      <c r="D1068" s="88"/>
      <c r="E1068" s="6"/>
      <c r="F1068" s="88"/>
      <c r="G1068" s="14"/>
      <c r="H1068" s="14"/>
      <c r="I1068" s="118">
        <v>261014</v>
      </c>
      <c r="J1068" s="17"/>
      <c r="K1068" s="6"/>
      <c r="L1068" s="6"/>
      <c r="M1068" s="136"/>
      <c r="N1068" s="226"/>
      <c r="O1068" s="26"/>
      <c r="P1068" s="14"/>
      <c r="Q1068" s="14"/>
      <c r="R1068" s="14"/>
      <c r="S1068" s="14"/>
      <c r="T1068" s="14"/>
      <c r="U1068" s="14"/>
      <c r="V1068" s="6"/>
      <c r="W1068" s="256">
        <f t="shared" si="127"/>
        <v>0</v>
      </c>
      <c r="X1068" s="144" t="str">
        <f t="shared" si="129"/>
        <v/>
      </c>
      <c r="Y1068" s="26"/>
      <c r="Z1068" s="34"/>
      <c r="AA1068" s="34"/>
      <c r="AB1068" s="34"/>
      <c r="AC1068" s="35"/>
      <c r="AD1068" s="36"/>
      <c r="AE1068" s="49"/>
      <c r="AF1068" s="246"/>
      <c r="AG1068" s="257">
        <f t="shared" si="128"/>
        <v>0</v>
      </c>
      <c r="AH1068" s="252" t="str">
        <f t="shared" si="130"/>
        <v/>
      </c>
      <c r="AI1068" s="258">
        <f t="shared" si="126"/>
        <v>0</v>
      </c>
    </row>
    <row r="1069" spans="1:35" ht="14.25" customHeight="1" x14ac:dyDescent="0.2">
      <c r="A1069" s="133"/>
      <c r="B1069" s="7"/>
      <c r="C1069" s="53"/>
      <c r="D1069" s="88"/>
      <c r="E1069" s="6"/>
      <c r="F1069" s="88"/>
      <c r="G1069" s="14"/>
      <c r="H1069" s="14"/>
      <c r="I1069" s="118">
        <v>261015</v>
      </c>
      <c r="J1069" s="17"/>
      <c r="K1069" s="6"/>
      <c r="L1069" s="6"/>
      <c r="M1069" s="136"/>
      <c r="N1069" s="226"/>
      <c r="O1069" s="26"/>
      <c r="P1069" s="14"/>
      <c r="Q1069" s="14"/>
      <c r="R1069" s="14"/>
      <c r="S1069" s="14"/>
      <c r="T1069" s="14"/>
      <c r="U1069" s="14"/>
      <c r="V1069" s="6"/>
      <c r="W1069" s="256">
        <f t="shared" si="127"/>
        <v>0</v>
      </c>
      <c r="X1069" s="144" t="str">
        <f t="shared" si="129"/>
        <v/>
      </c>
      <c r="Y1069" s="26"/>
      <c r="Z1069" s="34"/>
      <c r="AA1069" s="34"/>
      <c r="AB1069" s="34"/>
      <c r="AC1069" s="35"/>
      <c r="AD1069" s="36"/>
      <c r="AE1069" s="49"/>
      <c r="AF1069" s="246"/>
      <c r="AG1069" s="257">
        <f t="shared" si="128"/>
        <v>0</v>
      </c>
      <c r="AH1069" s="252" t="str">
        <f t="shared" si="130"/>
        <v/>
      </c>
      <c r="AI1069" s="258">
        <f t="shared" si="126"/>
        <v>0</v>
      </c>
    </row>
    <row r="1070" spans="1:35" ht="14.25" customHeight="1" x14ac:dyDescent="0.2">
      <c r="A1070" s="133"/>
      <c r="B1070" s="7"/>
      <c r="C1070" s="53"/>
      <c r="D1070" s="88"/>
      <c r="E1070" s="6"/>
      <c r="F1070" s="88"/>
      <c r="G1070" s="14"/>
      <c r="H1070" s="14"/>
      <c r="I1070" s="118">
        <v>261016</v>
      </c>
      <c r="J1070" s="17"/>
      <c r="K1070" s="6"/>
      <c r="L1070" s="6"/>
      <c r="M1070" s="136"/>
      <c r="N1070" s="226"/>
      <c r="O1070" s="26"/>
      <c r="P1070" s="14"/>
      <c r="Q1070" s="14"/>
      <c r="R1070" s="14"/>
      <c r="S1070" s="14"/>
      <c r="T1070" s="14"/>
      <c r="U1070" s="14"/>
      <c r="V1070" s="6"/>
      <c r="W1070" s="256">
        <f t="shared" si="127"/>
        <v>0</v>
      </c>
      <c r="X1070" s="144" t="str">
        <f t="shared" si="129"/>
        <v/>
      </c>
      <c r="Y1070" s="26"/>
      <c r="Z1070" s="34"/>
      <c r="AA1070" s="34"/>
      <c r="AB1070" s="34"/>
      <c r="AC1070" s="35"/>
      <c r="AD1070" s="36"/>
      <c r="AE1070" s="49"/>
      <c r="AF1070" s="246"/>
      <c r="AG1070" s="257">
        <f t="shared" si="128"/>
        <v>0</v>
      </c>
      <c r="AH1070" s="252" t="str">
        <f t="shared" si="130"/>
        <v/>
      </c>
      <c r="AI1070" s="258">
        <f t="shared" ref="AI1070:AI1133" si="131">AG1070-W1070</f>
        <v>0</v>
      </c>
    </row>
    <row r="1071" spans="1:35" ht="14.25" customHeight="1" x14ac:dyDescent="0.2">
      <c r="A1071" s="133"/>
      <c r="B1071" s="7"/>
      <c r="C1071" s="53"/>
      <c r="D1071" s="88"/>
      <c r="E1071" s="6"/>
      <c r="F1071" s="88"/>
      <c r="G1071" s="14"/>
      <c r="H1071" s="14"/>
      <c r="I1071" s="118">
        <v>261017</v>
      </c>
      <c r="J1071" s="17"/>
      <c r="K1071" s="6"/>
      <c r="L1071" s="6"/>
      <c r="M1071" s="136"/>
      <c r="N1071" s="226"/>
      <c r="O1071" s="26"/>
      <c r="P1071" s="14"/>
      <c r="Q1071" s="14"/>
      <c r="R1071" s="14"/>
      <c r="S1071" s="14"/>
      <c r="T1071" s="14"/>
      <c r="U1071" s="14"/>
      <c r="V1071" s="6"/>
      <c r="W1071" s="256">
        <f t="shared" si="127"/>
        <v>0</v>
      </c>
      <c r="X1071" s="144" t="str">
        <f t="shared" si="129"/>
        <v/>
      </c>
      <c r="Y1071" s="26"/>
      <c r="Z1071" s="34"/>
      <c r="AA1071" s="34"/>
      <c r="AB1071" s="34"/>
      <c r="AC1071" s="35"/>
      <c r="AD1071" s="36"/>
      <c r="AE1071" s="49"/>
      <c r="AF1071" s="246"/>
      <c r="AG1071" s="257">
        <f t="shared" si="128"/>
        <v>0</v>
      </c>
      <c r="AH1071" s="252" t="str">
        <f t="shared" si="130"/>
        <v/>
      </c>
      <c r="AI1071" s="258">
        <f t="shared" si="131"/>
        <v>0</v>
      </c>
    </row>
    <row r="1072" spans="1:35" ht="14.25" customHeight="1" x14ac:dyDescent="0.2">
      <c r="A1072" s="133"/>
      <c r="B1072" s="7"/>
      <c r="C1072" s="53"/>
      <c r="D1072" s="88"/>
      <c r="E1072" s="6"/>
      <c r="F1072" s="88"/>
      <c r="G1072" s="14"/>
      <c r="H1072" s="14"/>
      <c r="I1072" s="118">
        <v>261018</v>
      </c>
      <c r="J1072" s="17"/>
      <c r="K1072" s="6"/>
      <c r="L1072" s="6"/>
      <c r="M1072" s="136"/>
      <c r="N1072" s="226"/>
      <c r="O1072" s="26"/>
      <c r="P1072" s="14"/>
      <c r="Q1072" s="14"/>
      <c r="R1072" s="14"/>
      <c r="S1072" s="14"/>
      <c r="T1072" s="14"/>
      <c r="U1072" s="14"/>
      <c r="V1072" s="6"/>
      <c r="W1072" s="256">
        <f t="shared" si="127"/>
        <v>0</v>
      </c>
      <c r="X1072" s="144" t="str">
        <f t="shared" si="129"/>
        <v/>
      </c>
      <c r="Y1072" s="26"/>
      <c r="Z1072" s="34"/>
      <c r="AA1072" s="34"/>
      <c r="AB1072" s="34"/>
      <c r="AC1072" s="35"/>
      <c r="AD1072" s="36"/>
      <c r="AE1072" s="49"/>
      <c r="AF1072" s="246"/>
      <c r="AG1072" s="257">
        <f t="shared" si="128"/>
        <v>0</v>
      </c>
      <c r="AH1072" s="252" t="str">
        <f t="shared" si="130"/>
        <v/>
      </c>
      <c r="AI1072" s="258">
        <f t="shared" si="131"/>
        <v>0</v>
      </c>
    </row>
    <row r="1073" spans="1:35" ht="14.25" customHeight="1" x14ac:dyDescent="0.2">
      <c r="A1073" s="133"/>
      <c r="B1073" s="7"/>
      <c r="C1073" s="53"/>
      <c r="D1073" s="88"/>
      <c r="E1073" s="6"/>
      <c r="F1073" s="88"/>
      <c r="G1073" s="14"/>
      <c r="H1073" s="14"/>
      <c r="I1073" s="118">
        <v>261019</v>
      </c>
      <c r="J1073" s="17"/>
      <c r="K1073" s="6"/>
      <c r="L1073" s="6"/>
      <c r="M1073" s="136"/>
      <c r="N1073" s="226"/>
      <c r="O1073" s="26"/>
      <c r="P1073" s="14"/>
      <c r="Q1073" s="14"/>
      <c r="R1073" s="14"/>
      <c r="S1073" s="14"/>
      <c r="T1073" s="14"/>
      <c r="U1073" s="14"/>
      <c r="V1073" s="6"/>
      <c r="W1073" s="256">
        <f t="shared" si="127"/>
        <v>0</v>
      </c>
      <c r="X1073" s="144" t="str">
        <f t="shared" si="129"/>
        <v/>
      </c>
      <c r="Y1073" s="26"/>
      <c r="Z1073" s="34"/>
      <c r="AA1073" s="34"/>
      <c r="AB1073" s="34"/>
      <c r="AC1073" s="35"/>
      <c r="AD1073" s="36"/>
      <c r="AE1073" s="49"/>
      <c r="AF1073" s="246"/>
      <c r="AG1073" s="257">
        <f t="shared" si="128"/>
        <v>0</v>
      </c>
      <c r="AH1073" s="252" t="str">
        <f t="shared" si="130"/>
        <v/>
      </c>
      <c r="AI1073" s="258">
        <f t="shared" si="131"/>
        <v>0</v>
      </c>
    </row>
    <row r="1074" spans="1:35" ht="14.25" customHeight="1" x14ac:dyDescent="0.2">
      <c r="A1074" s="133"/>
      <c r="B1074" s="7"/>
      <c r="C1074" s="53"/>
      <c r="D1074" s="88"/>
      <c r="E1074" s="6"/>
      <c r="F1074" s="88"/>
      <c r="G1074" s="14"/>
      <c r="H1074" s="14"/>
      <c r="I1074" s="118">
        <v>261020</v>
      </c>
      <c r="J1074" s="17"/>
      <c r="K1074" s="6"/>
      <c r="L1074" s="6"/>
      <c r="M1074" s="136"/>
      <c r="N1074" s="226"/>
      <c r="O1074" s="26"/>
      <c r="P1074" s="14"/>
      <c r="Q1074" s="14"/>
      <c r="R1074" s="14"/>
      <c r="S1074" s="14"/>
      <c r="T1074" s="14"/>
      <c r="U1074" s="14"/>
      <c r="V1074" s="6"/>
      <c r="W1074" s="256">
        <f t="shared" si="127"/>
        <v>0</v>
      </c>
      <c r="X1074" s="144" t="str">
        <f t="shared" si="129"/>
        <v/>
      </c>
      <c r="Y1074" s="26"/>
      <c r="Z1074" s="34"/>
      <c r="AA1074" s="34"/>
      <c r="AB1074" s="34"/>
      <c r="AC1074" s="35"/>
      <c r="AD1074" s="36"/>
      <c r="AE1074" s="49"/>
      <c r="AF1074" s="246"/>
      <c r="AG1074" s="257">
        <f t="shared" si="128"/>
        <v>0</v>
      </c>
      <c r="AH1074" s="252" t="str">
        <f t="shared" si="130"/>
        <v/>
      </c>
      <c r="AI1074" s="258">
        <f t="shared" si="131"/>
        <v>0</v>
      </c>
    </row>
    <row r="1075" spans="1:35" ht="14.25" customHeight="1" x14ac:dyDescent="0.2">
      <c r="A1075" s="133"/>
      <c r="B1075" s="7"/>
      <c r="C1075" s="53"/>
      <c r="D1075" s="88"/>
      <c r="E1075" s="6"/>
      <c r="F1075" s="88"/>
      <c r="G1075" s="14"/>
      <c r="H1075" s="14"/>
      <c r="I1075" s="118">
        <v>261021</v>
      </c>
      <c r="J1075" s="17"/>
      <c r="K1075" s="6"/>
      <c r="L1075" s="6"/>
      <c r="M1075" s="136"/>
      <c r="N1075" s="226"/>
      <c r="O1075" s="26"/>
      <c r="P1075" s="14"/>
      <c r="Q1075" s="14"/>
      <c r="R1075" s="14"/>
      <c r="S1075" s="14"/>
      <c r="T1075" s="14"/>
      <c r="U1075" s="14"/>
      <c r="V1075" s="6"/>
      <c r="W1075" s="256">
        <f t="shared" si="127"/>
        <v>0</v>
      </c>
      <c r="X1075" s="144" t="str">
        <f t="shared" si="129"/>
        <v/>
      </c>
      <c r="Y1075" s="26"/>
      <c r="Z1075" s="34"/>
      <c r="AA1075" s="34"/>
      <c r="AB1075" s="34"/>
      <c r="AC1075" s="35"/>
      <c r="AD1075" s="36"/>
      <c r="AE1075" s="49"/>
      <c r="AF1075" s="246"/>
      <c r="AG1075" s="257">
        <f t="shared" si="128"/>
        <v>0</v>
      </c>
      <c r="AH1075" s="252" t="str">
        <f t="shared" si="130"/>
        <v/>
      </c>
      <c r="AI1075" s="258">
        <f t="shared" si="131"/>
        <v>0</v>
      </c>
    </row>
    <row r="1076" spans="1:35" ht="14.25" customHeight="1" x14ac:dyDescent="0.2">
      <c r="A1076" s="133"/>
      <c r="B1076" s="7"/>
      <c r="C1076" s="53"/>
      <c r="D1076" s="88"/>
      <c r="E1076" s="6"/>
      <c r="F1076" s="88"/>
      <c r="G1076" s="14"/>
      <c r="H1076" s="14"/>
      <c r="I1076" s="118">
        <v>261022</v>
      </c>
      <c r="J1076" s="17"/>
      <c r="K1076" s="6"/>
      <c r="L1076" s="6"/>
      <c r="M1076" s="136"/>
      <c r="N1076" s="226"/>
      <c r="O1076" s="26"/>
      <c r="P1076" s="14"/>
      <c r="Q1076" s="14"/>
      <c r="R1076" s="14"/>
      <c r="S1076" s="14"/>
      <c r="T1076" s="14"/>
      <c r="U1076" s="14"/>
      <c r="V1076" s="6"/>
      <c r="W1076" s="256">
        <f t="shared" si="127"/>
        <v>0</v>
      </c>
      <c r="X1076" s="144" t="str">
        <f t="shared" si="129"/>
        <v/>
      </c>
      <c r="Y1076" s="26"/>
      <c r="Z1076" s="34"/>
      <c r="AA1076" s="34"/>
      <c r="AB1076" s="34"/>
      <c r="AC1076" s="35"/>
      <c r="AD1076" s="36"/>
      <c r="AE1076" s="49"/>
      <c r="AF1076" s="246"/>
      <c r="AG1076" s="257">
        <f t="shared" si="128"/>
        <v>0</v>
      </c>
      <c r="AH1076" s="252" t="str">
        <f t="shared" si="130"/>
        <v/>
      </c>
      <c r="AI1076" s="258">
        <f t="shared" si="131"/>
        <v>0</v>
      </c>
    </row>
    <row r="1077" spans="1:35" ht="14.25" customHeight="1" x14ac:dyDescent="0.2">
      <c r="A1077" s="133"/>
      <c r="B1077" s="7"/>
      <c r="C1077" s="53"/>
      <c r="D1077" s="88"/>
      <c r="E1077" s="6"/>
      <c r="F1077" s="88"/>
      <c r="G1077" s="14"/>
      <c r="H1077" s="14"/>
      <c r="I1077" s="118">
        <v>261023</v>
      </c>
      <c r="J1077" s="17"/>
      <c r="K1077" s="6"/>
      <c r="L1077" s="6"/>
      <c r="M1077" s="136"/>
      <c r="N1077" s="226"/>
      <c r="O1077" s="26"/>
      <c r="P1077" s="14"/>
      <c r="Q1077" s="14"/>
      <c r="R1077" s="14"/>
      <c r="S1077" s="14"/>
      <c r="T1077" s="14"/>
      <c r="U1077" s="14"/>
      <c r="V1077" s="6"/>
      <c r="W1077" s="256">
        <f t="shared" si="127"/>
        <v>0</v>
      </c>
      <c r="X1077" s="144" t="str">
        <f t="shared" si="129"/>
        <v/>
      </c>
      <c r="Y1077" s="26"/>
      <c r="Z1077" s="34"/>
      <c r="AA1077" s="34"/>
      <c r="AB1077" s="34"/>
      <c r="AC1077" s="35"/>
      <c r="AD1077" s="36"/>
      <c r="AE1077" s="49"/>
      <c r="AF1077" s="246"/>
      <c r="AG1077" s="257">
        <f t="shared" si="128"/>
        <v>0</v>
      </c>
      <c r="AH1077" s="252" t="str">
        <f t="shared" si="130"/>
        <v/>
      </c>
      <c r="AI1077" s="258">
        <f t="shared" si="131"/>
        <v>0</v>
      </c>
    </row>
    <row r="1078" spans="1:35" ht="14.25" customHeight="1" x14ac:dyDescent="0.2">
      <c r="A1078" s="133"/>
      <c r="B1078" s="7"/>
      <c r="C1078" s="53"/>
      <c r="D1078" s="88"/>
      <c r="E1078" s="6"/>
      <c r="F1078" s="88"/>
      <c r="G1078" s="14"/>
      <c r="H1078" s="14"/>
      <c r="I1078" s="118">
        <v>261024</v>
      </c>
      <c r="J1078" s="17"/>
      <c r="K1078" s="6"/>
      <c r="L1078" s="6"/>
      <c r="M1078" s="136"/>
      <c r="N1078" s="226"/>
      <c r="O1078" s="26"/>
      <c r="P1078" s="14"/>
      <c r="Q1078" s="14"/>
      <c r="R1078" s="14"/>
      <c r="S1078" s="14"/>
      <c r="T1078" s="14"/>
      <c r="U1078" s="14"/>
      <c r="V1078" s="6"/>
      <c r="W1078" s="256">
        <f t="shared" si="127"/>
        <v>0</v>
      </c>
      <c r="X1078" s="144" t="str">
        <f t="shared" si="129"/>
        <v/>
      </c>
      <c r="Y1078" s="26"/>
      <c r="Z1078" s="34"/>
      <c r="AA1078" s="34"/>
      <c r="AB1078" s="34"/>
      <c r="AC1078" s="35"/>
      <c r="AD1078" s="36"/>
      <c r="AE1078" s="49"/>
      <c r="AF1078" s="246"/>
      <c r="AG1078" s="257">
        <f t="shared" si="128"/>
        <v>0</v>
      </c>
      <c r="AH1078" s="252" t="str">
        <f t="shared" si="130"/>
        <v/>
      </c>
      <c r="AI1078" s="258">
        <f t="shared" si="131"/>
        <v>0</v>
      </c>
    </row>
    <row r="1079" spans="1:35" ht="14.25" customHeight="1" x14ac:dyDescent="0.2">
      <c r="A1079" s="133"/>
      <c r="B1079" s="7"/>
      <c r="C1079" s="53"/>
      <c r="D1079" s="88"/>
      <c r="E1079" s="6"/>
      <c r="F1079" s="88"/>
      <c r="G1079" s="14"/>
      <c r="H1079" s="14"/>
      <c r="I1079" s="118">
        <v>261025</v>
      </c>
      <c r="J1079" s="17"/>
      <c r="K1079" s="6"/>
      <c r="L1079" s="6"/>
      <c r="M1079" s="136"/>
      <c r="N1079" s="226"/>
      <c r="O1079" s="26"/>
      <c r="P1079" s="14"/>
      <c r="Q1079" s="14"/>
      <c r="R1079" s="14"/>
      <c r="S1079" s="14"/>
      <c r="T1079" s="14"/>
      <c r="U1079" s="14"/>
      <c r="V1079" s="6"/>
      <c r="W1079" s="256">
        <f t="shared" si="127"/>
        <v>0</v>
      </c>
      <c r="X1079" s="144" t="str">
        <f t="shared" si="129"/>
        <v/>
      </c>
      <c r="Y1079" s="26"/>
      <c r="Z1079" s="34"/>
      <c r="AA1079" s="34"/>
      <c r="AB1079" s="34"/>
      <c r="AC1079" s="35"/>
      <c r="AD1079" s="36"/>
      <c r="AE1079" s="49"/>
      <c r="AF1079" s="246"/>
      <c r="AG1079" s="257">
        <f t="shared" si="128"/>
        <v>0</v>
      </c>
      <c r="AH1079" s="252" t="str">
        <f t="shared" si="130"/>
        <v/>
      </c>
      <c r="AI1079" s="258">
        <f t="shared" si="131"/>
        <v>0</v>
      </c>
    </row>
    <row r="1080" spans="1:35" ht="14.25" customHeight="1" x14ac:dyDescent="0.2">
      <c r="A1080" s="133"/>
      <c r="B1080" s="7"/>
      <c r="C1080" s="53"/>
      <c r="D1080" s="88"/>
      <c r="E1080" s="6"/>
      <c r="F1080" s="88"/>
      <c r="G1080" s="14"/>
      <c r="H1080" s="14"/>
      <c r="I1080" s="118">
        <v>261026</v>
      </c>
      <c r="J1080" s="17"/>
      <c r="K1080" s="6"/>
      <c r="L1080" s="6"/>
      <c r="M1080" s="136"/>
      <c r="N1080" s="226"/>
      <c r="O1080" s="26"/>
      <c r="P1080" s="14"/>
      <c r="Q1080" s="14"/>
      <c r="R1080" s="14"/>
      <c r="S1080" s="14"/>
      <c r="T1080" s="14"/>
      <c r="U1080" s="14"/>
      <c r="V1080" s="6"/>
      <c r="W1080" s="256">
        <f t="shared" si="127"/>
        <v>0</v>
      </c>
      <c r="X1080" s="144" t="str">
        <f t="shared" si="129"/>
        <v/>
      </c>
      <c r="Y1080" s="26"/>
      <c r="Z1080" s="34"/>
      <c r="AA1080" s="34"/>
      <c r="AB1080" s="34"/>
      <c r="AC1080" s="35"/>
      <c r="AD1080" s="36"/>
      <c r="AE1080" s="49"/>
      <c r="AF1080" s="246"/>
      <c r="AG1080" s="257">
        <f t="shared" si="128"/>
        <v>0</v>
      </c>
      <c r="AH1080" s="252" t="str">
        <f t="shared" si="130"/>
        <v/>
      </c>
      <c r="AI1080" s="258">
        <f t="shared" si="131"/>
        <v>0</v>
      </c>
    </row>
    <row r="1081" spans="1:35" ht="14.25" customHeight="1" x14ac:dyDescent="0.2">
      <c r="A1081" s="133"/>
      <c r="B1081" s="7"/>
      <c r="C1081" s="53"/>
      <c r="D1081" s="88"/>
      <c r="E1081" s="6"/>
      <c r="F1081" s="88"/>
      <c r="G1081" s="14"/>
      <c r="H1081" s="14"/>
      <c r="I1081" s="118">
        <v>261027</v>
      </c>
      <c r="J1081" s="17"/>
      <c r="K1081" s="6"/>
      <c r="L1081" s="6"/>
      <c r="M1081" s="136"/>
      <c r="N1081" s="226"/>
      <c r="O1081" s="26"/>
      <c r="P1081" s="14"/>
      <c r="Q1081" s="14"/>
      <c r="R1081" s="14"/>
      <c r="S1081" s="14"/>
      <c r="T1081" s="14"/>
      <c r="U1081" s="14"/>
      <c r="V1081" s="6"/>
      <c r="W1081" s="256">
        <f t="shared" si="127"/>
        <v>0</v>
      </c>
      <c r="X1081" s="144" t="str">
        <f t="shared" si="129"/>
        <v/>
      </c>
      <c r="Y1081" s="26"/>
      <c r="Z1081" s="34"/>
      <c r="AA1081" s="34"/>
      <c r="AB1081" s="34"/>
      <c r="AC1081" s="35"/>
      <c r="AD1081" s="36"/>
      <c r="AE1081" s="49"/>
      <c r="AF1081" s="246"/>
      <c r="AG1081" s="257">
        <f t="shared" si="128"/>
        <v>0</v>
      </c>
      <c r="AH1081" s="252" t="str">
        <f t="shared" si="130"/>
        <v/>
      </c>
      <c r="AI1081" s="258">
        <f t="shared" si="131"/>
        <v>0</v>
      </c>
    </row>
    <row r="1082" spans="1:35" ht="14.25" customHeight="1" x14ac:dyDescent="0.2">
      <c r="A1082" s="133"/>
      <c r="B1082" s="7"/>
      <c r="C1082" s="53"/>
      <c r="D1082" s="88"/>
      <c r="E1082" s="6"/>
      <c r="F1082" s="88"/>
      <c r="G1082" s="14"/>
      <c r="H1082" s="14"/>
      <c r="I1082" s="118">
        <v>261028</v>
      </c>
      <c r="J1082" s="17"/>
      <c r="K1082" s="6"/>
      <c r="L1082" s="6"/>
      <c r="M1082" s="136"/>
      <c r="N1082" s="226"/>
      <c r="O1082" s="26"/>
      <c r="P1082" s="14"/>
      <c r="Q1082" s="14"/>
      <c r="R1082" s="14"/>
      <c r="S1082" s="14"/>
      <c r="T1082" s="14"/>
      <c r="U1082" s="14"/>
      <c r="V1082" s="6"/>
      <c r="W1082" s="256">
        <f t="shared" si="127"/>
        <v>0</v>
      </c>
      <c r="X1082" s="144" t="str">
        <f t="shared" si="129"/>
        <v/>
      </c>
      <c r="Y1082" s="26"/>
      <c r="Z1082" s="34"/>
      <c r="AA1082" s="34"/>
      <c r="AB1082" s="34"/>
      <c r="AC1082" s="35"/>
      <c r="AD1082" s="36"/>
      <c r="AE1082" s="49"/>
      <c r="AF1082" s="246"/>
      <c r="AG1082" s="257">
        <f t="shared" si="128"/>
        <v>0</v>
      </c>
      <c r="AH1082" s="252" t="str">
        <f t="shared" si="130"/>
        <v/>
      </c>
      <c r="AI1082" s="258">
        <f t="shared" si="131"/>
        <v>0</v>
      </c>
    </row>
    <row r="1083" spans="1:35" ht="14.25" customHeight="1" x14ac:dyDescent="0.2">
      <c r="A1083" s="133"/>
      <c r="B1083" s="7"/>
      <c r="C1083" s="53"/>
      <c r="D1083" s="88"/>
      <c r="E1083" s="6"/>
      <c r="F1083" s="88"/>
      <c r="G1083" s="14"/>
      <c r="H1083" s="14"/>
      <c r="I1083" s="118">
        <v>261029</v>
      </c>
      <c r="J1083" s="17"/>
      <c r="K1083" s="6"/>
      <c r="L1083" s="6"/>
      <c r="M1083" s="136"/>
      <c r="N1083" s="226"/>
      <c r="O1083" s="26"/>
      <c r="P1083" s="14"/>
      <c r="Q1083" s="14"/>
      <c r="R1083" s="14"/>
      <c r="S1083" s="14"/>
      <c r="T1083" s="14"/>
      <c r="U1083" s="14"/>
      <c r="V1083" s="6"/>
      <c r="W1083" s="256">
        <f t="shared" si="127"/>
        <v>0</v>
      </c>
      <c r="X1083" s="144" t="str">
        <f t="shared" si="129"/>
        <v/>
      </c>
      <c r="Y1083" s="26"/>
      <c r="Z1083" s="34"/>
      <c r="AA1083" s="34"/>
      <c r="AB1083" s="34"/>
      <c r="AC1083" s="35"/>
      <c r="AD1083" s="36"/>
      <c r="AE1083" s="49"/>
      <c r="AF1083" s="246"/>
      <c r="AG1083" s="257">
        <f t="shared" si="128"/>
        <v>0</v>
      </c>
      <c r="AH1083" s="252" t="str">
        <f t="shared" si="130"/>
        <v/>
      </c>
      <c r="AI1083" s="258">
        <f t="shared" si="131"/>
        <v>0</v>
      </c>
    </row>
    <row r="1084" spans="1:35" ht="14.25" customHeight="1" x14ac:dyDescent="0.2">
      <c r="A1084" s="133"/>
      <c r="B1084" s="7"/>
      <c r="C1084" s="53"/>
      <c r="D1084" s="88"/>
      <c r="E1084" s="6"/>
      <c r="F1084" s="88"/>
      <c r="G1084" s="14"/>
      <c r="H1084" s="14"/>
      <c r="I1084" s="118">
        <v>261030</v>
      </c>
      <c r="J1084" s="17"/>
      <c r="K1084" s="6"/>
      <c r="L1084" s="6"/>
      <c r="M1084" s="136"/>
      <c r="N1084" s="226"/>
      <c r="O1084" s="26"/>
      <c r="P1084" s="14"/>
      <c r="Q1084" s="14"/>
      <c r="R1084" s="14"/>
      <c r="S1084" s="14"/>
      <c r="T1084" s="14"/>
      <c r="U1084" s="14"/>
      <c r="V1084" s="6"/>
      <c r="W1084" s="256">
        <f t="shared" si="127"/>
        <v>0</v>
      </c>
      <c r="X1084" s="144" t="str">
        <f t="shared" si="129"/>
        <v/>
      </c>
      <c r="Y1084" s="26"/>
      <c r="Z1084" s="34"/>
      <c r="AA1084" s="34"/>
      <c r="AB1084" s="34"/>
      <c r="AC1084" s="35"/>
      <c r="AD1084" s="36"/>
      <c r="AE1084" s="49"/>
      <c r="AF1084" s="246"/>
      <c r="AG1084" s="257">
        <f t="shared" si="128"/>
        <v>0</v>
      </c>
      <c r="AH1084" s="252" t="str">
        <f t="shared" si="130"/>
        <v/>
      </c>
      <c r="AI1084" s="258">
        <f t="shared" si="131"/>
        <v>0</v>
      </c>
    </row>
    <row r="1085" spans="1:35" ht="14.25" customHeight="1" x14ac:dyDescent="0.2">
      <c r="A1085" s="133"/>
      <c r="B1085" s="7"/>
      <c r="C1085" s="53"/>
      <c r="D1085" s="88"/>
      <c r="E1085" s="6"/>
      <c r="F1085" s="88"/>
      <c r="G1085" s="14"/>
      <c r="H1085" s="14"/>
      <c r="I1085" s="118">
        <v>261031</v>
      </c>
      <c r="J1085" s="17"/>
      <c r="K1085" s="6"/>
      <c r="L1085" s="6"/>
      <c r="M1085" s="136"/>
      <c r="N1085" s="226"/>
      <c r="O1085" s="26"/>
      <c r="P1085" s="14"/>
      <c r="Q1085" s="14"/>
      <c r="R1085" s="14"/>
      <c r="S1085" s="14"/>
      <c r="T1085" s="14"/>
      <c r="U1085" s="14"/>
      <c r="V1085" s="6"/>
      <c r="W1085" s="256">
        <f t="shared" si="127"/>
        <v>0</v>
      </c>
      <c r="X1085" s="144" t="str">
        <f t="shared" si="129"/>
        <v/>
      </c>
      <c r="Y1085" s="26"/>
      <c r="Z1085" s="34"/>
      <c r="AA1085" s="34"/>
      <c r="AB1085" s="34"/>
      <c r="AC1085" s="35"/>
      <c r="AD1085" s="36"/>
      <c r="AE1085" s="49"/>
      <c r="AF1085" s="246"/>
      <c r="AG1085" s="257">
        <f t="shared" si="128"/>
        <v>0</v>
      </c>
      <c r="AH1085" s="252" t="str">
        <f t="shared" si="130"/>
        <v/>
      </c>
      <c r="AI1085" s="258">
        <f t="shared" si="131"/>
        <v>0</v>
      </c>
    </row>
    <row r="1086" spans="1:35" ht="14.25" customHeight="1" x14ac:dyDescent="0.2">
      <c r="A1086" s="133"/>
      <c r="B1086" s="7"/>
      <c r="C1086" s="53"/>
      <c r="D1086" s="88"/>
      <c r="E1086" s="6"/>
      <c r="F1086" s="88"/>
      <c r="G1086" s="14"/>
      <c r="H1086" s="14"/>
      <c r="I1086" s="118">
        <v>261032</v>
      </c>
      <c r="J1086" s="17"/>
      <c r="K1086" s="6"/>
      <c r="L1086" s="6"/>
      <c r="M1086" s="136"/>
      <c r="N1086" s="226"/>
      <c r="O1086" s="26"/>
      <c r="P1086" s="14"/>
      <c r="Q1086" s="14"/>
      <c r="R1086" s="14"/>
      <c r="S1086" s="14"/>
      <c r="T1086" s="14"/>
      <c r="U1086" s="14"/>
      <c r="V1086" s="6"/>
      <c r="W1086" s="256">
        <f t="shared" si="127"/>
        <v>0</v>
      </c>
      <c r="X1086" s="144" t="str">
        <f t="shared" si="129"/>
        <v/>
      </c>
      <c r="Y1086" s="26"/>
      <c r="Z1086" s="34"/>
      <c r="AA1086" s="34"/>
      <c r="AB1086" s="34"/>
      <c r="AC1086" s="35"/>
      <c r="AD1086" s="36"/>
      <c r="AE1086" s="49"/>
      <c r="AF1086" s="246"/>
      <c r="AG1086" s="257">
        <f t="shared" si="128"/>
        <v>0</v>
      </c>
      <c r="AH1086" s="252" t="str">
        <f t="shared" si="130"/>
        <v/>
      </c>
      <c r="AI1086" s="258">
        <f t="shared" si="131"/>
        <v>0</v>
      </c>
    </row>
    <row r="1087" spans="1:35" ht="14.25" customHeight="1" x14ac:dyDescent="0.2">
      <c r="A1087" s="133"/>
      <c r="B1087" s="7"/>
      <c r="C1087" s="53"/>
      <c r="D1087" s="88"/>
      <c r="E1087" s="6"/>
      <c r="F1087" s="88"/>
      <c r="G1087" s="14"/>
      <c r="H1087" s="14"/>
      <c r="I1087" s="118">
        <v>261033</v>
      </c>
      <c r="J1087" s="17"/>
      <c r="K1087" s="6"/>
      <c r="L1087" s="6"/>
      <c r="M1087" s="136"/>
      <c r="N1087" s="226"/>
      <c r="O1087" s="26"/>
      <c r="P1087" s="14"/>
      <c r="Q1087" s="14"/>
      <c r="R1087" s="14"/>
      <c r="S1087" s="14"/>
      <c r="T1087" s="14"/>
      <c r="U1087" s="14"/>
      <c r="V1087" s="6"/>
      <c r="W1087" s="256">
        <f t="shared" si="127"/>
        <v>0</v>
      </c>
      <c r="X1087" s="144" t="str">
        <f t="shared" si="129"/>
        <v/>
      </c>
      <c r="Y1087" s="26"/>
      <c r="Z1087" s="34"/>
      <c r="AA1087" s="34"/>
      <c r="AB1087" s="34"/>
      <c r="AC1087" s="35"/>
      <c r="AD1087" s="36"/>
      <c r="AE1087" s="49"/>
      <c r="AF1087" s="246"/>
      <c r="AG1087" s="257">
        <f t="shared" si="128"/>
        <v>0</v>
      </c>
      <c r="AH1087" s="252" t="str">
        <f t="shared" si="130"/>
        <v/>
      </c>
      <c r="AI1087" s="258">
        <f t="shared" si="131"/>
        <v>0</v>
      </c>
    </row>
    <row r="1088" spans="1:35" ht="14.25" customHeight="1" x14ac:dyDescent="0.2">
      <c r="A1088" s="133"/>
      <c r="B1088" s="7"/>
      <c r="C1088" s="53"/>
      <c r="D1088" s="88"/>
      <c r="E1088" s="6"/>
      <c r="F1088" s="88"/>
      <c r="G1088" s="14"/>
      <c r="H1088" s="14"/>
      <c r="I1088" s="118">
        <v>261034</v>
      </c>
      <c r="J1088" s="17"/>
      <c r="K1088" s="6"/>
      <c r="L1088" s="6"/>
      <c r="M1088" s="136"/>
      <c r="N1088" s="226"/>
      <c r="O1088" s="26"/>
      <c r="P1088" s="14"/>
      <c r="Q1088" s="14"/>
      <c r="R1088" s="14"/>
      <c r="S1088" s="14"/>
      <c r="T1088" s="14"/>
      <c r="U1088" s="14"/>
      <c r="V1088" s="6"/>
      <c r="W1088" s="256">
        <f t="shared" si="127"/>
        <v>0</v>
      </c>
      <c r="X1088" s="144" t="str">
        <f t="shared" si="129"/>
        <v/>
      </c>
      <c r="Y1088" s="26"/>
      <c r="Z1088" s="34"/>
      <c r="AA1088" s="34"/>
      <c r="AB1088" s="34"/>
      <c r="AC1088" s="35"/>
      <c r="AD1088" s="36"/>
      <c r="AE1088" s="49"/>
      <c r="AF1088" s="246"/>
      <c r="AG1088" s="257">
        <f t="shared" si="128"/>
        <v>0</v>
      </c>
      <c r="AH1088" s="252" t="str">
        <f t="shared" si="130"/>
        <v/>
      </c>
      <c r="AI1088" s="258">
        <f t="shared" si="131"/>
        <v>0</v>
      </c>
    </row>
    <row r="1089" spans="1:35" ht="14.25" customHeight="1" x14ac:dyDescent="0.2">
      <c r="A1089" s="133"/>
      <c r="B1089" s="7"/>
      <c r="C1089" s="53"/>
      <c r="D1089" s="88"/>
      <c r="E1089" s="6"/>
      <c r="F1089" s="88"/>
      <c r="G1089" s="14"/>
      <c r="H1089" s="14"/>
      <c r="I1089" s="118">
        <v>261035</v>
      </c>
      <c r="J1089" s="17"/>
      <c r="K1089" s="6"/>
      <c r="L1089" s="6"/>
      <c r="M1089" s="136"/>
      <c r="N1089" s="226"/>
      <c r="O1089" s="26"/>
      <c r="P1089" s="14"/>
      <c r="Q1089" s="14"/>
      <c r="R1089" s="14"/>
      <c r="S1089" s="14"/>
      <c r="T1089" s="14"/>
      <c r="U1089" s="14"/>
      <c r="V1089" s="6"/>
      <c r="W1089" s="256">
        <f t="shared" si="127"/>
        <v>0</v>
      </c>
      <c r="X1089" s="144" t="str">
        <f t="shared" si="129"/>
        <v/>
      </c>
      <c r="Y1089" s="26"/>
      <c r="Z1089" s="34"/>
      <c r="AA1089" s="34"/>
      <c r="AB1089" s="34"/>
      <c r="AC1089" s="35"/>
      <c r="AD1089" s="36"/>
      <c r="AE1089" s="49"/>
      <c r="AF1089" s="246"/>
      <c r="AG1089" s="257">
        <f t="shared" si="128"/>
        <v>0</v>
      </c>
      <c r="AH1089" s="252" t="str">
        <f t="shared" si="130"/>
        <v/>
      </c>
      <c r="AI1089" s="258">
        <f t="shared" si="131"/>
        <v>0</v>
      </c>
    </row>
    <row r="1090" spans="1:35" ht="14.25" customHeight="1" x14ac:dyDescent="0.2">
      <c r="A1090" s="133"/>
      <c r="B1090" s="7"/>
      <c r="C1090" s="53"/>
      <c r="D1090" s="88"/>
      <c r="E1090" s="6"/>
      <c r="F1090" s="88"/>
      <c r="G1090" s="14"/>
      <c r="H1090" s="14"/>
      <c r="I1090" s="118">
        <v>261036</v>
      </c>
      <c r="J1090" s="17"/>
      <c r="K1090" s="6"/>
      <c r="L1090" s="6"/>
      <c r="M1090" s="136"/>
      <c r="N1090" s="226"/>
      <c r="O1090" s="26"/>
      <c r="P1090" s="14"/>
      <c r="Q1090" s="14"/>
      <c r="R1090" s="14"/>
      <c r="S1090" s="14"/>
      <c r="T1090" s="14"/>
      <c r="U1090" s="14"/>
      <c r="V1090" s="6"/>
      <c r="W1090" s="256">
        <f t="shared" si="127"/>
        <v>0</v>
      </c>
      <c r="X1090" s="144" t="str">
        <f t="shared" si="129"/>
        <v/>
      </c>
      <c r="Y1090" s="26"/>
      <c r="Z1090" s="34"/>
      <c r="AA1090" s="34"/>
      <c r="AB1090" s="34"/>
      <c r="AC1090" s="35"/>
      <c r="AD1090" s="36"/>
      <c r="AE1090" s="49"/>
      <c r="AF1090" s="246"/>
      <c r="AG1090" s="257">
        <f t="shared" si="128"/>
        <v>0</v>
      </c>
      <c r="AH1090" s="252" t="str">
        <f t="shared" si="130"/>
        <v/>
      </c>
      <c r="AI1090" s="258">
        <f t="shared" si="131"/>
        <v>0</v>
      </c>
    </row>
    <row r="1091" spans="1:35" ht="14.25" customHeight="1" x14ac:dyDescent="0.2">
      <c r="A1091" s="133"/>
      <c r="B1091" s="7"/>
      <c r="C1091" s="53"/>
      <c r="D1091" s="88"/>
      <c r="E1091" s="6"/>
      <c r="F1091" s="88"/>
      <c r="G1091" s="14"/>
      <c r="H1091" s="14"/>
      <c r="I1091" s="118">
        <v>261037</v>
      </c>
      <c r="J1091" s="17"/>
      <c r="K1091" s="6"/>
      <c r="L1091" s="6"/>
      <c r="M1091" s="136"/>
      <c r="N1091" s="226"/>
      <c r="O1091" s="26"/>
      <c r="P1091" s="14"/>
      <c r="Q1091" s="14"/>
      <c r="R1091" s="14"/>
      <c r="S1091" s="14"/>
      <c r="T1091" s="14"/>
      <c r="U1091" s="14"/>
      <c r="V1091" s="6"/>
      <c r="W1091" s="256">
        <f t="shared" si="127"/>
        <v>0</v>
      </c>
      <c r="X1091" s="144" t="str">
        <f t="shared" si="129"/>
        <v/>
      </c>
      <c r="Y1091" s="26"/>
      <c r="Z1091" s="34"/>
      <c r="AA1091" s="34"/>
      <c r="AB1091" s="34"/>
      <c r="AC1091" s="35"/>
      <c r="AD1091" s="36"/>
      <c r="AE1091" s="49"/>
      <c r="AF1091" s="246"/>
      <c r="AG1091" s="257">
        <f t="shared" si="128"/>
        <v>0</v>
      </c>
      <c r="AH1091" s="252" t="str">
        <f t="shared" si="130"/>
        <v/>
      </c>
      <c r="AI1091" s="258">
        <f t="shared" si="131"/>
        <v>0</v>
      </c>
    </row>
    <row r="1092" spans="1:35" ht="14.25" customHeight="1" x14ac:dyDescent="0.2">
      <c r="A1092" s="133"/>
      <c r="B1092" s="7"/>
      <c r="C1092" s="53"/>
      <c r="D1092" s="88"/>
      <c r="E1092" s="6"/>
      <c r="F1092" s="88"/>
      <c r="G1092" s="14"/>
      <c r="H1092" s="14"/>
      <c r="I1092" s="118">
        <v>261038</v>
      </c>
      <c r="J1092" s="17"/>
      <c r="K1092" s="6"/>
      <c r="L1092" s="6"/>
      <c r="M1092" s="136"/>
      <c r="N1092" s="226"/>
      <c r="O1092" s="26"/>
      <c r="P1092" s="14"/>
      <c r="Q1092" s="14"/>
      <c r="R1092" s="14"/>
      <c r="S1092" s="14"/>
      <c r="T1092" s="14"/>
      <c r="U1092" s="14"/>
      <c r="V1092" s="6"/>
      <c r="W1092" s="256">
        <f t="shared" si="127"/>
        <v>0</v>
      </c>
      <c r="X1092" s="144" t="str">
        <f t="shared" si="129"/>
        <v/>
      </c>
      <c r="Y1092" s="26"/>
      <c r="Z1092" s="34"/>
      <c r="AA1092" s="34"/>
      <c r="AB1092" s="34"/>
      <c r="AC1092" s="35"/>
      <c r="AD1092" s="36"/>
      <c r="AE1092" s="49"/>
      <c r="AF1092" s="246"/>
      <c r="AG1092" s="257">
        <f t="shared" si="128"/>
        <v>0</v>
      </c>
      <c r="AH1092" s="252" t="str">
        <f t="shared" si="130"/>
        <v/>
      </c>
      <c r="AI1092" s="258">
        <f t="shared" si="131"/>
        <v>0</v>
      </c>
    </row>
    <row r="1093" spans="1:35" ht="14.25" customHeight="1" x14ac:dyDescent="0.2">
      <c r="A1093" s="133"/>
      <c r="B1093" s="7"/>
      <c r="C1093" s="53"/>
      <c r="D1093" s="88"/>
      <c r="E1093" s="6"/>
      <c r="F1093" s="88"/>
      <c r="G1093" s="14"/>
      <c r="H1093" s="14"/>
      <c r="I1093" s="118">
        <v>261039</v>
      </c>
      <c r="J1093" s="17"/>
      <c r="K1093" s="6"/>
      <c r="L1093" s="6"/>
      <c r="M1093" s="136"/>
      <c r="N1093" s="226"/>
      <c r="O1093" s="26"/>
      <c r="P1093" s="14"/>
      <c r="Q1093" s="14"/>
      <c r="R1093" s="14"/>
      <c r="S1093" s="14"/>
      <c r="T1093" s="14"/>
      <c r="U1093" s="14"/>
      <c r="V1093" s="6"/>
      <c r="W1093" s="256">
        <f t="shared" si="127"/>
        <v>0</v>
      </c>
      <c r="X1093" s="144" t="str">
        <f t="shared" si="129"/>
        <v/>
      </c>
      <c r="Y1093" s="26"/>
      <c r="Z1093" s="34"/>
      <c r="AA1093" s="34"/>
      <c r="AB1093" s="34"/>
      <c r="AC1093" s="35"/>
      <c r="AD1093" s="36"/>
      <c r="AE1093" s="49"/>
      <c r="AF1093" s="246"/>
      <c r="AG1093" s="257">
        <f t="shared" si="128"/>
        <v>0</v>
      </c>
      <c r="AH1093" s="252" t="str">
        <f t="shared" si="130"/>
        <v/>
      </c>
      <c r="AI1093" s="258">
        <f t="shared" si="131"/>
        <v>0</v>
      </c>
    </row>
    <row r="1094" spans="1:35" ht="14.25" customHeight="1" x14ac:dyDescent="0.2">
      <c r="A1094" s="133"/>
      <c r="B1094" s="7"/>
      <c r="C1094" s="53"/>
      <c r="D1094" s="88"/>
      <c r="E1094" s="6"/>
      <c r="F1094" s="88"/>
      <c r="G1094" s="14"/>
      <c r="H1094" s="14"/>
      <c r="I1094" s="118">
        <v>261040</v>
      </c>
      <c r="J1094" s="17"/>
      <c r="K1094" s="6"/>
      <c r="L1094" s="6"/>
      <c r="M1094" s="136"/>
      <c r="N1094" s="226"/>
      <c r="O1094" s="26"/>
      <c r="P1094" s="14"/>
      <c r="Q1094" s="14"/>
      <c r="R1094" s="14"/>
      <c r="S1094" s="14"/>
      <c r="T1094" s="14"/>
      <c r="U1094" s="14"/>
      <c r="V1094" s="6"/>
      <c r="W1094" s="256">
        <f t="shared" si="127"/>
        <v>0</v>
      </c>
      <c r="X1094" s="144" t="str">
        <f t="shared" si="129"/>
        <v/>
      </c>
      <c r="Y1094" s="26"/>
      <c r="Z1094" s="34"/>
      <c r="AA1094" s="34"/>
      <c r="AB1094" s="34"/>
      <c r="AC1094" s="35"/>
      <c r="AD1094" s="36"/>
      <c r="AE1094" s="49"/>
      <c r="AF1094" s="246"/>
      <c r="AG1094" s="257">
        <f t="shared" si="128"/>
        <v>0</v>
      </c>
      <c r="AH1094" s="252" t="str">
        <f t="shared" si="130"/>
        <v/>
      </c>
      <c r="AI1094" s="258">
        <f t="shared" si="131"/>
        <v>0</v>
      </c>
    </row>
    <row r="1095" spans="1:35" ht="14.25" customHeight="1" x14ac:dyDescent="0.2">
      <c r="A1095" s="133"/>
      <c r="B1095" s="7"/>
      <c r="C1095" s="53"/>
      <c r="D1095" s="88"/>
      <c r="E1095" s="6"/>
      <c r="F1095" s="88"/>
      <c r="G1095" s="14"/>
      <c r="H1095" s="14"/>
      <c r="I1095" s="118">
        <v>261041</v>
      </c>
      <c r="J1095" s="17"/>
      <c r="K1095" s="6"/>
      <c r="L1095" s="6"/>
      <c r="M1095" s="136"/>
      <c r="N1095" s="226"/>
      <c r="O1095" s="26"/>
      <c r="P1095" s="14"/>
      <c r="Q1095" s="14"/>
      <c r="R1095" s="14"/>
      <c r="S1095" s="14"/>
      <c r="T1095" s="14"/>
      <c r="U1095" s="14"/>
      <c r="V1095" s="6"/>
      <c r="W1095" s="256">
        <f t="shared" si="127"/>
        <v>0</v>
      </c>
      <c r="X1095" s="144" t="str">
        <f t="shared" si="129"/>
        <v/>
      </c>
      <c r="Y1095" s="26"/>
      <c r="Z1095" s="34"/>
      <c r="AA1095" s="34"/>
      <c r="AB1095" s="34"/>
      <c r="AC1095" s="35"/>
      <c r="AD1095" s="36"/>
      <c r="AE1095" s="49"/>
      <c r="AF1095" s="246"/>
      <c r="AG1095" s="257">
        <f t="shared" si="128"/>
        <v>0</v>
      </c>
      <c r="AH1095" s="252" t="str">
        <f t="shared" si="130"/>
        <v/>
      </c>
      <c r="AI1095" s="258">
        <f t="shared" si="131"/>
        <v>0</v>
      </c>
    </row>
    <row r="1096" spans="1:35" ht="14.25" customHeight="1" x14ac:dyDescent="0.2">
      <c r="A1096" s="133"/>
      <c r="B1096" s="7"/>
      <c r="C1096" s="53"/>
      <c r="D1096" s="88"/>
      <c r="E1096" s="6"/>
      <c r="F1096" s="88"/>
      <c r="G1096" s="14"/>
      <c r="H1096" s="14"/>
      <c r="I1096" s="118">
        <v>261042</v>
      </c>
      <c r="J1096" s="17"/>
      <c r="K1096" s="6"/>
      <c r="L1096" s="6"/>
      <c r="M1096" s="136"/>
      <c r="N1096" s="226"/>
      <c r="O1096" s="26"/>
      <c r="P1096" s="14"/>
      <c r="Q1096" s="14"/>
      <c r="R1096" s="14"/>
      <c r="S1096" s="14"/>
      <c r="T1096" s="14"/>
      <c r="U1096" s="14"/>
      <c r="V1096" s="6"/>
      <c r="W1096" s="256">
        <f t="shared" si="127"/>
        <v>0</v>
      </c>
      <c r="X1096" s="144" t="str">
        <f t="shared" si="129"/>
        <v/>
      </c>
      <c r="Y1096" s="26"/>
      <c r="Z1096" s="34"/>
      <c r="AA1096" s="34"/>
      <c r="AB1096" s="34"/>
      <c r="AC1096" s="35"/>
      <c r="AD1096" s="36"/>
      <c r="AE1096" s="49"/>
      <c r="AF1096" s="246"/>
      <c r="AG1096" s="257">
        <f t="shared" si="128"/>
        <v>0</v>
      </c>
      <c r="AH1096" s="252" t="str">
        <f t="shared" si="130"/>
        <v/>
      </c>
      <c r="AI1096" s="258">
        <f t="shared" si="131"/>
        <v>0</v>
      </c>
    </row>
    <row r="1097" spans="1:35" ht="14.25" customHeight="1" x14ac:dyDescent="0.2">
      <c r="A1097" s="133"/>
      <c r="B1097" s="7"/>
      <c r="C1097" s="53"/>
      <c r="D1097" s="88"/>
      <c r="E1097" s="6"/>
      <c r="F1097" s="88"/>
      <c r="G1097" s="14"/>
      <c r="H1097" s="14"/>
      <c r="I1097" s="118">
        <v>261043</v>
      </c>
      <c r="J1097" s="17"/>
      <c r="K1097" s="6"/>
      <c r="L1097" s="6"/>
      <c r="M1097" s="136"/>
      <c r="N1097" s="226"/>
      <c r="O1097" s="26"/>
      <c r="P1097" s="14"/>
      <c r="Q1097" s="14"/>
      <c r="R1097" s="14"/>
      <c r="S1097" s="14"/>
      <c r="T1097" s="14"/>
      <c r="U1097" s="14"/>
      <c r="V1097" s="6"/>
      <c r="W1097" s="256">
        <f t="shared" si="127"/>
        <v>0</v>
      </c>
      <c r="X1097" s="144" t="str">
        <f t="shared" si="129"/>
        <v/>
      </c>
      <c r="Y1097" s="26"/>
      <c r="Z1097" s="34"/>
      <c r="AA1097" s="34"/>
      <c r="AB1097" s="34"/>
      <c r="AC1097" s="35"/>
      <c r="AD1097" s="36"/>
      <c r="AE1097" s="49"/>
      <c r="AF1097" s="246"/>
      <c r="AG1097" s="257">
        <f t="shared" si="128"/>
        <v>0</v>
      </c>
      <c r="AH1097" s="252" t="str">
        <f t="shared" si="130"/>
        <v/>
      </c>
      <c r="AI1097" s="258">
        <f t="shared" si="131"/>
        <v>0</v>
      </c>
    </row>
    <row r="1098" spans="1:35" ht="14.25" customHeight="1" x14ac:dyDescent="0.2">
      <c r="A1098" s="133"/>
      <c r="B1098" s="7"/>
      <c r="C1098" s="53"/>
      <c r="D1098" s="88"/>
      <c r="E1098" s="6"/>
      <c r="F1098" s="88"/>
      <c r="G1098" s="14"/>
      <c r="H1098" s="14"/>
      <c r="I1098" s="118">
        <v>261044</v>
      </c>
      <c r="J1098" s="17"/>
      <c r="K1098" s="6"/>
      <c r="L1098" s="6"/>
      <c r="M1098" s="136"/>
      <c r="N1098" s="226"/>
      <c r="O1098" s="26"/>
      <c r="P1098" s="14"/>
      <c r="Q1098" s="14"/>
      <c r="R1098" s="14"/>
      <c r="S1098" s="14"/>
      <c r="T1098" s="14"/>
      <c r="U1098" s="14"/>
      <c r="V1098" s="6"/>
      <c r="W1098" s="256">
        <f t="shared" si="127"/>
        <v>0</v>
      </c>
      <c r="X1098" s="144" t="str">
        <f t="shared" si="129"/>
        <v/>
      </c>
      <c r="Y1098" s="26"/>
      <c r="Z1098" s="34"/>
      <c r="AA1098" s="34"/>
      <c r="AB1098" s="34"/>
      <c r="AC1098" s="35"/>
      <c r="AD1098" s="36"/>
      <c r="AE1098" s="49"/>
      <c r="AF1098" s="246"/>
      <c r="AG1098" s="257">
        <f t="shared" si="128"/>
        <v>0</v>
      </c>
      <c r="AH1098" s="252" t="str">
        <f t="shared" si="130"/>
        <v/>
      </c>
      <c r="AI1098" s="258">
        <f t="shared" si="131"/>
        <v>0</v>
      </c>
    </row>
    <row r="1099" spans="1:35" ht="14.25" customHeight="1" x14ac:dyDescent="0.2">
      <c r="A1099" s="133"/>
      <c r="B1099" s="7"/>
      <c r="C1099" s="53"/>
      <c r="D1099" s="88"/>
      <c r="E1099" s="6"/>
      <c r="F1099" s="88"/>
      <c r="G1099" s="14"/>
      <c r="H1099" s="14"/>
      <c r="I1099" s="118">
        <v>261045</v>
      </c>
      <c r="J1099" s="17"/>
      <c r="K1099" s="6"/>
      <c r="L1099" s="6"/>
      <c r="M1099" s="136"/>
      <c r="N1099" s="226"/>
      <c r="O1099" s="26"/>
      <c r="P1099" s="14"/>
      <c r="Q1099" s="14"/>
      <c r="R1099" s="14"/>
      <c r="S1099" s="14"/>
      <c r="T1099" s="14"/>
      <c r="U1099" s="14"/>
      <c r="V1099" s="6"/>
      <c r="W1099" s="256">
        <f t="shared" si="127"/>
        <v>0</v>
      </c>
      <c r="X1099" s="144" t="str">
        <f t="shared" si="129"/>
        <v/>
      </c>
      <c r="Y1099" s="26"/>
      <c r="Z1099" s="34"/>
      <c r="AA1099" s="34"/>
      <c r="AB1099" s="34"/>
      <c r="AC1099" s="35"/>
      <c r="AD1099" s="36"/>
      <c r="AE1099" s="49"/>
      <c r="AF1099" s="246"/>
      <c r="AG1099" s="257">
        <f t="shared" si="128"/>
        <v>0</v>
      </c>
      <c r="AH1099" s="252" t="str">
        <f t="shared" si="130"/>
        <v/>
      </c>
      <c r="AI1099" s="258">
        <f t="shared" si="131"/>
        <v>0</v>
      </c>
    </row>
    <row r="1100" spans="1:35" ht="14.25" customHeight="1" x14ac:dyDescent="0.2">
      <c r="A1100" s="133"/>
      <c r="B1100" s="7"/>
      <c r="C1100" s="53"/>
      <c r="D1100" s="88"/>
      <c r="E1100" s="6"/>
      <c r="F1100" s="88"/>
      <c r="G1100" s="14"/>
      <c r="H1100" s="14"/>
      <c r="I1100" s="118">
        <v>261046</v>
      </c>
      <c r="J1100" s="17"/>
      <c r="K1100" s="6"/>
      <c r="L1100" s="6"/>
      <c r="M1100" s="136"/>
      <c r="N1100" s="226"/>
      <c r="O1100" s="26"/>
      <c r="P1100" s="14"/>
      <c r="Q1100" s="14"/>
      <c r="R1100" s="14"/>
      <c r="S1100" s="14"/>
      <c r="T1100" s="14"/>
      <c r="U1100" s="14"/>
      <c r="V1100" s="6"/>
      <c r="W1100" s="256">
        <f t="shared" si="127"/>
        <v>0</v>
      </c>
      <c r="X1100" s="144" t="str">
        <f t="shared" si="129"/>
        <v/>
      </c>
      <c r="Y1100" s="26"/>
      <c r="Z1100" s="34"/>
      <c r="AA1100" s="34"/>
      <c r="AB1100" s="34"/>
      <c r="AC1100" s="35"/>
      <c r="AD1100" s="36"/>
      <c r="AE1100" s="49"/>
      <c r="AF1100" s="246"/>
      <c r="AG1100" s="257">
        <f t="shared" si="128"/>
        <v>0</v>
      </c>
      <c r="AH1100" s="252" t="str">
        <f t="shared" si="130"/>
        <v/>
      </c>
      <c r="AI1100" s="258">
        <f t="shared" si="131"/>
        <v>0</v>
      </c>
    </row>
    <row r="1101" spans="1:35" ht="14.25" customHeight="1" x14ac:dyDescent="0.2">
      <c r="A1101" s="133"/>
      <c r="B1101" s="7"/>
      <c r="C1101" s="53"/>
      <c r="D1101" s="88"/>
      <c r="E1101" s="6"/>
      <c r="F1101" s="88"/>
      <c r="G1101" s="14"/>
      <c r="H1101" s="14"/>
      <c r="I1101" s="118">
        <v>261047</v>
      </c>
      <c r="J1101" s="17"/>
      <c r="K1101" s="6"/>
      <c r="L1101" s="6"/>
      <c r="M1101" s="136"/>
      <c r="N1101" s="226"/>
      <c r="O1101" s="26"/>
      <c r="P1101" s="14"/>
      <c r="Q1101" s="14"/>
      <c r="R1101" s="14"/>
      <c r="S1101" s="14"/>
      <c r="T1101" s="14"/>
      <c r="U1101" s="14"/>
      <c r="V1101" s="6"/>
      <c r="W1101" s="256">
        <f t="shared" si="127"/>
        <v>0</v>
      </c>
      <c r="X1101" s="144" t="str">
        <f t="shared" si="129"/>
        <v/>
      </c>
      <c r="Y1101" s="26"/>
      <c r="Z1101" s="34"/>
      <c r="AA1101" s="34"/>
      <c r="AB1101" s="34"/>
      <c r="AC1101" s="35"/>
      <c r="AD1101" s="36"/>
      <c r="AE1101" s="49"/>
      <c r="AF1101" s="246"/>
      <c r="AG1101" s="257">
        <f t="shared" si="128"/>
        <v>0</v>
      </c>
      <c r="AH1101" s="252" t="str">
        <f t="shared" si="130"/>
        <v/>
      </c>
      <c r="AI1101" s="258">
        <f t="shared" si="131"/>
        <v>0</v>
      </c>
    </row>
    <row r="1102" spans="1:35" ht="14.25" customHeight="1" x14ac:dyDescent="0.2">
      <c r="A1102" s="133"/>
      <c r="B1102" s="7"/>
      <c r="C1102" s="53"/>
      <c r="D1102" s="88"/>
      <c r="E1102" s="6"/>
      <c r="F1102" s="88"/>
      <c r="G1102" s="14"/>
      <c r="H1102" s="14"/>
      <c r="I1102" s="118">
        <v>261048</v>
      </c>
      <c r="J1102" s="17"/>
      <c r="K1102" s="6"/>
      <c r="L1102" s="6"/>
      <c r="M1102" s="136"/>
      <c r="N1102" s="226"/>
      <c r="O1102" s="26"/>
      <c r="P1102" s="14"/>
      <c r="Q1102" s="14"/>
      <c r="R1102" s="14"/>
      <c r="S1102" s="14"/>
      <c r="T1102" s="14"/>
      <c r="U1102" s="14"/>
      <c r="V1102" s="6"/>
      <c r="W1102" s="256">
        <f t="shared" si="127"/>
        <v>0</v>
      </c>
      <c r="X1102" s="144" t="str">
        <f t="shared" si="129"/>
        <v/>
      </c>
      <c r="Y1102" s="26"/>
      <c r="Z1102" s="34"/>
      <c r="AA1102" s="34"/>
      <c r="AB1102" s="34"/>
      <c r="AC1102" s="35"/>
      <c r="AD1102" s="36"/>
      <c r="AE1102" s="49"/>
      <c r="AF1102" s="246"/>
      <c r="AG1102" s="257">
        <f t="shared" si="128"/>
        <v>0</v>
      </c>
      <c r="AH1102" s="252" t="str">
        <f t="shared" si="130"/>
        <v/>
      </c>
      <c r="AI1102" s="258">
        <f t="shared" si="131"/>
        <v>0</v>
      </c>
    </row>
    <row r="1103" spans="1:35" ht="14.25" customHeight="1" x14ac:dyDescent="0.2">
      <c r="A1103" s="133"/>
      <c r="B1103" s="7"/>
      <c r="C1103" s="53"/>
      <c r="D1103" s="88"/>
      <c r="E1103" s="6"/>
      <c r="F1103" s="88"/>
      <c r="G1103" s="14"/>
      <c r="H1103" s="14"/>
      <c r="I1103" s="118">
        <v>261049</v>
      </c>
      <c r="J1103" s="17"/>
      <c r="K1103" s="6"/>
      <c r="L1103" s="6"/>
      <c r="M1103" s="136"/>
      <c r="N1103" s="226"/>
      <c r="O1103" s="26"/>
      <c r="P1103" s="14"/>
      <c r="Q1103" s="14"/>
      <c r="R1103" s="14"/>
      <c r="S1103" s="14"/>
      <c r="T1103" s="14"/>
      <c r="U1103" s="14"/>
      <c r="V1103" s="6"/>
      <c r="W1103" s="256">
        <f t="shared" si="127"/>
        <v>0</v>
      </c>
      <c r="X1103" s="144" t="str">
        <f t="shared" si="129"/>
        <v/>
      </c>
      <c r="Y1103" s="26"/>
      <c r="Z1103" s="34"/>
      <c r="AA1103" s="34"/>
      <c r="AB1103" s="34"/>
      <c r="AC1103" s="35"/>
      <c r="AD1103" s="36"/>
      <c r="AE1103" s="49"/>
      <c r="AF1103" s="246"/>
      <c r="AG1103" s="257">
        <f t="shared" si="128"/>
        <v>0</v>
      </c>
      <c r="AH1103" s="252" t="str">
        <f t="shared" si="130"/>
        <v/>
      </c>
      <c r="AI1103" s="258">
        <f t="shared" si="131"/>
        <v>0</v>
      </c>
    </row>
    <row r="1104" spans="1:35" ht="14.25" customHeight="1" x14ac:dyDescent="0.2">
      <c r="A1104" s="133"/>
      <c r="B1104" s="7"/>
      <c r="C1104" s="53"/>
      <c r="D1104" s="88"/>
      <c r="E1104" s="6"/>
      <c r="F1104" s="88"/>
      <c r="G1104" s="14"/>
      <c r="H1104" s="14"/>
      <c r="I1104" s="118">
        <v>261050</v>
      </c>
      <c r="J1104" s="17"/>
      <c r="K1104" s="6"/>
      <c r="L1104" s="6"/>
      <c r="M1104" s="136"/>
      <c r="N1104" s="226"/>
      <c r="O1104" s="26"/>
      <c r="P1104" s="14"/>
      <c r="Q1104" s="14"/>
      <c r="R1104" s="14"/>
      <c r="S1104" s="14"/>
      <c r="T1104" s="14"/>
      <c r="U1104" s="14"/>
      <c r="V1104" s="6"/>
      <c r="W1104" s="256">
        <f t="shared" si="127"/>
        <v>0</v>
      </c>
      <c r="X1104" s="144" t="str">
        <f t="shared" si="129"/>
        <v/>
      </c>
      <c r="Y1104" s="26"/>
      <c r="Z1104" s="34"/>
      <c r="AA1104" s="34"/>
      <c r="AB1104" s="34"/>
      <c r="AC1104" s="35"/>
      <c r="AD1104" s="36"/>
      <c r="AE1104" s="49"/>
      <c r="AF1104" s="246"/>
      <c r="AG1104" s="257">
        <f t="shared" si="128"/>
        <v>0</v>
      </c>
      <c r="AH1104" s="252" t="str">
        <f t="shared" si="130"/>
        <v/>
      </c>
      <c r="AI1104" s="258">
        <f t="shared" si="131"/>
        <v>0</v>
      </c>
    </row>
    <row r="1105" spans="1:35" ht="14.25" customHeight="1" x14ac:dyDescent="0.2">
      <c r="A1105" s="133"/>
      <c r="B1105" s="7"/>
      <c r="C1105" s="53"/>
      <c r="D1105" s="88"/>
      <c r="E1105" s="6"/>
      <c r="F1105" s="88"/>
      <c r="G1105" s="14"/>
      <c r="H1105" s="14"/>
      <c r="I1105" s="118">
        <v>261051</v>
      </c>
      <c r="J1105" s="17"/>
      <c r="K1105" s="6"/>
      <c r="L1105" s="6"/>
      <c r="M1105" s="136"/>
      <c r="N1105" s="226"/>
      <c r="O1105" s="26"/>
      <c r="P1105" s="14"/>
      <c r="Q1105" s="14"/>
      <c r="R1105" s="14"/>
      <c r="S1105" s="14"/>
      <c r="T1105" s="14"/>
      <c r="U1105" s="14"/>
      <c r="V1105" s="6"/>
      <c r="W1105" s="256">
        <f t="shared" si="127"/>
        <v>0</v>
      </c>
      <c r="X1105" s="144" t="str">
        <f t="shared" si="129"/>
        <v/>
      </c>
      <c r="Y1105" s="26"/>
      <c r="Z1105" s="34"/>
      <c r="AA1105" s="34"/>
      <c r="AB1105" s="34"/>
      <c r="AC1105" s="35"/>
      <c r="AD1105" s="36"/>
      <c r="AE1105" s="49"/>
      <c r="AF1105" s="246"/>
      <c r="AG1105" s="257">
        <f t="shared" si="128"/>
        <v>0</v>
      </c>
      <c r="AH1105" s="252" t="str">
        <f t="shared" si="130"/>
        <v/>
      </c>
      <c r="AI1105" s="258">
        <f t="shared" si="131"/>
        <v>0</v>
      </c>
    </row>
    <row r="1106" spans="1:35" ht="14.25" customHeight="1" x14ac:dyDescent="0.2">
      <c r="A1106" s="133"/>
      <c r="B1106" s="7"/>
      <c r="C1106" s="53"/>
      <c r="D1106" s="88"/>
      <c r="E1106" s="6"/>
      <c r="F1106" s="88"/>
      <c r="G1106" s="14"/>
      <c r="H1106" s="14"/>
      <c r="I1106" s="118">
        <v>261052</v>
      </c>
      <c r="J1106" s="17"/>
      <c r="K1106" s="6"/>
      <c r="L1106" s="6"/>
      <c r="M1106" s="136"/>
      <c r="N1106" s="226"/>
      <c r="O1106" s="26"/>
      <c r="P1106" s="14"/>
      <c r="Q1106" s="14"/>
      <c r="R1106" s="14"/>
      <c r="S1106" s="14"/>
      <c r="T1106" s="14"/>
      <c r="U1106" s="14"/>
      <c r="V1106" s="6"/>
      <c r="W1106" s="256">
        <f t="shared" si="127"/>
        <v>0</v>
      </c>
      <c r="X1106" s="144" t="str">
        <f t="shared" si="129"/>
        <v/>
      </c>
      <c r="Y1106" s="26"/>
      <c r="Z1106" s="34"/>
      <c r="AA1106" s="34"/>
      <c r="AB1106" s="34"/>
      <c r="AC1106" s="35"/>
      <c r="AD1106" s="36"/>
      <c r="AE1106" s="49"/>
      <c r="AF1106" s="246"/>
      <c r="AG1106" s="257">
        <f t="shared" si="128"/>
        <v>0</v>
      </c>
      <c r="AH1106" s="252" t="str">
        <f t="shared" si="130"/>
        <v/>
      </c>
      <c r="AI1106" s="258">
        <f t="shared" si="131"/>
        <v>0</v>
      </c>
    </row>
    <row r="1107" spans="1:35" ht="14.25" customHeight="1" x14ac:dyDescent="0.2">
      <c r="A1107" s="133"/>
      <c r="B1107" s="7"/>
      <c r="C1107" s="53"/>
      <c r="D1107" s="88"/>
      <c r="E1107" s="6"/>
      <c r="F1107" s="88"/>
      <c r="G1107" s="14"/>
      <c r="H1107" s="14"/>
      <c r="I1107" s="118">
        <v>261053</v>
      </c>
      <c r="J1107" s="17"/>
      <c r="K1107" s="6"/>
      <c r="L1107" s="6"/>
      <c r="M1107" s="136"/>
      <c r="N1107" s="226"/>
      <c r="O1107" s="26"/>
      <c r="P1107" s="14"/>
      <c r="Q1107" s="14"/>
      <c r="R1107" s="14"/>
      <c r="S1107" s="14"/>
      <c r="T1107" s="14"/>
      <c r="U1107" s="14"/>
      <c r="V1107" s="6"/>
      <c r="W1107" s="256">
        <f t="shared" si="127"/>
        <v>0</v>
      </c>
      <c r="X1107" s="144" t="str">
        <f t="shared" si="129"/>
        <v/>
      </c>
      <c r="Y1107" s="26"/>
      <c r="Z1107" s="34"/>
      <c r="AA1107" s="34"/>
      <c r="AB1107" s="34"/>
      <c r="AC1107" s="35"/>
      <c r="AD1107" s="36"/>
      <c r="AE1107" s="49"/>
      <c r="AF1107" s="246"/>
      <c r="AG1107" s="257">
        <f t="shared" si="128"/>
        <v>0</v>
      </c>
      <c r="AH1107" s="252" t="str">
        <f t="shared" si="130"/>
        <v/>
      </c>
      <c r="AI1107" s="258">
        <f t="shared" si="131"/>
        <v>0</v>
      </c>
    </row>
    <row r="1108" spans="1:35" ht="14.25" customHeight="1" x14ac:dyDescent="0.2">
      <c r="A1108" s="133"/>
      <c r="B1108" s="7"/>
      <c r="C1108" s="53"/>
      <c r="D1108" s="88"/>
      <c r="E1108" s="6"/>
      <c r="F1108" s="88"/>
      <c r="G1108" s="14"/>
      <c r="H1108" s="14"/>
      <c r="I1108" s="118">
        <v>261054</v>
      </c>
      <c r="J1108" s="17"/>
      <c r="K1108" s="6"/>
      <c r="L1108" s="6"/>
      <c r="M1108" s="136"/>
      <c r="N1108" s="226"/>
      <c r="O1108" s="26"/>
      <c r="P1108" s="14"/>
      <c r="Q1108" s="14"/>
      <c r="R1108" s="14"/>
      <c r="S1108" s="14"/>
      <c r="T1108" s="14"/>
      <c r="U1108" s="14"/>
      <c r="V1108" s="6"/>
      <c r="W1108" s="256">
        <f t="shared" si="127"/>
        <v>0</v>
      </c>
      <c r="X1108" s="144" t="str">
        <f t="shared" si="129"/>
        <v/>
      </c>
      <c r="Y1108" s="26"/>
      <c r="Z1108" s="34"/>
      <c r="AA1108" s="34"/>
      <c r="AB1108" s="34"/>
      <c r="AC1108" s="35"/>
      <c r="AD1108" s="36"/>
      <c r="AE1108" s="49"/>
      <c r="AF1108" s="246"/>
      <c r="AG1108" s="257">
        <f t="shared" si="128"/>
        <v>0</v>
      </c>
      <c r="AH1108" s="252" t="str">
        <f t="shared" si="130"/>
        <v/>
      </c>
      <c r="AI1108" s="258">
        <f t="shared" si="131"/>
        <v>0</v>
      </c>
    </row>
    <row r="1109" spans="1:35" ht="14.25" customHeight="1" x14ac:dyDescent="0.2">
      <c r="A1109" s="133"/>
      <c r="B1109" s="7"/>
      <c r="C1109" s="53"/>
      <c r="D1109" s="88"/>
      <c r="E1109" s="6"/>
      <c r="F1109" s="88"/>
      <c r="G1109" s="14"/>
      <c r="H1109" s="14"/>
      <c r="I1109" s="118">
        <v>261055</v>
      </c>
      <c r="J1109" s="17"/>
      <c r="K1109" s="6"/>
      <c r="L1109" s="6"/>
      <c r="M1109" s="136"/>
      <c r="N1109" s="226"/>
      <c r="O1109" s="26"/>
      <c r="P1109" s="14"/>
      <c r="Q1109" s="14"/>
      <c r="R1109" s="14"/>
      <c r="S1109" s="14"/>
      <c r="T1109" s="14"/>
      <c r="U1109" s="14"/>
      <c r="V1109" s="6"/>
      <c r="W1109" s="256">
        <f t="shared" si="127"/>
        <v>0</v>
      </c>
      <c r="X1109" s="144" t="str">
        <f t="shared" si="129"/>
        <v/>
      </c>
      <c r="Y1109" s="26"/>
      <c r="Z1109" s="34"/>
      <c r="AA1109" s="34"/>
      <c r="AB1109" s="34"/>
      <c r="AC1109" s="35"/>
      <c r="AD1109" s="36"/>
      <c r="AE1109" s="49"/>
      <c r="AF1109" s="246"/>
      <c r="AG1109" s="257">
        <f t="shared" si="128"/>
        <v>0</v>
      </c>
      <c r="AH1109" s="252" t="str">
        <f t="shared" si="130"/>
        <v/>
      </c>
      <c r="AI1109" s="258">
        <f t="shared" si="131"/>
        <v>0</v>
      </c>
    </row>
    <row r="1110" spans="1:35" ht="14.25" customHeight="1" x14ac:dyDescent="0.2">
      <c r="A1110" s="133"/>
      <c r="B1110" s="7"/>
      <c r="C1110" s="53"/>
      <c r="D1110" s="88"/>
      <c r="E1110" s="6"/>
      <c r="F1110" s="88"/>
      <c r="G1110" s="14"/>
      <c r="H1110" s="14"/>
      <c r="I1110" s="118">
        <v>261056</v>
      </c>
      <c r="J1110" s="17"/>
      <c r="K1110" s="6"/>
      <c r="L1110" s="6"/>
      <c r="M1110" s="136"/>
      <c r="N1110" s="226"/>
      <c r="O1110" s="26"/>
      <c r="P1110" s="14"/>
      <c r="Q1110" s="14"/>
      <c r="R1110" s="14"/>
      <c r="S1110" s="14"/>
      <c r="T1110" s="14"/>
      <c r="U1110" s="14"/>
      <c r="V1110" s="6"/>
      <c r="W1110" s="256">
        <f t="shared" si="127"/>
        <v>0</v>
      </c>
      <c r="X1110" s="144" t="str">
        <f t="shared" si="129"/>
        <v/>
      </c>
      <c r="Y1110" s="26"/>
      <c r="Z1110" s="34"/>
      <c r="AA1110" s="34"/>
      <c r="AB1110" s="34"/>
      <c r="AC1110" s="35"/>
      <c r="AD1110" s="36"/>
      <c r="AE1110" s="49"/>
      <c r="AF1110" s="246"/>
      <c r="AG1110" s="257">
        <f t="shared" si="128"/>
        <v>0</v>
      </c>
      <c r="AH1110" s="252" t="str">
        <f t="shared" si="130"/>
        <v/>
      </c>
      <c r="AI1110" s="258">
        <f t="shared" si="131"/>
        <v>0</v>
      </c>
    </row>
    <row r="1111" spans="1:35" ht="14.25" customHeight="1" x14ac:dyDescent="0.2">
      <c r="A1111" s="133"/>
      <c r="B1111" s="7"/>
      <c r="C1111" s="53"/>
      <c r="D1111" s="88"/>
      <c r="E1111" s="6"/>
      <c r="F1111" s="88"/>
      <c r="G1111" s="14"/>
      <c r="H1111" s="14"/>
      <c r="I1111" s="118">
        <v>261057</v>
      </c>
      <c r="J1111" s="17"/>
      <c r="K1111" s="6"/>
      <c r="L1111" s="6"/>
      <c r="M1111" s="136"/>
      <c r="N1111" s="226"/>
      <c r="O1111" s="26"/>
      <c r="P1111" s="14"/>
      <c r="Q1111" s="14"/>
      <c r="R1111" s="14"/>
      <c r="S1111" s="14"/>
      <c r="T1111" s="14"/>
      <c r="U1111" s="14"/>
      <c r="V1111" s="6"/>
      <c r="W1111" s="256">
        <f t="shared" si="127"/>
        <v>0</v>
      </c>
      <c r="X1111" s="144" t="str">
        <f t="shared" si="129"/>
        <v/>
      </c>
      <c r="Y1111" s="26"/>
      <c r="Z1111" s="34"/>
      <c r="AA1111" s="34"/>
      <c r="AB1111" s="34"/>
      <c r="AC1111" s="35"/>
      <c r="AD1111" s="36"/>
      <c r="AE1111" s="49"/>
      <c r="AF1111" s="246"/>
      <c r="AG1111" s="257">
        <f t="shared" si="128"/>
        <v>0</v>
      </c>
      <c r="AH1111" s="252" t="str">
        <f t="shared" si="130"/>
        <v/>
      </c>
      <c r="AI1111" s="258">
        <f t="shared" si="131"/>
        <v>0</v>
      </c>
    </row>
    <row r="1112" spans="1:35" ht="14.25" customHeight="1" x14ac:dyDescent="0.2">
      <c r="A1112" s="133"/>
      <c r="B1112" s="7"/>
      <c r="C1112" s="53"/>
      <c r="D1112" s="88"/>
      <c r="E1112" s="6"/>
      <c r="F1112" s="88"/>
      <c r="G1112" s="14"/>
      <c r="H1112" s="14"/>
      <c r="I1112" s="118">
        <v>261058</v>
      </c>
      <c r="J1112" s="17"/>
      <c r="K1112" s="6"/>
      <c r="L1112" s="6"/>
      <c r="M1112" s="136"/>
      <c r="N1112" s="226"/>
      <c r="O1112" s="26"/>
      <c r="P1112" s="14"/>
      <c r="Q1112" s="14"/>
      <c r="R1112" s="14"/>
      <c r="S1112" s="14"/>
      <c r="T1112" s="14"/>
      <c r="U1112" s="14"/>
      <c r="V1112" s="6"/>
      <c r="W1112" s="256">
        <f t="shared" si="127"/>
        <v>0</v>
      </c>
      <c r="X1112" s="144" t="str">
        <f t="shared" si="129"/>
        <v/>
      </c>
      <c r="Y1112" s="26"/>
      <c r="Z1112" s="34"/>
      <c r="AA1112" s="34"/>
      <c r="AB1112" s="34"/>
      <c r="AC1112" s="35"/>
      <c r="AD1112" s="36"/>
      <c r="AE1112" s="49"/>
      <c r="AF1112" s="246"/>
      <c r="AG1112" s="257">
        <f t="shared" si="128"/>
        <v>0</v>
      </c>
      <c r="AH1112" s="252" t="str">
        <f t="shared" si="130"/>
        <v/>
      </c>
      <c r="AI1112" s="258">
        <f t="shared" si="131"/>
        <v>0</v>
      </c>
    </row>
    <row r="1113" spans="1:35" ht="14.25" customHeight="1" x14ac:dyDescent="0.2">
      <c r="A1113" s="133"/>
      <c r="B1113" s="7"/>
      <c r="C1113" s="53"/>
      <c r="D1113" s="88"/>
      <c r="E1113" s="6"/>
      <c r="F1113" s="88"/>
      <c r="G1113" s="14"/>
      <c r="H1113" s="14"/>
      <c r="I1113" s="118">
        <v>261059</v>
      </c>
      <c r="J1113" s="17"/>
      <c r="K1113" s="6"/>
      <c r="L1113" s="6"/>
      <c r="M1113" s="136"/>
      <c r="N1113" s="226"/>
      <c r="O1113" s="26"/>
      <c r="P1113" s="14"/>
      <c r="Q1113" s="14"/>
      <c r="R1113" s="14"/>
      <c r="S1113" s="14"/>
      <c r="T1113" s="14"/>
      <c r="U1113" s="14"/>
      <c r="V1113" s="6"/>
      <c r="W1113" s="256">
        <f t="shared" si="127"/>
        <v>0</v>
      </c>
      <c r="X1113" s="144" t="str">
        <f t="shared" si="129"/>
        <v/>
      </c>
      <c r="Y1113" s="26"/>
      <c r="Z1113" s="34"/>
      <c r="AA1113" s="34"/>
      <c r="AB1113" s="34"/>
      <c r="AC1113" s="35"/>
      <c r="AD1113" s="36"/>
      <c r="AE1113" s="49"/>
      <c r="AF1113" s="246"/>
      <c r="AG1113" s="257">
        <f t="shared" si="128"/>
        <v>0</v>
      </c>
      <c r="AH1113" s="252" t="str">
        <f t="shared" si="130"/>
        <v/>
      </c>
      <c r="AI1113" s="258">
        <f t="shared" si="131"/>
        <v>0</v>
      </c>
    </row>
    <row r="1114" spans="1:35" ht="14.25" customHeight="1" x14ac:dyDescent="0.2">
      <c r="A1114" s="133"/>
      <c r="B1114" s="7"/>
      <c r="C1114" s="53"/>
      <c r="D1114" s="88"/>
      <c r="E1114" s="6"/>
      <c r="F1114" s="88"/>
      <c r="G1114" s="14"/>
      <c r="H1114" s="14"/>
      <c r="I1114" s="118">
        <v>261060</v>
      </c>
      <c r="J1114" s="17"/>
      <c r="K1114" s="6"/>
      <c r="L1114" s="6"/>
      <c r="M1114" s="136"/>
      <c r="N1114" s="226"/>
      <c r="O1114" s="26"/>
      <c r="P1114" s="14"/>
      <c r="Q1114" s="14"/>
      <c r="R1114" s="14"/>
      <c r="S1114" s="14"/>
      <c r="T1114" s="14"/>
      <c r="U1114" s="14"/>
      <c r="V1114" s="6"/>
      <c r="W1114" s="256">
        <f t="shared" si="127"/>
        <v>0</v>
      </c>
      <c r="X1114" s="144" t="str">
        <f t="shared" si="129"/>
        <v/>
      </c>
      <c r="Y1114" s="26"/>
      <c r="Z1114" s="34"/>
      <c r="AA1114" s="34"/>
      <c r="AB1114" s="34"/>
      <c r="AC1114" s="35"/>
      <c r="AD1114" s="36"/>
      <c r="AE1114" s="49"/>
      <c r="AF1114" s="246"/>
      <c r="AG1114" s="257">
        <f t="shared" si="128"/>
        <v>0</v>
      </c>
      <c r="AH1114" s="252" t="str">
        <f t="shared" si="130"/>
        <v/>
      </c>
      <c r="AI1114" s="258">
        <f t="shared" si="131"/>
        <v>0</v>
      </c>
    </row>
    <row r="1115" spans="1:35" ht="14.25" customHeight="1" x14ac:dyDescent="0.2">
      <c r="A1115" s="133"/>
      <c r="B1115" s="7"/>
      <c r="C1115" s="53"/>
      <c r="D1115" s="88"/>
      <c r="E1115" s="6"/>
      <c r="F1115" s="88"/>
      <c r="G1115" s="14"/>
      <c r="H1115" s="14"/>
      <c r="I1115" s="118">
        <v>261061</v>
      </c>
      <c r="J1115" s="17"/>
      <c r="K1115" s="6"/>
      <c r="L1115" s="6"/>
      <c r="M1115" s="136"/>
      <c r="N1115" s="226"/>
      <c r="O1115" s="26"/>
      <c r="P1115" s="14"/>
      <c r="Q1115" s="14"/>
      <c r="R1115" s="14"/>
      <c r="S1115" s="14"/>
      <c r="T1115" s="14"/>
      <c r="U1115" s="14"/>
      <c r="V1115" s="6"/>
      <c r="W1115" s="256">
        <f t="shared" si="127"/>
        <v>0</v>
      </c>
      <c r="X1115" s="144" t="str">
        <f t="shared" si="129"/>
        <v/>
      </c>
      <c r="Y1115" s="26"/>
      <c r="Z1115" s="34"/>
      <c r="AA1115" s="34"/>
      <c r="AB1115" s="34"/>
      <c r="AC1115" s="35"/>
      <c r="AD1115" s="36"/>
      <c r="AE1115" s="49"/>
      <c r="AF1115" s="246"/>
      <c r="AG1115" s="257">
        <f t="shared" si="128"/>
        <v>0</v>
      </c>
      <c r="AH1115" s="252" t="str">
        <f t="shared" si="130"/>
        <v/>
      </c>
      <c r="AI1115" s="258">
        <f t="shared" si="131"/>
        <v>0</v>
      </c>
    </row>
    <row r="1116" spans="1:35" ht="14.25" customHeight="1" x14ac:dyDescent="0.2">
      <c r="A1116" s="133"/>
      <c r="B1116" s="7"/>
      <c r="C1116" s="53"/>
      <c r="D1116" s="88"/>
      <c r="E1116" s="6"/>
      <c r="F1116" s="88"/>
      <c r="G1116" s="14"/>
      <c r="H1116" s="14"/>
      <c r="I1116" s="118">
        <v>261062</v>
      </c>
      <c r="J1116" s="17"/>
      <c r="K1116" s="6"/>
      <c r="L1116" s="6"/>
      <c r="M1116" s="136"/>
      <c r="N1116" s="226"/>
      <c r="O1116" s="26"/>
      <c r="P1116" s="14"/>
      <c r="Q1116" s="14"/>
      <c r="R1116" s="14"/>
      <c r="S1116" s="14"/>
      <c r="T1116" s="14"/>
      <c r="U1116" s="14"/>
      <c r="V1116" s="6"/>
      <c r="W1116" s="256">
        <f t="shared" si="127"/>
        <v>0</v>
      </c>
      <c r="X1116" s="144" t="str">
        <f t="shared" si="129"/>
        <v/>
      </c>
      <c r="Y1116" s="26"/>
      <c r="Z1116" s="34"/>
      <c r="AA1116" s="34"/>
      <c r="AB1116" s="34"/>
      <c r="AC1116" s="35"/>
      <c r="AD1116" s="36"/>
      <c r="AE1116" s="49"/>
      <c r="AF1116" s="246"/>
      <c r="AG1116" s="257">
        <f t="shared" si="128"/>
        <v>0</v>
      </c>
      <c r="AH1116" s="252" t="str">
        <f t="shared" si="130"/>
        <v/>
      </c>
      <c r="AI1116" s="258">
        <f t="shared" si="131"/>
        <v>0</v>
      </c>
    </row>
    <row r="1117" spans="1:35" ht="14.25" customHeight="1" x14ac:dyDescent="0.2">
      <c r="A1117" s="133"/>
      <c r="B1117" s="7"/>
      <c r="C1117" s="53"/>
      <c r="D1117" s="88"/>
      <c r="E1117" s="6"/>
      <c r="F1117" s="88"/>
      <c r="G1117" s="14"/>
      <c r="H1117" s="14"/>
      <c r="I1117" s="118">
        <v>261063</v>
      </c>
      <c r="J1117" s="17"/>
      <c r="K1117" s="6"/>
      <c r="L1117" s="6"/>
      <c r="M1117" s="136"/>
      <c r="N1117" s="226"/>
      <c r="O1117" s="26"/>
      <c r="P1117" s="14"/>
      <c r="Q1117" s="14"/>
      <c r="R1117" s="14"/>
      <c r="S1117" s="14"/>
      <c r="T1117" s="14"/>
      <c r="U1117" s="14"/>
      <c r="V1117" s="6"/>
      <c r="W1117" s="256">
        <f t="shared" si="127"/>
        <v>0</v>
      </c>
      <c r="X1117" s="144" t="str">
        <f t="shared" si="129"/>
        <v/>
      </c>
      <c r="Y1117" s="26"/>
      <c r="Z1117" s="34"/>
      <c r="AA1117" s="34"/>
      <c r="AB1117" s="34"/>
      <c r="AC1117" s="35"/>
      <c r="AD1117" s="36"/>
      <c r="AE1117" s="49"/>
      <c r="AF1117" s="246"/>
      <c r="AG1117" s="257">
        <f t="shared" si="128"/>
        <v>0</v>
      </c>
      <c r="AH1117" s="252" t="str">
        <f t="shared" si="130"/>
        <v/>
      </c>
      <c r="AI1117" s="258">
        <f t="shared" si="131"/>
        <v>0</v>
      </c>
    </row>
    <row r="1118" spans="1:35" ht="14.25" customHeight="1" x14ac:dyDescent="0.2">
      <c r="A1118" s="133"/>
      <c r="B1118" s="7"/>
      <c r="C1118" s="53"/>
      <c r="D1118" s="88"/>
      <c r="E1118" s="6"/>
      <c r="F1118" s="88"/>
      <c r="G1118" s="14"/>
      <c r="H1118" s="14"/>
      <c r="I1118" s="118">
        <v>261064</v>
      </c>
      <c r="J1118" s="17"/>
      <c r="K1118" s="6"/>
      <c r="L1118" s="6"/>
      <c r="M1118" s="136"/>
      <c r="N1118" s="226"/>
      <c r="O1118" s="26"/>
      <c r="P1118" s="14"/>
      <c r="Q1118" s="14"/>
      <c r="R1118" s="14"/>
      <c r="S1118" s="14"/>
      <c r="T1118" s="14"/>
      <c r="U1118" s="14"/>
      <c r="V1118" s="6"/>
      <c r="W1118" s="256">
        <f t="shared" si="127"/>
        <v>0</v>
      </c>
      <c r="X1118" s="144" t="str">
        <f t="shared" si="129"/>
        <v/>
      </c>
      <c r="Y1118" s="26"/>
      <c r="Z1118" s="34"/>
      <c r="AA1118" s="34"/>
      <c r="AB1118" s="34"/>
      <c r="AC1118" s="35"/>
      <c r="AD1118" s="36"/>
      <c r="AE1118" s="49"/>
      <c r="AF1118" s="246"/>
      <c r="AG1118" s="257">
        <f t="shared" si="128"/>
        <v>0</v>
      </c>
      <c r="AH1118" s="252" t="str">
        <f t="shared" si="130"/>
        <v/>
      </c>
      <c r="AI1118" s="258">
        <f t="shared" si="131"/>
        <v>0</v>
      </c>
    </row>
    <row r="1119" spans="1:35" ht="14.25" customHeight="1" x14ac:dyDescent="0.2">
      <c r="A1119" s="133"/>
      <c r="B1119" s="7"/>
      <c r="C1119" s="53"/>
      <c r="D1119" s="88"/>
      <c r="E1119" s="6"/>
      <c r="F1119" s="88"/>
      <c r="G1119" s="14"/>
      <c r="H1119" s="14"/>
      <c r="I1119" s="118">
        <v>261065</v>
      </c>
      <c r="J1119" s="17"/>
      <c r="K1119" s="6"/>
      <c r="L1119" s="6"/>
      <c r="M1119" s="136"/>
      <c r="N1119" s="226"/>
      <c r="O1119" s="26"/>
      <c r="P1119" s="14"/>
      <c r="Q1119" s="14"/>
      <c r="R1119" s="14"/>
      <c r="S1119" s="14"/>
      <c r="T1119" s="14"/>
      <c r="U1119" s="14"/>
      <c r="V1119" s="6"/>
      <c r="W1119" s="256">
        <f t="shared" si="127"/>
        <v>0</v>
      </c>
      <c r="X1119" s="144" t="str">
        <f t="shared" si="129"/>
        <v/>
      </c>
      <c r="Y1119" s="26"/>
      <c r="Z1119" s="34"/>
      <c r="AA1119" s="34"/>
      <c r="AB1119" s="34"/>
      <c r="AC1119" s="35"/>
      <c r="AD1119" s="36"/>
      <c r="AE1119" s="49"/>
      <c r="AF1119" s="246"/>
      <c r="AG1119" s="257">
        <f t="shared" si="128"/>
        <v>0</v>
      </c>
      <c r="AH1119" s="252" t="str">
        <f t="shared" si="130"/>
        <v/>
      </c>
      <c r="AI1119" s="258">
        <f t="shared" si="131"/>
        <v>0</v>
      </c>
    </row>
    <row r="1120" spans="1:35" ht="14.25" customHeight="1" x14ac:dyDescent="0.2">
      <c r="A1120" s="133"/>
      <c r="B1120" s="7"/>
      <c r="C1120" s="53"/>
      <c r="D1120" s="88"/>
      <c r="E1120" s="6"/>
      <c r="F1120" s="88"/>
      <c r="G1120" s="14"/>
      <c r="H1120" s="14"/>
      <c r="I1120" s="118">
        <v>261066</v>
      </c>
      <c r="J1120" s="17"/>
      <c r="K1120" s="6"/>
      <c r="L1120" s="6"/>
      <c r="M1120" s="136"/>
      <c r="N1120" s="226"/>
      <c r="O1120" s="26"/>
      <c r="P1120" s="14"/>
      <c r="Q1120" s="14"/>
      <c r="R1120" s="14"/>
      <c r="S1120" s="14"/>
      <c r="T1120" s="14"/>
      <c r="U1120" s="14"/>
      <c r="V1120" s="6"/>
      <c r="W1120" s="256">
        <f t="shared" si="127"/>
        <v>0</v>
      </c>
      <c r="X1120" s="144" t="str">
        <f t="shared" si="129"/>
        <v/>
      </c>
      <c r="Y1120" s="26"/>
      <c r="Z1120" s="34"/>
      <c r="AA1120" s="34"/>
      <c r="AB1120" s="34"/>
      <c r="AC1120" s="35"/>
      <c r="AD1120" s="36"/>
      <c r="AE1120" s="49"/>
      <c r="AF1120" s="246"/>
      <c r="AG1120" s="257">
        <f t="shared" si="128"/>
        <v>0</v>
      </c>
      <c r="AH1120" s="252" t="str">
        <f t="shared" si="130"/>
        <v/>
      </c>
      <c r="AI1120" s="258">
        <f t="shared" si="131"/>
        <v>0</v>
      </c>
    </row>
    <row r="1121" spans="1:35" ht="14.25" customHeight="1" x14ac:dyDescent="0.2">
      <c r="A1121" s="133"/>
      <c r="B1121" s="7"/>
      <c r="C1121" s="53"/>
      <c r="D1121" s="88"/>
      <c r="E1121" s="6"/>
      <c r="F1121" s="88"/>
      <c r="G1121" s="14"/>
      <c r="H1121" s="14"/>
      <c r="I1121" s="118">
        <v>261067</v>
      </c>
      <c r="J1121" s="17"/>
      <c r="K1121" s="6"/>
      <c r="L1121" s="6"/>
      <c r="M1121" s="136"/>
      <c r="N1121" s="226"/>
      <c r="O1121" s="26"/>
      <c r="P1121" s="14"/>
      <c r="Q1121" s="14"/>
      <c r="R1121" s="14"/>
      <c r="S1121" s="14"/>
      <c r="T1121" s="14"/>
      <c r="U1121" s="14"/>
      <c r="V1121" s="6"/>
      <c r="W1121" s="256">
        <f t="shared" si="127"/>
        <v>0</v>
      </c>
      <c r="X1121" s="144" t="str">
        <f t="shared" si="129"/>
        <v/>
      </c>
      <c r="Y1121" s="26"/>
      <c r="Z1121" s="34"/>
      <c r="AA1121" s="34"/>
      <c r="AB1121" s="34"/>
      <c r="AC1121" s="35"/>
      <c r="AD1121" s="36"/>
      <c r="AE1121" s="49"/>
      <c r="AF1121" s="246"/>
      <c r="AG1121" s="257">
        <f t="shared" si="128"/>
        <v>0</v>
      </c>
      <c r="AH1121" s="252" t="str">
        <f t="shared" si="130"/>
        <v/>
      </c>
      <c r="AI1121" s="258">
        <f t="shared" si="131"/>
        <v>0</v>
      </c>
    </row>
    <row r="1122" spans="1:35" ht="14.25" customHeight="1" x14ac:dyDescent="0.2">
      <c r="A1122" s="133"/>
      <c r="B1122" s="7"/>
      <c r="C1122" s="53"/>
      <c r="D1122" s="88"/>
      <c r="E1122" s="6"/>
      <c r="F1122" s="88"/>
      <c r="G1122" s="14"/>
      <c r="H1122" s="14"/>
      <c r="I1122" s="118">
        <v>261068</v>
      </c>
      <c r="J1122" s="17"/>
      <c r="K1122" s="6"/>
      <c r="L1122" s="6"/>
      <c r="M1122" s="136"/>
      <c r="N1122" s="226"/>
      <c r="O1122" s="26"/>
      <c r="P1122" s="14"/>
      <c r="Q1122" s="14"/>
      <c r="R1122" s="14"/>
      <c r="S1122" s="14"/>
      <c r="T1122" s="14"/>
      <c r="U1122" s="14"/>
      <c r="V1122" s="6"/>
      <c r="W1122" s="256">
        <f t="shared" si="127"/>
        <v>0</v>
      </c>
      <c r="X1122" s="144" t="str">
        <f t="shared" si="129"/>
        <v/>
      </c>
      <c r="Y1122" s="26"/>
      <c r="Z1122" s="34"/>
      <c r="AA1122" s="34"/>
      <c r="AB1122" s="34"/>
      <c r="AC1122" s="35"/>
      <c r="AD1122" s="36"/>
      <c r="AE1122" s="49"/>
      <c r="AF1122" s="246"/>
      <c r="AG1122" s="257">
        <f t="shared" si="128"/>
        <v>0</v>
      </c>
      <c r="AH1122" s="252" t="str">
        <f t="shared" si="130"/>
        <v/>
      </c>
      <c r="AI1122" s="258">
        <f t="shared" si="131"/>
        <v>0</v>
      </c>
    </row>
    <row r="1123" spans="1:35" ht="14.25" customHeight="1" x14ac:dyDescent="0.2">
      <c r="A1123" s="133"/>
      <c r="B1123" s="7"/>
      <c r="C1123" s="53"/>
      <c r="D1123" s="88"/>
      <c r="E1123" s="6"/>
      <c r="F1123" s="88"/>
      <c r="G1123" s="14"/>
      <c r="H1123" s="14"/>
      <c r="I1123" s="118">
        <v>261069</v>
      </c>
      <c r="J1123" s="17"/>
      <c r="K1123" s="6"/>
      <c r="L1123" s="6"/>
      <c r="M1123" s="136"/>
      <c r="N1123" s="226"/>
      <c r="O1123" s="26"/>
      <c r="P1123" s="14"/>
      <c r="Q1123" s="14"/>
      <c r="R1123" s="14"/>
      <c r="S1123" s="14"/>
      <c r="T1123" s="14"/>
      <c r="U1123" s="14"/>
      <c r="V1123" s="6"/>
      <c r="W1123" s="256">
        <f t="shared" si="127"/>
        <v>0</v>
      </c>
      <c r="X1123" s="144" t="str">
        <f t="shared" si="129"/>
        <v/>
      </c>
      <c r="Y1123" s="26"/>
      <c r="Z1123" s="34"/>
      <c r="AA1123" s="34"/>
      <c r="AB1123" s="34"/>
      <c r="AC1123" s="35"/>
      <c r="AD1123" s="36"/>
      <c r="AE1123" s="49"/>
      <c r="AF1123" s="246"/>
      <c r="AG1123" s="257">
        <f t="shared" si="128"/>
        <v>0</v>
      </c>
      <c r="AH1123" s="252" t="str">
        <f t="shared" si="130"/>
        <v/>
      </c>
      <c r="AI1123" s="258">
        <f t="shared" si="131"/>
        <v>0</v>
      </c>
    </row>
    <row r="1124" spans="1:35" ht="14.25" customHeight="1" x14ac:dyDescent="0.2">
      <c r="A1124" s="133"/>
      <c r="B1124" s="7"/>
      <c r="C1124" s="53"/>
      <c r="D1124" s="88"/>
      <c r="E1124" s="6"/>
      <c r="F1124" s="88"/>
      <c r="G1124" s="14"/>
      <c r="H1124" s="14"/>
      <c r="I1124" s="118">
        <v>261070</v>
      </c>
      <c r="J1124" s="17"/>
      <c r="K1124" s="6"/>
      <c r="L1124" s="6"/>
      <c r="M1124" s="136"/>
      <c r="N1124" s="226"/>
      <c r="O1124" s="26"/>
      <c r="P1124" s="14"/>
      <c r="Q1124" s="14"/>
      <c r="R1124" s="14"/>
      <c r="S1124" s="14"/>
      <c r="T1124" s="14"/>
      <c r="U1124" s="14"/>
      <c r="V1124" s="6"/>
      <c r="W1124" s="256">
        <f t="shared" si="127"/>
        <v>0</v>
      </c>
      <c r="X1124" s="144" t="str">
        <f t="shared" si="129"/>
        <v/>
      </c>
      <c r="Y1124" s="26"/>
      <c r="Z1124" s="34"/>
      <c r="AA1124" s="34"/>
      <c r="AB1124" s="34"/>
      <c r="AC1124" s="35"/>
      <c r="AD1124" s="36"/>
      <c r="AE1124" s="49"/>
      <c r="AF1124" s="246"/>
      <c r="AG1124" s="257">
        <f t="shared" si="128"/>
        <v>0</v>
      </c>
      <c r="AH1124" s="252" t="str">
        <f t="shared" si="130"/>
        <v/>
      </c>
      <c r="AI1124" s="258">
        <f t="shared" si="131"/>
        <v>0</v>
      </c>
    </row>
    <row r="1125" spans="1:35" ht="14.25" customHeight="1" x14ac:dyDescent="0.2">
      <c r="A1125" s="133"/>
      <c r="B1125" s="7"/>
      <c r="C1125" s="53"/>
      <c r="D1125" s="88"/>
      <c r="E1125" s="6"/>
      <c r="F1125" s="88"/>
      <c r="G1125" s="14"/>
      <c r="H1125" s="14"/>
      <c r="I1125" s="118">
        <v>261071</v>
      </c>
      <c r="J1125" s="17"/>
      <c r="K1125" s="6"/>
      <c r="L1125" s="6"/>
      <c r="M1125" s="136"/>
      <c r="N1125" s="226"/>
      <c r="O1125" s="26"/>
      <c r="P1125" s="14"/>
      <c r="Q1125" s="14"/>
      <c r="R1125" s="14"/>
      <c r="S1125" s="14"/>
      <c r="T1125" s="14"/>
      <c r="U1125" s="14"/>
      <c r="V1125" s="6"/>
      <c r="W1125" s="256">
        <f t="shared" si="127"/>
        <v>0</v>
      </c>
      <c r="X1125" s="144" t="str">
        <f t="shared" si="129"/>
        <v/>
      </c>
      <c r="Y1125" s="26"/>
      <c r="Z1125" s="34"/>
      <c r="AA1125" s="34"/>
      <c r="AB1125" s="34"/>
      <c r="AC1125" s="35"/>
      <c r="AD1125" s="36"/>
      <c r="AE1125" s="49"/>
      <c r="AF1125" s="246"/>
      <c r="AG1125" s="257">
        <f t="shared" si="128"/>
        <v>0</v>
      </c>
      <c r="AH1125" s="252" t="str">
        <f t="shared" si="130"/>
        <v/>
      </c>
      <c r="AI1125" s="258">
        <f t="shared" si="131"/>
        <v>0</v>
      </c>
    </row>
    <row r="1126" spans="1:35" ht="14.25" customHeight="1" x14ac:dyDescent="0.2">
      <c r="A1126" s="133"/>
      <c r="B1126" s="7"/>
      <c r="C1126" s="53"/>
      <c r="D1126" s="88"/>
      <c r="E1126" s="6"/>
      <c r="F1126" s="88"/>
      <c r="G1126" s="14"/>
      <c r="H1126" s="14"/>
      <c r="I1126" s="118">
        <v>261072</v>
      </c>
      <c r="J1126" s="17"/>
      <c r="K1126" s="6"/>
      <c r="L1126" s="6"/>
      <c r="M1126" s="136"/>
      <c r="N1126" s="226"/>
      <c r="O1126" s="26"/>
      <c r="P1126" s="14"/>
      <c r="Q1126" s="14"/>
      <c r="R1126" s="14"/>
      <c r="S1126" s="14"/>
      <c r="T1126" s="14"/>
      <c r="U1126" s="14"/>
      <c r="V1126" s="6"/>
      <c r="W1126" s="256">
        <f t="shared" si="127"/>
        <v>0</v>
      </c>
      <c r="X1126" s="144" t="str">
        <f t="shared" si="129"/>
        <v/>
      </c>
      <c r="Y1126" s="26"/>
      <c r="Z1126" s="34"/>
      <c r="AA1126" s="34"/>
      <c r="AB1126" s="34"/>
      <c r="AC1126" s="35"/>
      <c r="AD1126" s="36"/>
      <c r="AE1126" s="49"/>
      <c r="AF1126" s="246"/>
      <c r="AG1126" s="257">
        <f t="shared" si="128"/>
        <v>0</v>
      </c>
      <c r="AH1126" s="252" t="str">
        <f t="shared" si="130"/>
        <v/>
      </c>
      <c r="AI1126" s="258">
        <f t="shared" si="131"/>
        <v>0</v>
      </c>
    </row>
    <row r="1127" spans="1:35" ht="14.25" customHeight="1" x14ac:dyDescent="0.2">
      <c r="A1127" s="133"/>
      <c r="B1127" s="7"/>
      <c r="C1127" s="53"/>
      <c r="D1127" s="88"/>
      <c r="E1127" s="6"/>
      <c r="F1127" s="88"/>
      <c r="G1127" s="14"/>
      <c r="H1127" s="14"/>
      <c r="I1127" s="118">
        <v>261073</v>
      </c>
      <c r="J1127" s="17"/>
      <c r="K1127" s="6"/>
      <c r="L1127" s="6"/>
      <c r="M1127" s="136"/>
      <c r="N1127" s="226"/>
      <c r="O1127" s="26"/>
      <c r="P1127" s="14"/>
      <c r="Q1127" s="14"/>
      <c r="R1127" s="14"/>
      <c r="S1127" s="14"/>
      <c r="T1127" s="14"/>
      <c r="U1127" s="14"/>
      <c r="V1127" s="6"/>
      <c r="W1127" s="256">
        <f t="shared" si="127"/>
        <v>0</v>
      </c>
      <c r="X1127" s="144" t="str">
        <f t="shared" si="129"/>
        <v/>
      </c>
      <c r="Y1127" s="26"/>
      <c r="Z1127" s="34"/>
      <c r="AA1127" s="34"/>
      <c r="AB1127" s="34"/>
      <c r="AC1127" s="35"/>
      <c r="AD1127" s="36"/>
      <c r="AE1127" s="49"/>
      <c r="AF1127" s="246"/>
      <c r="AG1127" s="257">
        <f t="shared" si="128"/>
        <v>0</v>
      </c>
      <c r="AH1127" s="252" t="str">
        <f t="shared" si="130"/>
        <v/>
      </c>
      <c r="AI1127" s="258">
        <f t="shared" si="131"/>
        <v>0</v>
      </c>
    </row>
    <row r="1128" spans="1:35" ht="14.25" customHeight="1" x14ac:dyDescent="0.2">
      <c r="A1128" s="133"/>
      <c r="B1128" s="7"/>
      <c r="C1128" s="53"/>
      <c r="D1128" s="88"/>
      <c r="E1128" s="6"/>
      <c r="F1128" s="88"/>
      <c r="G1128" s="14"/>
      <c r="H1128" s="14"/>
      <c r="I1128" s="118">
        <v>261074</v>
      </c>
      <c r="J1128" s="17"/>
      <c r="K1128" s="6"/>
      <c r="L1128" s="6"/>
      <c r="M1128" s="136"/>
      <c r="N1128" s="226"/>
      <c r="O1128" s="26"/>
      <c r="P1128" s="14"/>
      <c r="Q1128" s="14"/>
      <c r="R1128" s="14"/>
      <c r="S1128" s="14"/>
      <c r="T1128" s="14"/>
      <c r="U1128" s="14"/>
      <c r="V1128" s="6"/>
      <c r="W1128" s="256">
        <f t="shared" ref="W1128:W1191" si="132">S1128+T1128+U1128+V1128</f>
        <v>0</v>
      </c>
      <c r="X1128" s="144" t="str">
        <f t="shared" si="129"/>
        <v/>
      </c>
      <c r="Y1128" s="26"/>
      <c r="Z1128" s="34"/>
      <c r="AA1128" s="34"/>
      <c r="AB1128" s="34"/>
      <c r="AC1128" s="35"/>
      <c r="AD1128" s="36"/>
      <c r="AE1128" s="49"/>
      <c r="AF1128" s="246"/>
      <c r="AG1128" s="257">
        <f t="shared" ref="AG1128:AG1191" si="133">N1128*C1128</f>
        <v>0</v>
      </c>
      <c r="AH1128" s="252" t="str">
        <f t="shared" si="130"/>
        <v/>
      </c>
      <c r="AI1128" s="258">
        <f t="shared" si="131"/>
        <v>0</v>
      </c>
    </row>
    <row r="1129" spans="1:35" ht="14.25" customHeight="1" x14ac:dyDescent="0.2">
      <c r="A1129" s="133"/>
      <c r="B1129" s="7"/>
      <c r="C1129" s="53"/>
      <c r="D1129" s="88"/>
      <c r="E1129" s="6"/>
      <c r="F1129" s="88"/>
      <c r="G1129" s="14"/>
      <c r="H1129" s="14"/>
      <c r="I1129" s="118">
        <v>261075</v>
      </c>
      <c r="J1129" s="17"/>
      <c r="K1129" s="6"/>
      <c r="L1129" s="6"/>
      <c r="M1129" s="136"/>
      <c r="N1129" s="226"/>
      <c r="O1129" s="26"/>
      <c r="P1129" s="14"/>
      <c r="Q1129" s="14"/>
      <c r="R1129" s="14"/>
      <c r="S1129" s="14"/>
      <c r="T1129" s="14"/>
      <c r="U1129" s="14"/>
      <c r="V1129" s="6"/>
      <c r="W1129" s="256">
        <f t="shared" si="132"/>
        <v>0</v>
      </c>
      <c r="X1129" s="144" t="str">
        <f t="shared" ref="X1129:X1192" si="134">IF(O1129="a",0,IF(O1129="d","0",IF(O1129="","",+N1129-S1129-T1129-U1129-V1129)))</f>
        <v/>
      </c>
      <c r="Y1129" s="26"/>
      <c r="Z1129" s="34"/>
      <c r="AA1129" s="34"/>
      <c r="AB1129" s="34"/>
      <c r="AC1129" s="35"/>
      <c r="AD1129" s="36"/>
      <c r="AE1129" s="49"/>
      <c r="AF1129" s="246"/>
      <c r="AG1129" s="257">
        <f t="shared" si="133"/>
        <v>0</v>
      </c>
      <c r="AH1129" s="252" t="str">
        <f t="shared" ref="AH1129:AH1192" si="135">IF(O1129="a",0,IF(O1129="d",0,IF(C1129="","",+N1129-(C1129*N1129))))</f>
        <v/>
      </c>
      <c r="AI1129" s="258">
        <f t="shared" si="131"/>
        <v>0</v>
      </c>
    </row>
    <row r="1130" spans="1:35" ht="14.25" customHeight="1" x14ac:dyDescent="0.2">
      <c r="A1130" s="133"/>
      <c r="B1130" s="7"/>
      <c r="C1130" s="53"/>
      <c r="D1130" s="88"/>
      <c r="E1130" s="6"/>
      <c r="F1130" s="88"/>
      <c r="G1130" s="14"/>
      <c r="H1130" s="14"/>
      <c r="I1130" s="118">
        <v>261076</v>
      </c>
      <c r="J1130" s="17"/>
      <c r="K1130" s="6"/>
      <c r="L1130" s="6"/>
      <c r="M1130" s="136"/>
      <c r="N1130" s="226"/>
      <c r="O1130" s="26"/>
      <c r="P1130" s="14"/>
      <c r="Q1130" s="14"/>
      <c r="R1130" s="14"/>
      <c r="S1130" s="14"/>
      <c r="T1130" s="14"/>
      <c r="U1130" s="14"/>
      <c r="V1130" s="6"/>
      <c r="W1130" s="256">
        <f t="shared" si="132"/>
        <v>0</v>
      </c>
      <c r="X1130" s="144" t="str">
        <f t="shared" si="134"/>
        <v/>
      </c>
      <c r="Y1130" s="26"/>
      <c r="Z1130" s="34"/>
      <c r="AA1130" s="34"/>
      <c r="AB1130" s="34"/>
      <c r="AC1130" s="35"/>
      <c r="AD1130" s="36"/>
      <c r="AE1130" s="49"/>
      <c r="AF1130" s="246"/>
      <c r="AG1130" s="257">
        <f t="shared" si="133"/>
        <v>0</v>
      </c>
      <c r="AH1130" s="252" t="str">
        <f t="shared" si="135"/>
        <v/>
      </c>
      <c r="AI1130" s="258">
        <f t="shared" si="131"/>
        <v>0</v>
      </c>
    </row>
    <row r="1131" spans="1:35" ht="14.25" customHeight="1" x14ac:dyDescent="0.2">
      <c r="A1131" s="133"/>
      <c r="B1131" s="7"/>
      <c r="C1131" s="53"/>
      <c r="D1131" s="88"/>
      <c r="E1131" s="6"/>
      <c r="F1131" s="88"/>
      <c r="G1131" s="14"/>
      <c r="H1131" s="14"/>
      <c r="I1131" s="118">
        <v>261077</v>
      </c>
      <c r="J1131" s="17"/>
      <c r="K1131" s="6"/>
      <c r="L1131" s="6"/>
      <c r="M1131" s="136"/>
      <c r="N1131" s="226"/>
      <c r="O1131" s="26"/>
      <c r="P1131" s="14"/>
      <c r="Q1131" s="14"/>
      <c r="R1131" s="14"/>
      <c r="S1131" s="14"/>
      <c r="T1131" s="14"/>
      <c r="U1131" s="14"/>
      <c r="V1131" s="6"/>
      <c r="W1131" s="256">
        <f t="shared" si="132"/>
        <v>0</v>
      </c>
      <c r="X1131" s="144" t="str">
        <f t="shared" si="134"/>
        <v/>
      </c>
      <c r="Y1131" s="26"/>
      <c r="Z1131" s="34"/>
      <c r="AA1131" s="34"/>
      <c r="AB1131" s="34"/>
      <c r="AC1131" s="35"/>
      <c r="AD1131" s="36"/>
      <c r="AE1131" s="49"/>
      <c r="AF1131" s="246"/>
      <c r="AG1131" s="257">
        <f t="shared" si="133"/>
        <v>0</v>
      </c>
      <c r="AH1131" s="252" t="str">
        <f t="shared" si="135"/>
        <v/>
      </c>
      <c r="AI1131" s="258">
        <f t="shared" si="131"/>
        <v>0</v>
      </c>
    </row>
    <row r="1132" spans="1:35" ht="14.25" customHeight="1" x14ac:dyDescent="0.2">
      <c r="A1132" s="133"/>
      <c r="B1132" s="7"/>
      <c r="C1132" s="53"/>
      <c r="D1132" s="88"/>
      <c r="E1132" s="6"/>
      <c r="F1132" s="88"/>
      <c r="G1132" s="14"/>
      <c r="H1132" s="14"/>
      <c r="I1132" s="118">
        <v>261078</v>
      </c>
      <c r="J1132" s="17"/>
      <c r="K1132" s="6"/>
      <c r="L1132" s="6"/>
      <c r="M1132" s="136"/>
      <c r="N1132" s="226"/>
      <c r="O1132" s="26"/>
      <c r="P1132" s="14"/>
      <c r="Q1132" s="14"/>
      <c r="R1132" s="14"/>
      <c r="S1132" s="14"/>
      <c r="T1132" s="14"/>
      <c r="U1132" s="14"/>
      <c r="V1132" s="6"/>
      <c r="W1132" s="256">
        <f t="shared" si="132"/>
        <v>0</v>
      </c>
      <c r="X1132" s="144" t="str">
        <f t="shared" si="134"/>
        <v/>
      </c>
      <c r="Y1132" s="26"/>
      <c r="Z1132" s="34"/>
      <c r="AA1132" s="34"/>
      <c r="AB1132" s="34"/>
      <c r="AC1132" s="35"/>
      <c r="AD1132" s="36"/>
      <c r="AE1132" s="49"/>
      <c r="AF1132" s="246"/>
      <c r="AG1132" s="257">
        <f t="shared" si="133"/>
        <v>0</v>
      </c>
      <c r="AH1132" s="252" t="str">
        <f t="shared" si="135"/>
        <v/>
      </c>
      <c r="AI1132" s="258">
        <f t="shared" si="131"/>
        <v>0</v>
      </c>
    </row>
    <row r="1133" spans="1:35" ht="14.25" customHeight="1" x14ac:dyDescent="0.2">
      <c r="A1133" s="133"/>
      <c r="B1133" s="7"/>
      <c r="C1133" s="53"/>
      <c r="D1133" s="88"/>
      <c r="E1133" s="6"/>
      <c r="F1133" s="88"/>
      <c r="G1133" s="14"/>
      <c r="H1133" s="14"/>
      <c r="I1133" s="118">
        <v>261079</v>
      </c>
      <c r="J1133" s="17"/>
      <c r="K1133" s="6"/>
      <c r="L1133" s="6"/>
      <c r="M1133" s="136"/>
      <c r="N1133" s="226"/>
      <c r="O1133" s="26"/>
      <c r="P1133" s="14"/>
      <c r="Q1133" s="14"/>
      <c r="R1133" s="14"/>
      <c r="S1133" s="14"/>
      <c r="T1133" s="14"/>
      <c r="U1133" s="14"/>
      <c r="V1133" s="6"/>
      <c r="W1133" s="256">
        <f t="shared" si="132"/>
        <v>0</v>
      </c>
      <c r="X1133" s="144" t="str">
        <f t="shared" si="134"/>
        <v/>
      </c>
      <c r="Y1133" s="26"/>
      <c r="Z1133" s="34"/>
      <c r="AA1133" s="34"/>
      <c r="AB1133" s="34"/>
      <c r="AC1133" s="35"/>
      <c r="AD1133" s="36"/>
      <c r="AE1133" s="49"/>
      <c r="AF1133" s="246"/>
      <c r="AG1133" s="257">
        <f t="shared" si="133"/>
        <v>0</v>
      </c>
      <c r="AH1133" s="252" t="str">
        <f t="shared" si="135"/>
        <v/>
      </c>
      <c r="AI1133" s="258">
        <f t="shared" si="131"/>
        <v>0</v>
      </c>
    </row>
    <row r="1134" spans="1:35" ht="14.25" customHeight="1" x14ac:dyDescent="0.2">
      <c r="A1134" s="133"/>
      <c r="B1134" s="7"/>
      <c r="C1134" s="53"/>
      <c r="D1134" s="88"/>
      <c r="E1134" s="6"/>
      <c r="F1134" s="88"/>
      <c r="G1134" s="14"/>
      <c r="H1134" s="14"/>
      <c r="I1134" s="118">
        <v>261080</v>
      </c>
      <c r="J1134" s="17"/>
      <c r="K1134" s="6"/>
      <c r="L1134" s="6"/>
      <c r="M1134" s="136"/>
      <c r="N1134" s="226"/>
      <c r="O1134" s="26"/>
      <c r="P1134" s="14"/>
      <c r="Q1134" s="14"/>
      <c r="R1134" s="14"/>
      <c r="S1134" s="14"/>
      <c r="T1134" s="14"/>
      <c r="U1134" s="14"/>
      <c r="V1134" s="6"/>
      <c r="W1134" s="256">
        <f t="shared" si="132"/>
        <v>0</v>
      </c>
      <c r="X1134" s="144" t="str">
        <f t="shared" si="134"/>
        <v/>
      </c>
      <c r="Y1134" s="26"/>
      <c r="Z1134" s="34"/>
      <c r="AA1134" s="34"/>
      <c r="AB1134" s="34"/>
      <c r="AC1134" s="35"/>
      <c r="AD1134" s="36"/>
      <c r="AE1134" s="49"/>
      <c r="AF1134" s="246"/>
      <c r="AG1134" s="257">
        <f t="shared" si="133"/>
        <v>0</v>
      </c>
      <c r="AH1134" s="252" t="str">
        <f t="shared" si="135"/>
        <v/>
      </c>
      <c r="AI1134" s="258">
        <f t="shared" ref="AI1134:AI1197" si="136">AG1134-W1134</f>
        <v>0</v>
      </c>
    </row>
    <row r="1135" spans="1:35" ht="14.25" customHeight="1" x14ac:dyDescent="0.2">
      <c r="A1135" s="133"/>
      <c r="B1135" s="7"/>
      <c r="C1135" s="53"/>
      <c r="D1135" s="88"/>
      <c r="E1135" s="6"/>
      <c r="F1135" s="88"/>
      <c r="G1135" s="14"/>
      <c r="H1135" s="14"/>
      <c r="I1135" s="118">
        <v>261081</v>
      </c>
      <c r="J1135" s="17"/>
      <c r="K1135" s="6"/>
      <c r="L1135" s="6"/>
      <c r="M1135" s="136"/>
      <c r="N1135" s="226"/>
      <c r="O1135" s="26"/>
      <c r="P1135" s="14"/>
      <c r="Q1135" s="14"/>
      <c r="R1135" s="14"/>
      <c r="S1135" s="14"/>
      <c r="T1135" s="14"/>
      <c r="U1135" s="14"/>
      <c r="V1135" s="6"/>
      <c r="W1135" s="256">
        <f t="shared" si="132"/>
        <v>0</v>
      </c>
      <c r="X1135" s="144" t="str">
        <f t="shared" si="134"/>
        <v/>
      </c>
      <c r="Y1135" s="26"/>
      <c r="Z1135" s="34"/>
      <c r="AA1135" s="34"/>
      <c r="AB1135" s="34"/>
      <c r="AC1135" s="35"/>
      <c r="AD1135" s="36"/>
      <c r="AE1135" s="49"/>
      <c r="AF1135" s="246"/>
      <c r="AG1135" s="257">
        <f t="shared" si="133"/>
        <v>0</v>
      </c>
      <c r="AH1135" s="252" t="str">
        <f t="shared" si="135"/>
        <v/>
      </c>
      <c r="AI1135" s="258">
        <f t="shared" si="136"/>
        <v>0</v>
      </c>
    </row>
    <row r="1136" spans="1:35" ht="14.25" customHeight="1" x14ac:dyDescent="0.2">
      <c r="A1136" s="133"/>
      <c r="B1136" s="7"/>
      <c r="C1136" s="53"/>
      <c r="D1136" s="88"/>
      <c r="E1136" s="6"/>
      <c r="F1136" s="88"/>
      <c r="G1136" s="14"/>
      <c r="H1136" s="14"/>
      <c r="I1136" s="118">
        <v>261082</v>
      </c>
      <c r="J1136" s="17"/>
      <c r="K1136" s="6"/>
      <c r="L1136" s="6"/>
      <c r="M1136" s="136"/>
      <c r="N1136" s="226"/>
      <c r="O1136" s="26"/>
      <c r="P1136" s="14"/>
      <c r="Q1136" s="14"/>
      <c r="R1136" s="14"/>
      <c r="S1136" s="14"/>
      <c r="T1136" s="14"/>
      <c r="U1136" s="14"/>
      <c r="V1136" s="6"/>
      <c r="W1136" s="256">
        <f t="shared" si="132"/>
        <v>0</v>
      </c>
      <c r="X1136" s="144" t="str">
        <f t="shared" si="134"/>
        <v/>
      </c>
      <c r="Y1136" s="26"/>
      <c r="Z1136" s="34"/>
      <c r="AA1136" s="34"/>
      <c r="AB1136" s="34"/>
      <c r="AC1136" s="35"/>
      <c r="AD1136" s="36"/>
      <c r="AE1136" s="49"/>
      <c r="AF1136" s="246"/>
      <c r="AG1136" s="257">
        <f t="shared" si="133"/>
        <v>0</v>
      </c>
      <c r="AH1136" s="252" t="str">
        <f t="shared" si="135"/>
        <v/>
      </c>
      <c r="AI1136" s="258">
        <f t="shared" si="136"/>
        <v>0</v>
      </c>
    </row>
    <row r="1137" spans="1:35" ht="14.25" customHeight="1" x14ac:dyDescent="0.2">
      <c r="A1137" s="133"/>
      <c r="B1137" s="7"/>
      <c r="C1137" s="53"/>
      <c r="D1137" s="88"/>
      <c r="E1137" s="6"/>
      <c r="F1137" s="88"/>
      <c r="G1137" s="14"/>
      <c r="H1137" s="14"/>
      <c r="I1137" s="118">
        <v>261083</v>
      </c>
      <c r="J1137" s="17"/>
      <c r="K1137" s="6"/>
      <c r="L1137" s="6"/>
      <c r="M1137" s="136"/>
      <c r="N1137" s="226"/>
      <c r="O1137" s="26"/>
      <c r="P1137" s="14"/>
      <c r="Q1137" s="14"/>
      <c r="R1137" s="14"/>
      <c r="S1137" s="14"/>
      <c r="T1137" s="14"/>
      <c r="U1137" s="14"/>
      <c r="V1137" s="6"/>
      <c r="W1137" s="256">
        <f t="shared" si="132"/>
        <v>0</v>
      </c>
      <c r="X1137" s="144" t="str">
        <f t="shared" si="134"/>
        <v/>
      </c>
      <c r="Y1137" s="26"/>
      <c r="Z1137" s="34"/>
      <c r="AA1137" s="34"/>
      <c r="AB1137" s="34"/>
      <c r="AC1137" s="35"/>
      <c r="AD1137" s="36"/>
      <c r="AE1137" s="49"/>
      <c r="AF1137" s="246"/>
      <c r="AG1137" s="257">
        <f t="shared" si="133"/>
        <v>0</v>
      </c>
      <c r="AH1137" s="252" t="str">
        <f t="shared" si="135"/>
        <v/>
      </c>
      <c r="AI1137" s="258">
        <f t="shared" si="136"/>
        <v>0</v>
      </c>
    </row>
    <row r="1138" spans="1:35" ht="14.25" customHeight="1" x14ac:dyDescent="0.2">
      <c r="A1138" s="133"/>
      <c r="B1138" s="7"/>
      <c r="C1138" s="53"/>
      <c r="D1138" s="88"/>
      <c r="E1138" s="6"/>
      <c r="F1138" s="88"/>
      <c r="G1138" s="14"/>
      <c r="H1138" s="14"/>
      <c r="I1138" s="118">
        <v>261084</v>
      </c>
      <c r="J1138" s="17"/>
      <c r="K1138" s="6"/>
      <c r="L1138" s="6"/>
      <c r="M1138" s="136"/>
      <c r="N1138" s="226"/>
      <c r="O1138" s="26"/>
      <c r="P1138" s="14"/>
      <c r="Q1138" s="14"/>
      <c r="R1138" s="14"/>
      <c r="S1138" s="14"/>
      <c r="T1138" s="14"/>
      <c r="U1138" s="14"/>
      <c r="V1138" s="6"/>
      <c r="W1138" s="256">
        <f t="shared" si="132"/>
        <v>0</v>
      </c>
      <c r="X1138" s="144" t="str">
        <f t="shared" si="134"/>
        <v/>
      </c>
      <c r="Y1138" s="26"/>
      <c r="Z1138" s="34"/>
      <c r="AA1138" s="34"/>
      <c r="AB1138" s="34"/>
      <c r="AC1138" s="35"/>
      <c r="AD1138" s="36"/>
      <c r="AE1138" s="49"/>
      <c r="AF1138" s="246"/>
      <c r="AG1138" s="257">
        <f t="shared" si="133"/>
        <v>0</v>
      </c>
      <c r="AH1138" s="252" t="str">
        <f t="shared" si="135"/>
        <v/>
      </c>
      <c r="AI1138" s="258">
        <f t="shared" si="136"/>
        <v>0</v>
      </c>
    </row>
    <row r="1139" spans="1:35" ht="14.25" customHeight="1" x14ac:dyDescent="0.2">
      <c r="A1139" s="133"/>
      <c r="B1139" s="7"/>
      <c r="C1139" s="53"/>
      <c r="D1139" s="88"/>
      <c r="E1139" s="6"/>
      <c r="F1139" s="88"/>
      <c r="G1139" s="14"/>
      <c r="H1139" s="14"/>
      <c r="I1139" s="118">
        <v>261085</v>
      </c>
      <c r="J1139" s="17"/>
      <c r="K1139" s="6"/>
      <c r="L1139" s="6"/>
      <c r="M1139" s="136"/>
      <c r="N1139" s="226"/>
      <c r="O1139" s="26"/>
      <c r="P1139" s="14"/>
      <c r="Q1139" s="14"/>
      <c r="R1139" s="14"/>
      <c r="S1139" s="14"/>
      <c r="T1139" s="14"/>
      <c r="U1139" s="14"/>
      <c r="V1139" s="6"/>
      <c r="W1139" s="256">
        <f t="shared" si="132"/>
        <v>0</v>
      </c>
      <c r="X1139" s="144" t="str">
        <f t="shared" si="134"/>
        <v/>
      </c>
      <c r="Y1139" s="26"/>
      <c r="Z1139" s="34"/>
      <c r="AA1139" s="34"/>
      <c r="AB1139" s="34"/>
      <c r="AC1139" s="35"/>
      <c r="AD1139" s="36"/>
      <c r="AE1139" s="49"/>
      <c r="AF1139" s="246"/>
      <c r="AG1139" s="257">
        <f t="shared" si="133"/>
        <v>0</v>
      </c>
      <c r="AH1139" s="252" t="str">
        <f t="shared" si="135"/>
        <v/>
      </c>
      <c r="AI1139" s="258">
        <f t="shared" si="136"/>
        <v>0</v>
      </c>
    </row>
    <row r="1140" spans="1:35" ht="14.25" customHeight="1" x14ac:dyDescent="0.2">
      <c r="A1140" s="133"/>
      <c r="B1140" s="7"/>
      <c r="C1140" s="53"/>
      <c r="D1140" s="88"/>
      <c r="E1140" s="6"/>
      <c r="F1140" s="88"/>
      <c r="G1140" s="14"/>
      <c r="H1140" s="14"/>
      <c r="I1140" s="118">
        <v>261086</v>
      </c>
      <c r="J1140" s="17"/>
      <c r="K1140" s="6"/>
      <c r="L1140" s="6"/>
      <c r="M1140" s="136"/>
      <c r="N1140" s="226"/>
      <c r="O1140" s="26"/>
      <c r="P1140" s="14"/>
      <c r="Q1140" s="14"/>
      <c r="R1140" s="14"/>
      <c r="S1140" s="14"/>
      <c r="T1140" s="14"/>
      <c r="U1140" s="14"/>
      <c r="V1140" s="6"/>
      <c r="W1140" s="256">
        <f t="shared" si="132"/>
        <v>0</v>
      </c>
      <c r="X1140" s="144" t="str">
        <f t="shared" si="134"/>
        <v/>
      </c>
      <c r="Y1140" s="26"/>
      <c r="Z1140" s="34"/>
      <c r="AA1140" s="34"/>
      <c r="AB1140" s="34"/>
      <c r="AC1140" s="35"/>
      <c r="AD1140" s="36"/>
      <c r="AE1140" s="49"/>
      <c r="AF1140" s="246"/>
      <c r="AG1140" s="257">
        <f t="shared" si="133"/>
        <v>0</v>
      </c>
      <c r="AH1140" s="252" t="str">
        <f t="shared" si="135"/>
        <v/>
      </c>
      <c r="AI1140" s="258">
        <f t="shared" si="136"/>
        <v>0</v>
      </c>
    </row>
    <row r="1141" spans="1:35" ht="14.25" customHeight="1" x14ac:dyDescent="0.2">
      <c r="A1141" s="133"/>
      <c r="B1141" s="7"/>
      <c r="C1141" s="53"/>
      <c r="D1141" s="88"/>
      <c r="E1141" s="6"/>
      <c r="F1141" s="88"/>
      <c r="G1141" s="14"/>
      <c r="H1141" s="14"/>
      <c r="I1141" s="118">
        <v>261087</v>
      </c>
      <c r="J1141" s="17"/>
      <c r="K1141" s="6"/>
      <c r="L1141" s="6"/>
      <c r="M1141" s="136"/>
      <c r="N1141" s="226"/>
      <c r="O1141" s="26"/>
      <c r="P1141" s="14"/>
      <c r="Q1141" s="14"/>
      <c r="R1141" s="14"/>
      <c r="S1141" s="14"/>
      <c r="T1141" s="14"/>
      <c r="U1141" s="14"/>
      <c r="V1141" s="6"/>
      <c r="W1141" s="256">
        <f t="shared" si="132"/>
        <v>0</v>
      </c>
      <c r="X1141" s="144" t="str">
        <f t="shared" si="134"/>
        <v/>
      </c>
      <c r="Y1141" s="26"/>
      <c r="Z1141" s="34"/>
      <c r="AA1141" s="34"/>
      <c r="AB1141" s="34"/>
      <c r="AC1141" s="35"/>
      <c r="AD1141" s="36"/>
      <c r="AE1141" s="49"/>
      <c r="AF1141" s="246"/>
      <c r="AG1141" s="257">
        <f t="shared" si="133"/>
        <v>0</v>
      </c>
      <c r="AH1141" s="252" t="str">
        <f t="shared" si="135"/>
        <v/>
      </c>
      <c r="AI1141" s="258">
        <f t="shared" si="136"/>
        <v>0</v>
      </c>
    </row>
    <row r="1142" spans="1:35" ht="14.25" customHeight="1" x14ac:dyDescent="0.2">
      <c r="A1142" s="133"/>
      <c r="B1142" s="7"/>
      <c r="C1142" s="53"/>
      <c r="D1142" s="88"/>
      <c r="E1142" s="6"/>
      <c r="F1142" s="88"/>
      <c r="G1142" s="14"/>
      <c r="H1142" s="14"/>
      <c r="I1142" s="118">
        <v>261088</v>
      </c>
      <c r="J1142" s="17"/>
      <c r="K1142" s="6"/>
      <c r="L1142" s="6"/>
      <c r="M1142" s="136"/>
      <c r="N1142" s="226"/>
      <c r="O1142" s="26"/>
      <c r="P1142" s="14"/>
      <c r="Q1142" s="14"/>
      <c r="R1142" s="14"/>
      <c r="S1142" s="14"/>
      <c r="T1142" s="14"/>
      <c r="U1142" s="14"/>
      <c r="V1142" s="6"/>
      <c r="W1142" s="256">
        <f t="shared" si="132"/>
        <v>0</v>
      </c>
      <c r="X1142" s="144" t="str">
        <f t="shared" si="134"/>
        <v/>
      </c>
      <c r="Y1142" s="26"/>
      <c r="Z1142" s="34"/>
      <c r="AA1142" s="34"/>
      <c r="AB1142" s="34"/>
      <c r="AC1142" s="35"/>
      <c r="AD1142" s="36"/>
      <c r="AE1142" s="49"/>
      <c r="AF1142" s="246"/>
      <c r="AG1142" s="257">
        <f t="shared" si="133"/>
        <v>0</v>
      </c>
      <c r="AH1142" s="252" t="str">
        <f t="shared" si="135"/>
        <v/>
      </c>
      <c r="AI1142" s="258">
        <f t="shared" si="136"/>
        <v>0</v>
      </c>
    </row>
    <row r="1143" spans="1:35" ht="14.25" customHeight="1" x14ac:dyDescent="0.2">
      <c r="A1143" s="133"/>
      <c r="B1143" s="7"/>
      <c r="C1143" s="53"/>
      <c r="D1143" s="88"/>
      <c r="E1143" s="6"/>
      <c r="F1143" s="88"/>
      <c r="G1143" s="14"/>
      <c r="H1143" s="14"/>
      <c r="I1143" s="118">
        <v>261089</v>
      </c>
      <c r="J1143" s="17"/>
      <c r="K1143" s="6"/>
      <c r="L1143" s="6"/>
      <c r="M1143" s="136"/>
      <c r="N1143" s="226"/>
      <c r="O1143" s="26"/>
      <c r="P1143" s="14"/>
      <c r="Q1143" s="14"/>
      <c r="R1143" s="14"/>
      <c r="S1143" s="14"/>
      <c r="T1143" s="14"/>
      <c r="U1143" s="14"/>
      <c r="V1143" s="6"/>
      <c r="W1143" s="256">
        <f t="shared" si="132"/>
        <v>0</v>
      </c>
      <c r="X1143" s="144" t="str">
        <f t="shared" si="134"/>
        <v/>
      </c>
      <c r="Y1143" s="26"/>
      <c r="Z1143" s="34"/>
      <c r="AA1143" s="34"/>
      <c r="AB1143" s="34"/>
      <c r="AC1143" s="35"/>
      <c r="AD1143" s="36"/>
      <c r="AE1143" s="49"/>
      <c r="AF1143" s="246"/>
      <c r="AG1143" s="257">
        <f t="shared" si="133"/>
        <v>0</v>
      </c>
      <c r="AH1143" s="252" t="str">
        <f t="shared" si="135"/>
        <v/>
      </c>
      <c r="AI1143" s="258">
        <f t="shared" si="136"/>
        <v>0</v>
      </c>
    </row>
    <row r="1144" spans="1:35" ht="14.25" customHeight="1" x14ac:dyDescent="0.2">
      <c r="A1144" s="133"/>
      <c r="B1144" s="7"/>
      <c r="C1144" s="53"/>
      <c r="D1144" s="88"/>
      <c r="E1144" s="6"/>
      <c r="F1144" s="88"/>
      <c r="G1144" s="14"/>
      <c r="H1144" s="14"/>
      <c r="I1144" s="118">
        <v>261090</v>
      </c>
      <c r="J1144" s="17"/>
      <c r="K1144" s="6"/>
      <c r="L1144" s="6"/>
      <c r="M1144" s="136"/>
      <c r="N1144" s="226"/>
      <c r="O1144" s="26"/>
      <c r="P1144" s="14"/>
      <c r="Q1144" s="14"/>
      <c r="R1144" s="14"/>
      <c r="S1144" s="14"/>
      <c r="T1144" s="14"/>
      <c r="U1144" s="14"/>
      <c r="V1144" s="6"/>
      <c r="W1144" s="256">
        <f t="shared" si="132"/>
        <v>0</v>
      </c>
      <c r="X1144" s="144" t="str">
        <f t="shared" si="134"/>
        <v/>
      </c>
      <c r="Y1144" s="26"/>
      <c r="Z1144" s="34"/>
      <c r="AA1144" s="34"/>
      <c r="AB1144" s="34"/>
      <c r="AC1144" s="35"/>
      <c r="AD1144" s="36"/>
      <c r="AE1144" s="49"/>
      <c r="AF1144" s="246"/>
      <c r="AG1144" s="257">
        <f t="shared" si="133"/>
        <v>0</v>
      </c>
      <c r="AH1144" s="252" t="str">
        <f t="shared" si="135"/>
        <v/>
      </c>
      <c r="AI1144" s="258">
        <f t="shared" si="136"/>
        <v>0</v>
      </c>
    </row>
    <row r="1145" spans="1:35" ht="14.25" customHeight="1" x14ac:dyDescent="0.2">
      <c r="A1145" s="133"/>
      <c r="B1145" s="7"/>
      <c r="C1145" s="53"/>
      <c r="D1145" s="88"/>
      <c r="E1145" s="6"/>
      <c r="F1145" s="88"/>
      <c r="G1145" s="14"/>
      <c r="H1145" s="14"/>
      <c r="I1145" s="118">
        <v>261091</v>
      </c>
      <c r="J1145" s="17"/>
      <c r="K1145" s="6"/>
      <c r="L1145" s="6"/>
      <c r="M1145" s="136"/>
      <c r="N1145" s="226"/>
      <c r="O1145" s="26"/>
      <c r="P1145" s="14"/>
      <c r="Q1145" s="14"/>
      <c r="R1145" s="14"/>
      <c r="S1145" s="14"/>
      <c r="T1145" s="14"/>
      <c r="U1145" s="14"/>
      <c r="V1145" s="6"/>
      <c r="W1145" s="256">
        <f t="shared" si="132"/>
        <v>0</v>
      </c>
      <c r="X1145" s="144" t="str">
        <f t="shared" si="134"/>
        <v/>
      </c>
      <c r="Y1145" s="26"/>
      <c r="Z1145" s="34"/>
      <c r="AA1145" s="34"/>
      <c r="AB1145" s="34"/>
      <c r="AC1145" s="35"/>
      <c r="AD1145" s="36"/>
      <c r="AE1145" s="49"/>
      <c r="AF1145" s="246"/>
      <c r="AG1145" s="257">
        <f t="shared" si="133"/>
        <v>0</v>
      </c>
      <c r="AH1145" s="252" t="str">
        <f t="shared" si="135"/>
        <v/>
      </c>
      <c r="AI1145" s="258">
        <f t="shared" si="136"/>
        <v>0</v>
      </c>
    </row>
    <row r="1146" spans="1:35" ht="14.25" customHeight="1" x14ac:dyDescent="0.2">
      <c r="A1146" s="133"/>
      <c r="B1146" s="7"/>
      <c r="C1146" s="53"/>
      <c r="D1146" s="88"/>
      <c r="E1146" s="6"/>
      <c r="F1146" s="88"/>
      <c r="G1146" s="14"/>
      <c r="H1146" s="14"/>
      <c r="I1146" s="118">
        <v>261092</v>
      </c>
      <c r="J1146" s="17"/>
      <c r="K1146" s="6"/>
      <c r="L1146" s="6"/>
      <c r="M1146" s="136"/>
      <c r="N1146" s="226"/>
      <c r="O1146" s="26"/>
      <c r="P1146" s="14"/>
      <c r="Q1146" s="14"/>
      <c r="R1146" s="14"/>
      <c r="S1146" s="14"/>
      <c r="T1146" s="14"/>
      <c r="U1146" s="14"/>
      <c r="V1146" s="6"/>
      <c r="W1146" s="256">
        <f t="shared" si="132"/>
        <v>0</v>
      </c>
      <c r="X1146" s="144" t="str">
        <f t="shared" si="134"/>
        <v/>
      </c>
      <c r="Y1146" s="26"/>
      <c r="Z1146" s="34"/>
      <c r="AA1146" s="34"/>
      <c r="AB1146" s="34"/>
      <c r="AC1146" s="35"/>
      <c r="AD1146" s="36"/>
      <c r="AE1146" s="49"/>
      <c r="AF1146" s="246"/>
      <c r="AG1146" s="257">
        <f t="shared" si="133"/>
        <v>0</v>
      </c>
      <c r="AH1146" s="252" t="str">
        <f t="shared" si="135"/>
        <v/>
      </c>
      <c r="AI1146" s="258">
        <f t="shared" si="136"/>
        <v>0</v>
      </c>
    </row>
    <row r="1147" spans="1:35" ht="14.25" customHeight="1" x14ac:dyDescent="0.2">
      <c r="A1147" s="133"/>
      <c r="B1147" s="7"/>
      <c r="C1147" s="53"/>
      <c r="D1147" s="88"/>
      <c r="E1147" s="6"/>
      <c r="F1147" s="88"/>
      <c r="G1147" s="14"/>
      <c r="H1147" s="14"/>
      <c r="I1147" s="118">
        <v>261093</v>
      </c>
      <c r="J1147" s="17"/>
      <c r="K1147" s="6"/>
      <c r="L1147" s="6"/>
      <c r="M1147" s="136"/>
      <c r="N1147" s="226"/>
      <c r="O1147" s="26"/>
      <c r="P1147" s="14"/>
      <c r="Q1147" s="14"/>
      <c r="R1147" s="14"/>
      <c r="S1147" s="14"/>
      <c r="T1147" s="14"/>
      <c r="U1147" s="14"/>
      <c r="V1147" s="6"/>
      <c r="W1147" s="256">
        <f t="shared" si="132"/>
        <v>0</v>
      </c>
      <c r="X1147" s="144" t="str">
        <f t="shared" si="134"/>
        <v/>
      </c>
      <c r="Y1147" s="26"/>
      <c r="Z1147" s="34"/>
      <c r="AA1147" s="34"/>
      <c r="AB1147" s="34"/>
      <c r="AC1147" s="35"/>
      <c r="AD1147" s="36"/>
      <c r="AE1147" s="49"/>
      <c r="AF1147" s="246"/>
      <c r="AG1147" s="257">
        <f t="shared" si="133"/>
        <v>0</v>
      </c>
      <c r="AH1147" s="252" t="str">
        <f t="shared" si="135"/>
        <v/>
      </c>
      <c r="AI1147" s="258">
        <f t="shared" si="136"/>
        <v>0</v>
      </c>
    </row>
    <row r="1148" spans="1:35" ht="14.25" customHeight="1" x14ac:dyDescent="0.2">
      <c r="A1148" s="133"/>
      <c r="B1148" s="7"/>
      <c r="C1148" s="53"/>
      <c r="D1148" s="88"/>
      <c r="E1148" s="6"/>
      <c r="F1148" s="88"/>
      <c r="G1148" s="14"/>
      <c r="H1148" s="14"/>
      <c r="I1148" s="118">
        <v>261094</v>
      </c>
      <c r="J1148" s="17"/>
      <c r="K1148" s="6"/>
      <c r="L1148" s="6"/>
      <c r="M1148" s="136"/>
      <c r="N1148" s="226"/>
      <c r="O1148" s="26"/>
      <c r="P1148" s="14"/>
      <c r="Q1148" s="14"/>
      <c r="R1148" s="14"/>
      <c r="S1148" s="14"/>
      <c r="T1148" s="14"/>
      <c r="U1148" s="14"/>
      <c r="V1148" s="6"/>
      <c r="W1148" s="256">
        <f t="shared" si="132"/>
        <v>0</v>
      </c>
      <c r="X1148" s="144" t="str">
        <f t="shared" si="134"/>
        <v/>
      </c>
      <c r="Y1148" s="26"/>
      <c r="Z1148" s="34"/>
      <c r="AA1148" s="34"/>
      <c r="AB1148" s="34"/>
      <c r="AC1148" s="35"/>
      <c r="AD1148" s="36"/>
      <c r="AE1148" s="49"/>
      <c r="AF1148" s="246"/>
      <c r="AG1148" s="257">
        <f t="shared" si="133"/>
        <v>0</v>
      </c>
      <c r="AH1148" s="252" t="str">
        <f t="shared" si="135"/>
        <v/>
      </c>
      <c r="AI1148" s="258">
        <f t="shared" si="136"/>
        <v>0</v>
      </c>
    </row>
    <row r="1149" spans="1:35" ht="14.25" customHeight="1" x14ac:dyDescent="0.2">
      <c r="A1149" s="133"/>
      <c r="B1149" s="7"/>
      <c r="C1149" s="53"/>
      <c r="D1149" s="88"/>
      <c r="E1149" s="6"/>
      <c r="F1149" s="88"/>
      <c r="G1149" s="14"/>
      <c r="H1149" s="14"/>
      <c r="I1149" s="118">
        <v>261095</v>
      </c>
      <c r="J1149" s="17"/>
      <c r="K1149" s="6"/>
      <c r="L1149" s="6"/>
      <c r="M1149" s="136"/>
      <c r="N1149" s="226"/>
      <c r="O1149" s="26"/>
      <c r="P1149" s="14"/>
      <c r="Q1149" s="14"/>
      <c r="R1149" s="14"/>
      <c r="S1149" s="14"/>
      <c r="T1149" s="14"/>
      <c r="U1149" s="14"/>
      <c r="V1149" s="6"/>
      <c r="W1149" s="256">
        <f t="shared" si="132"/>
        <v>0</v>
      </c>
      <c r="X1149" s="144" t="str">
        <f t="shared" si="134"/>
        <v/>
      </c>
      <c r="Y1149" s="26"/>
      <c r="Z1149" s="34"/>
      <c r="AA1149" s="34"/>
      <c r="AB1149" s="34"/>
      <c r="AC1149" s="35"/>
      <c r="AD1149" s="36"/>
      <c r="AE1149" s="49"/>
      <c r="AF1149" s="246"/>
      <c r="AG1149" s="257">
        <f t="shared" si="133"/>
        <v>0</v>
      </c>
      <c r="AH1149" s="252" t="str">
        <f t="shared" si="135"/>
        <v/>
      </c>
      <c r="AI1149" s="258">
        <f t="shared" si="136"/>
        <v>0</v>
      </c>
    </row>
    <row r="1150" spans="1:35" ht="14.25" customHeight="1" x14ac:dyDescent="0.2">
      <c r="A1150" s="133"/>
      <c r="B1150" s="7"/>
      <c r="C1150" s="53"/>
      <c r="D1150" s="88"/>
      <c r="E1150" s="6"/>
      <c r="F1150" s="88"/>
      <c r="G1150" s="14"/>
      <c r="H1150" s="14"/>
      <c r="I1150" s="118">
        <v>261096</v>
      </c>
      <c r="J1150" s="17"/>
      <c r="K1150" s="6"/>
      <c r="L1150" s="6"/>
      <c r="M1150" s="136"/>
      <c r="N1150" s="226"/>
      <c r="O1150" s="26"/>
      <c r="P1150" s="14"/>
      <c r="Q1150" s="14"/>
      <c r="R1150" s="14"/>
      <c r="S1150" s="14"/>
      <c r="T1150" s="14"/>
      <c r="U1150" s="14"/>
      <c r="V1150" s="6"/>
      <c r="W1150" s="256">
        <f t="shared" si="132"/>
        <v>0</v>
      </c>
      <c r="X1150" s="144" t="str">
        <f t="shared" si="134"/>
        <v/>
      </c>
      <c r="Y1150" s="26"/>
      <c r="Z1150" s="34"/>
      <c r="AA1150" s="34"/>
      <c r="AB1150" s="34"/>
      <c r="AC1150" s="35"/>
      <c r="AD1150" s="36"/>
      <c r="AE1150" s="49"/>
      <c r="AF1150" s="246"/>
      <c r="AG1150" s="257">
        <f t="shared" si="133"/>
        <v>0</v>
      </c>
      <c r="AH1150" s="252" t="str">
        <f t="shared" si="135"/>
        <v/>
      </c>
      <c r="AI1150" s="258">
        <f t="shared" si="136"/>
        <v>0</v>
      </c>
    </row>
    <row r="1151" spans="1:35" ht="14.25" customHeight="1" x14ac:dyDescent="0.2">
      <c r="A1151" s="133"/>
      <c r="B1151" s="7"/>
      <c r="C1151" s="53"/>
      <c r="D1151" s="88"/>
      <c r="E1151" s="6"/>
      <c r="F1151" s="88"/>
      <c r="G1151" s="14"/>
      <c r="H1151" s="14"/>
      <c r="I1151" s="118">
        <v>261097</v>
      </c>
      <c r="J1151" s="17"/>
      <c r="K1151" s="6"/>
      <c r="L1151" s="6"/>
      <c r="M1151" s="136"/>
      <c r="N1151" s="226"/>
      <c r="O1151" s="26"/>
      <c r="P1151" s="14"/>
      <c r="Q1151" s="14"/>
      <c r="R1151" s="14"/>
      <c r="S1151" s="14"/>
      <c r="T1151" s="14"/>
      <c r="U1151" s="14"/>
      <c r="V1151" s="6"/>
      <c r="W1151" s="256">
        <f t="shared" si="132"/>
        <v>0</v>
      </c>
      <c r="X1151" s="144" t="str">
        <f t="shared" si="134"/>
        <v/>
      </c>
      <c r="Y1151" s="26"/>
      <c r="Z1151" s="34"/>
      <c r="AA1151" s="34"/>
      <c r="AB1151" s="34"/>
      <c r="AC1151" s="35"/>
      <c r="AD1151" s="36"/>
      <c r="AE1151" s="49"/>
      <c r="AF1151" s="246"/>
      <c r="AG1151" s="257">
        <f t="shared" si="133"/>
        <v>0</v>
      </c>
      <c r="AH1151" s="252" t="str">
        <f t="shared" si="135"/>
        <v/>
      </c>
      <c r="AI1151" s="258">
        <f t="shared" si="136"/>
        <v>0</v>
      </c>
    </row>
    <row r="1152" spans="1:35" ht="14.25" customHeight="1" x14ac:dyDescent="0.2">
      <c r="A1152" s="133"/>
      <c r="B1152" s="7"/>
      <c r="C1152" s="53"/>
      <c r="D1152" s="88"/>
      <c r="E1152" s="6"/>
      <c r="F1152" s="88"/>
      <c r="G1152" s="14"/>
      <c r="H1152" s="14"/>
      <c r="I1152" s="118">
        <v>261098</v>
      </c>
      <c r="J1152" s="17"/>
      <c r="K1152" s="6"/>
      <c r="L1152" s="6"/>
      <c r="M1152" s="136"/>
      <c r="N1152" s="226"/>
      <c r="O1152" s="26"/>
      <c r="P1152" s="14"/>
      <c r="Q1152" s="14"/>
      <c r="R1152" s="14"/>
      <c r="S1152" s="14"/>
      <c r="T1152" s="14"/>
      <c r="U1152" s="14"/>
      <c r="V1152" s="6"/>
      <c r="W1152" s="256">
        <f t="shared" si="132"/>
        <v>0</v>
      </c>
      <c r="X1152" s="144" t="str">
        <f t="shared" si="134"/>
        <v/>
      </c>
      <c r="Y1152" s="26"/>
      <c r="Z1152" s="34"/>
      <c r="AA1152" s="34"/>
      <c r="AB1152" s="34"/>
      <c r="AC1152" s="35"/>
      <c r="AD1152" s="36"/>
      <c r="AE1152" s="49"/>
      <c r="AF1152" s="246"/>
      <c r="AG1152" s="257">
        <f t="shared" si="133"/>
        <v>0</v>
      </c>
      <c r="AH1152" s="252" t="str">
        <f t="shared" si="135"/>
        <v/>
      </c>
      <c r="AI1152" s="258">
        <f t="shared" si="136"/>
        <v>0</v>
      </c>
    </row>
    <row r="1153" spans="1:35" ht="14.25" customHeight="1" x14ac:dyDescent="0.2">
      <c r="A1153" s="133"/>
      <c r="B1153" s="7"/>
      <c r="C1153" s="53"/>
      <c r="D1153" s="88"/>
      <c r="E1153" s="6"/>
      <c r="F1153" s="88"/>
      <c r="G1153" s="14"/>
      <c r="H1153" s="14"/>
      <c r="I1153" s="118">
        <v>261099</v>
      </c>
      <c r="J1153" s="17"/>
      <c r="K1153" s="6"/>
      <c r="L1153" s="6"/>
      <c r="M1153" s="136"/>
      <c r="N1153" s="226"/>
      <c r="O1153" s="26"/>
      <c r="P1153" s="14"/>
      <c r="Q1153" s="14"/>
      <c r="R1153" s="14"/>
      <c r="S1153" s="14"/>
      <c r="T1153" s="14"/>
      <c r="U1153" s="14"/>
      <c r="V1153" s="6"/>
      <c r="W1153" s="256">
        <f t="shared" si="132"/>
        <v>0</v>
      </c>
      <c r="X1153" s="144" t="str">
        <f t="shared" si="134"/>
        <v/>
      </c>
      <c r="Y1153" s="26"/>
      <c r="Z1153" s="34"/>
      <c r="AA1153" s="34"/>
      <c r="AB1153" s="34"/>
      <c r="AC1153" s="35"/>
      <c r="AD1153" s="36"/>
      <c r="AE1153" s="49"/>
      <c r="AF1153" s="246"/>
      <c r="AG1153" s="257">
        <f t="shared" si="133"/>
        <v>0</v>
      </c>
      <c r="AH1153" s="252" t="str">
        <f t="shared" si="135"/>
        <v/>
      </c>
      <c r="AI1153" s="258">
        <f t="shared" si="136"/>
        <v>0</v>
      </c>
    </row>
    <row r="1154" spans="1:35" ht="14.25" customHeight="1" x14ac:dyDescent="0.2">
      <c r="A1154" s="133"/>
      <c r="B1154" s="7"/>
      <c r="C1154" s="53"/>
      <c r="D1154" s="88"/>
      <c r="E1154" s="6"/>
      <c r="F1154" s="88"/>
      <c r="G1154" s="14"/>
      <c r="H1154" s="14"/>
      <c r="I1154" s="118">
        <v>261100</v>
      </c>
      <c r="J1154" s="17"/>
      <c r="K1154" s="6"/>
      <c r="L1154" s="6"/>
      <c r="M1154" s="136"/>
      <c r="N1154" s="226"/>
      <c r="O1154" s="26"/>
      <c r="P1154" s="14"/>
      <c r="Q1154" s="14"/>
      <c r="R1154" s="14"/>
      <c r="S1154" s="14"/>
      <c r="T1154" s="14"/>
      <c r="U1154" s="14"/>
      <c r="V1154" s="6"/>
      <c r="W1154" s="256">
        <f t="shared" si="132"/>
        <v>0</v>
      </c>
      <c r="X1154" s="144" t="str">
        <f t="shared" si="134"/>
        <v/>
      </c>
      <c r="Y1154" s="26"/>
      <c r="Z1154" s="34"/>
      <c r="AA1154" s="34"/>
      <c r="AB1154" s="34"/>
      <c r="AC1154" s="35"/>
      <c r="AD1154" s="36"/>
      <c r="AE1154" s="49"/>
      <c r="AF1154" s="246"/>
      <c r="AG1154" s="257">
        <f t="shared" si="133"/>
        <v>0</v>
      </c>
      <c r="AH1154" s="252" t="str">
        <f t="shared" si="135"/>
        <v/>
      </c>
      <c r="AI1154" s="258">
        <f t="shared" si="136"/>
        <v>0</v>
      </c>
    </row>
    <row r="1155" spans="1:35" ht="14.25" customHeight="1" x14ac:dyDescent="0.2">
      <c r="A1155" s="133"/>
      <c r="B1155" s="7"/>
      <c r="C1155" s="53"/>
      <c r="D1155" s="88"/>
      <c r="E1155" s="6"/>
      <c r="F1155" s="88"/>
      <c r="G1155" s="14"/>
      <c r="H1155" s="14"/>
      <c r="I1155" s="118">
        <v>261101</v>
      </c>
      <c r="J1155" s="17"/>
      <c r="K1155" s="6"/>
      <c r="L1155" s="6"/>
      <c r="M1155" s="136"/>
      <c r="N1155" s="226"/>
      <c r="O1155" s="26"/>
      <c r="P1155" s="14"/>
      <c r="Q1155" s="14"/>
      <c r="R1155" s="14"/>
      <c r="S1155" s="14"/>
      <c r="T1155" s="14"/>
      <c r="U1155" s="14"/>
      <c r="V1155" s="6"/>
      <c r="W1155" s="256">
        <f t="shared" si="132"/>
        <v>0</v>
      </c>
      <c r="X1155" s="144" t="str">
        <f t="shared" si="134"/>
        <v/>
      </c>
      <c r="Y1155" s="26"/>
      <c r="Z1155" s="34"/>
      <c r="AA1155" s="34"/>
      <c r="AB1155" s="34"/>
      <c r="AC1155" s="35"/>
      <c r="AD1155" s="36"/>
      <c r="AE1155" s="49"/>
      <c r="AF1155" s="246"/>
      <c r="AG1155" s="257">
        <f t="shared" si="133"/>
        <v>0</v>
      </c>
      <c r="AH1155" s="252" t="str">
        <f t="shared" si="135"/>
        <v/>
      </c>
      <c r="AI1155" s="258">
        <f t="shared" si="136"/>
        <v>0</v>
      </c>
    </row>
    <row r="1156" spans="1:35" ht="14.25" customHeight="1" x14ac:dyDescent="0.2">
      <c r="A1156" s="133"/>
      <c r="B1156" s="7"/>
      <c r="C1156" s="53"/>
      <c r="D1156" s="88"/>
      <c r="E1156" s="6"/>
      <c r="F1156" s="88"/>
      <c r="G1156" s="14"/>
      <c r="H1156" s="14"/>
      <c r="I1156" s="118">
        <v>261102</v>
      </c>
      <c r="J1156" s="17"/>
      <c r="K1156" s="6"/>
      <c r="L1156" s="6"/>
      <c r="M1156" s="136"/>
      <c r="N1156" s="226"/>
      <c r="O1156" s="26"/>
      <c r="P1156" s="14"/>
      <c r="Q1156" s="14"/>
      <c r="R1156" s="14"/>
      <c r="S1156" s="14"/>
      <c r="T1156" s="14"/>
      <c r="U1156" s="14"/>
      <c r="V1156" s="6"/>
      <c r="W1156" s="256">
        <f t="shared" si="132"/>
        <v>0</v>
      </c>
      <c r="X1156" s="144" t="str">
        <f t="shared" si="134"/>
        <v/>
      </c>
      <c r="Y1156" s="26"/>
      <c r="Z1156" s="34"/>
      <c r="AA1156" s="34"/>
      <c r="AB1156" s="34"/>
      <c r="AC1156" s="35"/>
      <c r="AD1156" s="36"/>
      <c r="AE1156" s="49"/>
      <c r="AF1156" s="246"/>
      <c r="AG1156" s="257">
        <f t="shared" si="133"/>
        <v>0</v>
      </c>
      <c r="AH1156" s="252" t="str">
        <f t="shared" si="135"/>
        <v/>
      </c>
      <c r="AI1156" s="258">
        <f t="shared" si="136"/>
        <v>0</v>
      </c>
    </row>
    <row r="1157" spans="1:35" ht="14.25" customHeight="1" x14ac:dyDescent="0.2">
      <c r="A1157" s="133"/>
      <c r="B1157" s="7"/>
      <c r="C1157" s="53"/>
      <c r="D1157" s="88"/>
      <c r="E1157" s="6"/>
      <c r="F1157" s="88"/>
      <c r="G1157" s="14"/>
      <c r="H1157" s="14"/>
      <c r="I1157" s="118">
        <v>261103</v>
      </c>
      <c r="J1157" s="17"/>
      <c r="K1157" s="6"/>
      <c r="L1157" s="6"/>
      <c r="M1157" s="136"/>
      <c r="N1157" s="226"/>
      <c r="O1157" s="26"/>
      <c r="P1157" s="14"/>
      <c r="Q1157" s="14"/>
      <c r="R1157" s="14"/>
      <c r="S1157" s="14"/>
      <c r="T1157" s="14"/>
      <c r="U1157" s="14"/>
      <c r="V1157" s="6"/>
      <c r="W1157" s="256">
        <f t="shared" si="132"/>
        <v>0</v>
      </c>
      <c r="X1157" s="144" t="str">
        <f t="shared" si="134"/>
        <v/>
      </c>
      <c r="Y1157" s="26"/>
      <c r="Z1157" s="34"/>
      <c r="AA1157" s="34"/>
      <c r="AB1157" s="34"/>
      <c r="AC1157" s="35"/>
      <c r="AD1157" s="36"/>
      <c r="AE1157" s="49"/>
      <c r="AF1157" s="246"/>
      <c r="AG1157" s="257">
        <f t="shared" si="133"/>
        <v>0</v>
      </c>
      <c r="AH1157" s="252" t="str">
        <f t="shared" si="135"/>
        <v/>
      </c>
      <c r="AI1157" s="258">
        <f t="shared" si="136"/>
        <v>0</v>
      </c>
    </row>
    <row r="1158" spans="1:35" ht="14.25" customHeight="1" x14ac:dyDescent="0.2">
      <c r="A1158" s="133"/>
      <c r="B1158" s="7"/>
      <c r="C1158" s="53"/>
      <c r="D1158" s="88"/>
      <c r="E1158" s="6"/>
      <c r="F1158" s="88"/>
      <c r="G1158" s="14"/>
      <c r="H1158" s="14"/>
      <c r="I1158" s="118">
        <v>261104</v>
      </c>
      <c r="J1158" s="17"/>
      <c r="K1158" s="6"/>
      <c r="L1158" s="6"/>
      <c r="M1158" s="136"/>
      <c r="N1158" s="226"/>
      <c r="O1158" s="26"/>
      <c r="P1158" s="14"/>
      <c r="Q1158" s="14"/>
      <c r="R1158" s="14"/>
      <c r="S1158" s="14"/>
      <c r="T1158" s="14"/>
      <c r="U1158" s="14"/>
      <c r="V1158" s="6"/>
      <c r="W1158" s="256">
        <f t="shared" si="132"/>
        <v>0</v>
      </c>
      <c r="X1158" s="144" t="str">
        <f t="shared" si="134"/>
        <v/>
      </c>
      <c r="Y1158" s="26"/>
      <c r="Z1158" s="34"/>
      <c r="AA1158" s="34"/>
      <c r="AB1158" s="34"/>
      <c r="AC1158" s="35"/>
      <c r="AD1158" s="36"/>
      <c r="AE1158" s="49"/>
      <c r="AF1158" s="246"/>
      <c r="AG1158" s="257">
        <f t="shared" si="133"/>
        <v>0</v>
      </c>
      <c r="AH1158" s="252" t="str">
        <f t="shared" si="135"/>
        <v/>
      </c>
      <c r="AI1158" s="258">
        <f t="shared" si="136"/>
        <v>0</v>
      </c>
    </row>
    <row r="1159" spans="1:35" ht="14.25" customHeight="1" x14ac:dyDescent="0.2">
      <c r="A1159" s="133"/>
      <c r="B1159" s="7"/>
      <c r="C1159" s="53"/>
      <c r="D1159" s="88"/>
      <c r="E1159" s="6"/>
      <c r="F1159" s="88"/>
      <c r="G1159" s="14"/>
      <c r="H1159" s="14"/>
      <c r="I1159" s="118">
        <v>261105</v>
      </c>
      <c r="J1159" s="17"/>
      <c r="K1159" s="6"/>
      <c r="L1159" s="6"/>
      <c r="M1159" s="136"/>
      <c r="N1159" s="226"/>
      <c r="O1159" s="26"/>
      <c r="P1159" s="14"/>
      <c r="Q1159" s="14"/>
      <c r="R1159" s="14"/>
      <c r="S1159" s="14"/>
      <c r="T1159" s="14"/>
      <c r="U1159" s="14"/>
      <c r="V1159" s="6"/>
      <c r="W1159" s="256">
        <f t="shared" si="132"/>
        <v>0</v>
      </c>
      <c r="X1159" s="144" t="str">
        <f t="shared" si="134"/>
        <v/>
      </c>
      <c r="Y1159" s="26"/>
      <c r="Z1159" s="34"/>
      <c r="AA1159" s="34"/>
      <c r="AB1159" s="34"/>
      <c r="AC1159" s="35"/>
      <c r="AD1159" s="36"/>
      <c r="AE1159" s="49"/>
      <c r="AF1159" s="246"/>
      <c r="AG1159" s="257">
        <f t="shared" si="133"/>
        <v>0</v>
      </c>
      <c r="AH1159" s="252" t="str">
        <f t="shared" si="135"/>
        <v/>
      </c>
      <c r="AI1159" s="258">
        <f t="shared" si="136"/>
        <v>0</v>
      </c>
    </row>
    <row r="1160" spans="1:35" ht="14.25" customHeight="1" x14ac:dyDescent="0.2">
      <c r="A1160" s="133"/>
      <c r="B1160" s="7"/>
      <c r="C1160" s="53"/>
      <c r="D1160" s="88"/>
      <c r="E1160" s="6"/>
      <c r="F1160" s="88"/>
      <c r="G1160" s="14"/>
      <c r="H1160" s="14"/>
      <c r="I1160" s="118">
        <v>261106</v>
      </c>
      <c r="J1160" s="17"/>
      <c r="K1160" s="6"/>
      <c r="L1160" s="6"/>
      <c r="M1160" s="136"/>
      <c r="N1160" s="226"/>
      <c r="O1160" s="26"/>
      <c r="P1160" s="14"/>
      <c r="Q1160" s="14"/>
      <c r="R1160" s="14"/>
      <c r="S1160" s="14"/>
      <c r="T1160" s="14"/>
      <c r="U1160" s="14"/>
      <c r="V1160" s="6"/>
      <c r="W1160" s="256">
        <f t="shared" si="132"/>
        <v>0</v>
      </c>
      <c r="X1160" s="144" t="str">
        <f t="shared" si="134"/>
        <v/>
      </c>
      <c r="Y1160" s="26"/>
      <c r="Z1160" s="34"/>
      <c r="AA1160" s="34"/>
      <c r="AB1160" s="34"/>
      <c r="AC1160" s="35"/>
      <c r="AD1160" s="36"/>
      <c r="AE1160" s="49"/>
      <c r="AF1160" s="246"/>
      <c r="AG1160" s="257">
        <f t="shared" si="133"/>
        <v>0</v>
      </c>
      <c r="AH1160" s="252" t="str">
        <f t="shared" si="135"/>
        <v/>
      </c>
      <c r="AI1160" s="258">
        <f t="shared" si="136"/>
        <v>0</v>
      </c>
    </row>
    <row r="1161" spans="1:35" ht="14.25" customHeight="1" x14ac:dyDescent="0.2">
      <c r="A1161" s="133"/>
      <c r="B1161" s="7"/>
      <c r="C1161" s="53"/>
      <c r="D1161" s="88"/>
      <c r="E1161" s="6"/>
      <c r="F1161" s="88"/>
      <c r="G1161" s="14"/>
      <c r="H1161" s="14"/>
      <c r="I1161" s="118">
        <v>261107</v>
      </c>
      <c r="J1161" s="17"/>
      <c r="K1161" s="6"/>
      <c r="L1161" s="6"/>
      <c r="M1161" s="136"/>
      <c r="N1161" s="226"/>
      <c r="O1161" s="26"/>
      <c r="P1161" s="14"/>
      <c r="Q1161" s="14"/>
      <c r="R1161" s="14"/>
      <c r="S1161" s="14"/>
      <c r="T1161" s="14"/>
      <c r="U1161" s="14"/>
      <c r="V1161" s="6"/>
      <c r="W1161" s="256">
        <f t="shared" si="132"/>
        <v>0</v>
      </c>
      <c r="X1161" s="144" t="str">
        <f t="shared" si="134"/>
        <v/>
      </c>
      <c r="Y1161" s="26"/>
      <c r="Z1161" s="34"/>
      <c r="AA1161" s="34"/>
      <c r="AB1161" s="34"/>
      <c r="AC1161" s="35"/>
      <c r="AD1161" s="36"/>
      <c r="AE1161" s="49"/>
      <c r="AF1161" s="246"/>
      <c r="AG1161" s="257">
        <f t="shared" si="133"/>
        <v>0</v>
      </c>
      <c r="AH1161" s="252" t="str">
        <f t="shared" si="135"/>
        <v/>
      </c>
      <c r="AI1161" s="258">
        <f t="shared" si="136"/>
        <v>0</v>
      </c>
    </row>
    <row r="1162" spans="1:35" ht="14.25" customHeight="1" x14ac:dyDescent="0.2">
      <c r="A1162" s="133"/>
      <c r="B1162" s="7"/>
      <c r="C1162" s="53"/>
      <c r="D1162" s="88"/>
      <c r="E1162" s="6"/>
      <c r="F1162" s="88"/>
      <c r="G1162" s="14"/>
      <c r="H1162" s="14"/>
      <c r="I1162" s="118">
        <v>261108</v>
      </c>
      <c r="J1162" s="17"/>
      <c r="K1162" s="6"/>
      <c r="L1162" s="6"/>
      <c r="M1162" s="136"/>
      <c r="N1162" s="226"/>
      <c r="O1162" s="26"/>
      <c r="P1162" s="14"/>
      <c r="Q1162" s="14"/>
      <c r="R1162" s="14"/>
      <c r="S1162" s="14"/>
      <c r="T1162" s="14"/>
      <c r="U1162" s="14"/>
      <c r="V1162" s="6"/>
      <c r="W1162" s="256">
        <f t="shared" si="132"/>
        <v>0</v>
      </c>
      <c r="X1162" s="144" t="str">
        <f t="shared" si="134"/>
        <v/>
      </c>
      <c r="Y1162" s="26"/>
      <c r="Z1162" s="34"/>
      <c r="AA1162" s="34"/>
      <c r="AB1162" s="34"/>
      <c r="AC1162" s="35"/>
      <c r="AD1162" s="36"/>
      <c r="AE1162" s="49"/>
      <c r="AF1162" s="246"/>
      <c r="AG1162" s="257">
        <f t="shared" si="133"/>
        <v>0</v>
      </c>
      <c r="AH1162" s="252" t="str">
        <f t="shared" si="135"/>
        <v/>
      </c>
      <c r="AI1162" s="258">
        <f t="shared" si="136"/>
        <v>0</v>
      </c>
    </row>
    <row r="1163" spans="1:35" ht="14.25" customHeight="1" x14ac:dyDescent="0.2">
      <c r="A1163" s="133"/>
      <c r="B1163" s="7"/>
      <c r="C1163" s="53"/>
      <c r="D1163" s="88"/>
      <c r="E1163" s="6"/>
      <c r="F1163" s="88"/>
      <c r="G1163" s="14"/>
      <c r="H1163" s="14"/>
      <c r="I1163" s="118">
        <v>261109</v>
      </c>
      <c r="J1163" s="17"/>
      <c r="K1163" s="6"/>
      <c r="L1163" s="6"/>
      <c r="M1163" s="136"/>
      <c r="N1163" s="226"/>
      <c r="O1163" s="26"/>
      <c r="P1163" s="14"/>
      <c r="Q1163" s="14"/>
      <c r="R1163" s="14"/>
      <c r="S1163" s="14"/>
      <c r="T1163" s="14"/>
      <c r="U1163" s="14"/>
      <c r="V1163" s="6"/>
      <c r="W1163" s="256">
        <f t="shared" si="132"/>
        <v>0</v>
      </c>
      <c r="X1163" s="144" t="str">
        <f t="shared" si="134"/>
        <v/>
      </c>
      <c r="Y1163" s="26"/>
      <c r="Z1163" s="34"/>
      <c r="AA1163" s="34"/>
      <c r="AB1163" s="34"/>
      <c r="AC1163" s="35"/>
      <c r="AD1163" s="36"/>
      <c r="AE1163" s="49"/>
      <c r="AF1163" s="246"/>
      <c r="AG1163" s="257">
        <f t="shared" si="133"/>
        <v>0</v>
      </c>
      <c r="AH1163" s="252" t="str">
        <f t="shared" si="135"/>
        <v/>
      </c>
      <c r="AI1163" s="258">
        <f t="shared" si="136"/>
        <v>0</v>
      </c>
    </row>
    <row r="1164" spans="1:35" ht="14.25" customHeight="1" x14ac:dyDescent="0.2">
      <c r="A1164" s="133"/>
      <c r="B1164" s="7"/>
      <c r="C1164" s="53"/>
      <c r="D1164" s="88"/>
      <c r="E1164" s="6"/>
      <c r="F1164" s="88"/>
      <c r="G1164" s="14"/>
      <c r="H1164" s="14"/>
      <c r="I1164" s="118">
        <v>261110</v>
      </c>
      <c r="J1164" s="17"/>
      <c r="K1164" s="6"/>
      <c r="L1164" s="6"/>
      <c r="M1164" s="136"/>
      <c r="N1164" s="226"/>
      <c r="O1164" s="26"/>
      <c r="P1164" s="14"/>
      <c r="Q1164" s="14"/>
      <c r="R1164" s="14"/>
      <c r="S1164" s="14"/>
      <c r="T1164" s="14"/>
      <c r="U1164" s="14"/>
      <c r="V1164" s="6"/>
      <c r="W1164" s="256">
        <f t="shared" si="132"/>
        <v>0</v>
      </c>
      <c r="X1164" s="144" t="str">
        <f t="shared" si="134"/>
        <v/>
      </c>
      <c r="Y1164" s="26"/>
      <c r="Z1164" s="34"/>
      <c r="AA1164" s="34"/>
      <c r="AB1164" s="34"/>
      <c r="AC1164" s="35"/>
      <c r="AD1164" s="36"/>
      <c r="AE1164" s="49"/>
      <c r="AF1164" s="246"/>
      <c r="AG1164" s="257">
        <f t="shared" si="133"/>
        <v>0</v>
      </c>
      <c r="AH1164" s="252" t="str">
        <f t="shared" si="135"/>
        <v/>
      </c>
      <c r="AI1164" s="258">
        <f t="shared" si="136"/>
        <v>0</v>
      </c>
    </row>
    <row r="1165" spans="1:35" ht="14.25" customHeight="1" x14ac:dyDescent="0.2">
      <c r="A1165" s="133"/>
      <c r="B1165" s="7"/>
      <c r="C1165" s="53"/>
      <c r="D1165" s="88"/>
      <c r="E1165" s="6"/>
      <c r="F1165" s="88"/>
      <c r="G1165" s="14"/>
      <c r="H1165" s="14"/>
      <c r="I1165" s="118">
        <v>261111</v>
      </c>
      <c r="J1165" s="17"/>
      <c r="K1165" s="6"/>
      <c r="L1165" s="6"/>
      <c r="M1165" s="136"/>
      <c r="N1165" s="226"/>
      <c r="O1165" s="26"/>
      <c r="P1165" s="14"/>
      <c r="Q1165" s="14"/>
      <c r="R1165" s="14"/>
      <c r="S1165" s="14"/>
      <c r="T1165" s="14"/>
      <c r="U1165" s="14"/>
      <c r="V1165" s="6"/>
      <c r="W1165" s="256">
        <f t="shared" si="132"/>
        <v>0</v>
      </c>
      <c r="X1165" s="144" t="str">
        <f t="shared" si="134"/>
        <v/>
      </c>
      <c r="Y1165" s="26"/>
      <c r="Z1165" s="34"/>
      <c r="AA1165" s="34"/>
      <c r="AB1165" s="34"/>
      <c r="AC1165" s="35"/>
      <c r="AD1165" s="36"/>
      <c r="AE1165" s="49"/>
      <c r="AF1165" s="246"/>
      <c r="AG1165" s="257">
        <f t="shared" si="133"/>
        <v>0</v>
      </c>
      <c r="AH1165" s="252" t="str">
        <f t="shared" si="135"/>
        <v/>
      </c>
      <c r="AI1165" s="258">
        <f t="shared" si="136"/>
        <v>0</v>
      </c>
    </row>
    <row r="1166" spans="1:35" ht="14.25" customHeight="1" x14ac:dyDescent="0.2">
      <c r="A1166" s="133"/>
      <c r="B1166" s="7"/>
      <c r="C1166" s="53"/>
      <c r="D1166" s="88"/>
      <c r="E1166" s="6"/>
      <c r="F1166" s="88"/>
      <c r="G1166" s="14"/>
      <c r="H1166" s="14"/>
      <c r="I1166" s="118">
        <v>261112</v>
      </c>
      <c r="J1166" s="17"/>
      <c r="K1166" s="6"/>
      <c r="L1166" s="6"/>
      <c r="M1166" s="136"/>
      <c r="N1166" s="226"/>
      <c r="O1166" s="26"/>
      <c r="P1166" s="14"/>
      <c r="Q1166" s="14"/>
      <c r="R1166" s="14"/>
      <c r="S1166" s="14"/>
      <c r="T1166" s="14"/>
      <c r="U1166" s="14"/>
      <c r="V1166" s="6"/>
      <c r="W1166" s="256">
        <f t="shared" si="132"/>
        <v>0</v>
      </c>
      <c r="X1166" s="144" t="str">
        <f t="shared" si="134"/>
        <v/>
      </c>
      <c r="Y1166" s="26"/>
      <c r="Z1166" s="34"/>
      <c r="AA1166" s="34"/>
      <c r="AB1166" s="34"/>
      <c r="AC1166" s="35"/>
      <c r="AD1166" s="36"/>
      <c r="AE1166" s="49"/>
      <c r="AF1166" s="246"/>
      <c r="AG1166" s="257">
        <f t="shared" si="133"/>
        <v>0</v>
      </c>
      <c r="AH1166" s="252" t="str">
        <f t="shared" si="135"/>
        <v/>
      </c>
      <c r="AI1166" s="258">
        <f t="shared" si="136"/>
        <v>0</v>
      </c>
    </row>
    <row r="1167" spans="1:35" ht="14.25" customHeight="1" x14ac:dyDescent="0.2">
      <c r="A1167" s="133"/>
      <c r="B1167" s="7"/>
      <c r="C1167" s="53"/>
      <c r="D1167" s="88"/>
      <c r="E1167" s="6"/>
      <c r="F1167" s="88"/>
      <c r="G1167" s="14"/>
      <c r="H1167" s="14"/>
      <c r="I1167" s="118">
        <v>261113</v>
      </c>
      <c r="J1167" s="17"/>
      <c r="K1167" s="6"/>
      <c r="L1167" s="6"/>
      <c r="M1167" s="136"/>
      <c r="N1167" s="226"/>
      <c r="O1167" s="26"/>
      <c r="P1167" s="14"/>
      <c r="Q1167" s="14"/>
      <c r="R1167" s="14"/>
      <c r="S1167" s="14"/>
      <c r="T1167" s="14"/>
      <c r="U1167" s="14"/>
      <c r="V1167" s="6"/>
      <c r="W1167" s="256">
        <f t="shared" si="132"/>
        <v>0</v>
      </c>
      <c r="X1167" s="144" t="str">
        <f t="shared" si="134"/>
        <v/>
      </c>
      <c r="Y1167" s="26"/>
      <c r="Z1167" s="34"/>
      <c r="AA1167" s="34"/>
      <c r="AB1167" s="34"/>
      <c r="AC1167" s="35"/>
      <c r="AD1167" s="36"/>
      <c r="AE1167" s="49"/>
      <c r="AF1167" s="246"/>
      <c r="AG1167" s="257">
        <f t="shared" si="133"/>
        <v>0</v>
      </c>
      <c r="AH1167" s="252" t="str">
        <f t="shared" si="135"/>
        <v/>
      </c>
      <c r="AI1167" s="258">
        <f t="shared" si="136"/>
        <v>0</v>
      </c>
    </row>
    <row r="1168" spans="1:35" ht="14.25" customHeight="1" x14ac:dyDescent="0.2">
      <c r="A1168" s="133"/>
      <c r="B1168" s="7"/>
      <c r="C1168" s="53"/>
      <c r="D1168" s="88"/>
      <c r="E1168" s="6"/>
      <c r="F1168" s="88"/>
      <c r="G1168" s="14"/>
      <c r="H1168" s="14"/>
      <c r="I1168" s="118">
        <v>261114</v>
      </c>
      <c r="J1168" s="17"/>
      <c r="K1168" s="6"/>
      <c r="L1168" s="6"/>
      <c r="M1168" s="136"/>
      <c r="N1168" s="226"/>
      <c r="O1168" s="26"/>
      <c r="P1168" s="14"/>
      <c r="Q1168" s="14"/>
      <c r="R1168" s="14"/>
      <c r="S1168" s="14"/>
      <c r="T1168" s="14"/>
      <c r="U1168" s="14"/>
      <c r="V1168" s="6"/>
      <c r="W1168" s="256">
        <f t="shared" si="132"/>
        <v>0</v>
      </c>
      <c r="X1168" s="144" t="str">
        <f t="shared" si="134"/>
        <v/>
      </c>
      <c r="Y1168" s="26"/>
      <c r="Z1168" s="34"/>
      <c r="AA1168" s="34"/>
      <c r="AB1168" s="34"/>
      <c r="AC1168" s="35"/>
      <c r="AD1168" s="36"/>
      <c r="AE1168" s="49"/>
      <c r="AF1168" s="246"/>
      <c r="AG1168" s="257">
        <f t="shared" si="133"/>
        <v>0</v>
      </c>
      <c r="AH1168" s="252" t="str">
        <f t="shared" si="135"/>
        <v/>
      </c>
      <c r="AI1168" s="258">
        <f t="shared" si="136"/>
        <v>0</v>
      </c>
    </row>
    <row r="1169" spans="1:35" ht="14.25" customHeight="1" x14ac:dyDescent="0.2">
      <c r="A1169" s="133"/>
      <c r="B1169" s="7"/>
      <c r="C1169" s="53"/>
      <c r="D1169" s="88"/>
      <c r="E1169" s="6"/>
      <c r="F1169" s="88"/>
      <c r="G1169" s="14"/>
      <c r="H1169" s="14"/>
      <c r="I1169" s="118">
        <v>261115</v>
      </c>
      <c r="J1169" s="17"/>
      <c r="K1169" s="6"/>
      <c r="L1169" s="6"/>
      <c r="M1169" s="136"/>
      <c r="N1169" s="226"/>
      <c r="O1169" s="26"/>
      <c r="P1169" s="14"/>
      <c r="Q1169" s="14"/>
      <c r="R1169" s="14"/>
      <c r="S1169" s="14"/>
      <c r="T1169" s="14"/>
      <c r="U1169" s="14"/>
      <c r="V1169" s="6"/>
      <c r="W1169" s="256">
        <f t="shared" si="132"/>
        <v>0</v>
      </c>
      <c r="X1169" s="144" t="str">
        <f t="shared" si="134"/>
        <v/>
      </c>
      <c r="Y1169" s="26"/>
      <c r="Z1169" s="34"/>
      <c r="AA1169" s="34"/>
      <c r="AB1169" s="34"/>
      <c r="AC1169" s="35"/>
      <c r="AD1169" s="36"/>
      <c r="AE1169" s="49"/>
      <c r="AF1169" s="246"/>
      <c r="AG1169" s="257">
        <f t="shared" si="133"/>
        <v>0</v>
      </c>
      <c r="AH1169" s="252" t="str">
        <f t="shared" si="135"/>
        <v/>
      </c>
      <c r="AI1169" s="258">
        <f t="shared" si="136"/>
        <v>0</v>
      </c>
    </row>
    <row r="1170" spans="1:35" ht="14.25" customHeight="1" x14ac:dyDescent="0.2">
      <c r="A1170" s="133"/>
      <c r="B1170" s="7"/>
      <c r="C1170" s="53"/>
      <c r="D1170" s="88"/>
      <c r="E1170" s="6"/>
      <c r="F1170" s="88"/>
      <c r="G1170" s="14"/>
      <c r="H1170" s="14"/>
      <c r="I1170" s="118">
        <v>261116</v>
      </c>
      <c r="J1170" s="17"/>
      <c r="K1170" s="6"/>
      <c r="L1170" s="6"/>
      <c r="M1170" s="136"/>
      <c r="N1170" s="226"/>
      <c r="O1170" s="26"/>
      <c r="P1170" s="14"/>
      <c r="Q1170" s="14"/>
      <c r="R1170" s="14"/>
      <c r="S1170" s="14"/>
      <c r="T1170" s="14"/>
      <c r="U1170" s="14"/>
      <c r="V1170" s="6"/>
      <c r="W1170" s="256">
        <f t="shared" si="132"/>
        <v>0</v>
      </c>
      <c r="X1170" s="144" t="str">
        <f t="shared" si="134"/>
        <v/>
      </c>
      <c r="Y1170" s="26"/>
      <c r="Z1170" s="34"/>
      <c r="AA1170" s="34"/>
      <c r="AB1170" s="34"/>
      <c r="AC1170" s="35"/>
      <c r="AD1170" s="36"/>
      <c r="AE1170" s="49"/>
      <c r="AF1170" s="246"/>
      <c r="AG1170" s="257">
        <f t="shared" si="133"/>
        <v>0</v>
      </c>
      <c r="AH1170" s="252" t="str">
        <f t="shared" si="135"/>
        <v/>
      </c>
      <c r="AI1170" s="258">
        <f t="shared" si="136"/>
        <v>0</v>
      </c>
    </row>
    <row r="1171" spans="1:35" ht="14.25" customHeight="1" x14ac:dyDescent="0.2">
      <c r="A1171" s="133"/>
      <c r="B1171" s="7"/>
      <c r="C1171" s="53"/>
      <c r="D1171" s="88"/>
      <c r="E1171" s="6"/>
      <c r="F1171" s="88"/>
      <c r="G1171" s="14"/>
      <c r="H1171" s="14"/>
      <c r="I1171" s="118">
        <v>261117</v>
      </c>
      <c r="J1171" s="17"/>
      <c r="K1171" s="6"/>
      <c r="L1171" s="6"/>
      <c r="M1171" s="136"/>
      <c r="N1171" s="226"/>
      <c r="O1171" s="26"/>
      <c r="P1171" s="14"/>
      <c r="Q1171" s="14"/>
      <c r="R1171" s="14"/>
      <c r="S1171" s="14"/>
      <c r="T1171" s="14"/>
      <c r="U1171" s="14"/>
      <c r="V1171" s="6"/>
      <c r="W1171" s="256">
        <f t="shared" si="132"/>
        <v>0</v>
      </c>
      <c r="X1171" s="144" t="str">
        <f t="shared" si="134"/>
        <v/>
      </c>
      <c r="Y1171" s="26"/>
      <c r="Z1171" s="34"/>
      <c r="AA1171" s="34"/>
      <c r="AB1171" s="34"/>
      <c r="AC1171" s="35"/>
      <c r="AD1171" s="36"/>
      <c r="AE1171" s="49"/>
      <c r="AF1171" s="246"/>
      <c r="AG1171" s="257">
        <f t="shared" si="133"/>
        <v>0</v>
      </c>
      <c r="AH1171" s="252" t="str">
        <f t="shared" si="135"/>
        <v/>
      </c>
      <c r="AI1171" s="258">
        <f t="shared" si="136"/>
        <v>0</v>
      </c>
    </row>
    <row r="1172" spans="1:35" ht="14.25" customHeight="1" x14ac:dyDescent="0.2">
      <c r="A1172" s="133"/>
      <c r="B1172" s="7"/>
      <c r="C1172" s="53"/>
      <c r="D1172" s="88"/>
      <c r="E1172" s="6"/>
      <c r="F1172" s="88"/>
      <c r="G1172" s="14"/>
      <c r="H1172" s="14"/>
      <c r="I1172" s="118">
        <v>261118</v>
      </c>
      <c r="J1172" s="17"/>
      <c r="K1172" s="6"/>
      <c r="L1172" s="6"/>
      <c r="M1172" s="136"/>
      <c r="N1172" s="226"/>
      <c r="O1172" s="26"/>
      <c r="P1172" s="14"/>
      <c r="Q1172" s="14"/>
      <c r="R1172" s="14"/>
      <c r="S1172" s="14"/>
      <c r="T1172" s="14"/>
      <c r="U1172" s="14"/>
      <c r="V1172" s="6"/>
      <c r="W1172" s="256">
        <f t="shared" si="132"/>
        <v>0</v>
      </c>
      <c r="X1172" s="144" t="str">
        <f t="shared" si="134"/>
        <v/>
      </c>
      <c r="Y1172" s="26"/>
      <c r="Z1172" s="34"/>
      <c r="AA1172" s="34"/>
      <c r="AB1172" s="34"/>
      <c r="AC1172" s="35"/>
      <c r="AD1172" s="36"/>
      <c r="AE1172" s="49"/>
      <c r="AF1172" s="246"/>
      <c r="AG1172" s="257">
        <f t="shared" si="133"/>
        <v>0</v>
      </c>
      <c r="AH1172" s="252" t="str">
        <f t="shared" si="135"/>
        <v/>
      </c>
      <c r="AI1172" s="258">
        <f t="shared" si="136"/>
        <v>0</v>
      </c>
    </row>
    <row r="1173" spans="1:35" ht="14.25" customHeight="1" x14ac:dyDescent="0.2">
      <c r="A1173" s="133"/>
      <c r="B1173" s="7"/>
      <c r="C1173" s="53"/>
      <c r="D1173" s="88"/>
      <c r="E1173" s="6"/>
      <c r="F1173" s="88"/>
      <c r="G1173" s="14"/>
      <c r="H1173" s="14"/>
      <c r="I1173" s="118">
        <v>261119</v>
      </c>
      <c r="J1173" s="17"/>
      <c r="K1173" s="6"/>
      <c r="L1173" s="6"/>
      <c r="M1173" s="136"/>
      <c r="N1173" s="226"/>
      <c r="O1173" s="26"/>
      <c r="P1173" s="14"/>
      <c r="Q1173" s="14"/>
      <c r="R1173" s="14"/>
      <c r="S1173" s="14"/>
      <c r="T1173" s="14"/>
      <c r="U1173" s="14"/>
      <c r="V1173" s="6"/>
      <c r="W1173" s="256">
        <f t="shared" si="132"/>
        <v>0</v>
      </c>
      <c r="X1173" s="144" t="str">
        <f t="shared" si="134"/>
        <v/>
      </c>
      <c r="Y1173" s="26"/>
      <c r="Z1173" s="34"/>
      <c r="AA1173" s="34"/>
      <c r="AB1173" s="34"/>
      <c r="AC1173" s="35"/>
      <c r="AD1173" s="36"/>
      <c r="AE1173" s="49"/>
      <c r="AF1173" s="246"/>
      <c r="AG1173" s="257">
        <f t="shared" si="133"/>
        <v>0</v>
      </c>
      <c r="AH1173" s="252" t="str">
        <f t="shared" si="135"/>
        <v/>
      </c>
      <c r="AI1173" s="258">
        <f t="shared" si="136"/>
        <v>0</v>
      </c>
    </row>
    <row r="1174" spans="1:35" ht="14.25" customHeight="1" x14ac:dyDescent="0.2">
      <c r="A1174" s="133"/>
      <c r="B1174" s="7"/>
      <c r="C1174" s="53"/>
      <c r="D1174" s="88"/>
      <c r="E1174" s="6"/>
      <c r="F1174" s="88"/>
      <c r="G1174" s="14"/>
      <c r="H1174" s="14"/>
      <c r="I1174" s="118">
        <v>261120</v>
      </c>
      <c r="J1174" s="17"/>
      <c r="K1174" s="6"/>
      <c r="L1174" s="6"/>
      <c r="M1174" s="136"/>
      <c r="N1174" s="226"/>
      <c r="O1174" s="26"/>
      <c r="P1174" s="14"/>
      <c r="Q1174" s="14"/>
      <c r="R1174" s="14"/>
      <c r="S1174" s="14"/>
      <c r="T1174" s="14"/>
      <c r="U1174" s="14"/>
      <c r="V1174" s="6"/>
      <c r="W1174" s="256">
        <f t="shared" si="132"/>
        <v>0</v>
      </c>
      <c r="X1174" s="144" t="str">
        <f t="shared" si="134"/>
        <v/>
      </c>
      <c r="Y1174" s="26"/>
      <c r="Z1174" s="34"/>
      <c r="AA1174" s="34"/>
      <c r="AB1174" s="34"/>
      <c r="AC1174" s="35"/>
      <c r="AD1174" s="36"/>
      <c r="AE1174" s="49"/>
      <c r="AF1174" s="246"/>
      <c r="AG1174" s="257">
        <f t="shared" si="133"/>
        <v>0</v>
      </c>
      <c r="AH1174" s="252" t="str">
        <f t="shared" si="135"/>
        <v/>
      </c>
      <c r="AI1174" s="258">
        <f t="shared" si="136"/>
        <v>0</v>
      </c>
    </row>
    <row r="1175" spans="1:35" ht="14.25" customHeight="1" x14ac:dyDescent="0.2">
      <c r="A1175" s="133"/>
      <c r="B1175" s="7"/>
      <c r="C1175" s="53"/>
      <c r="D1175" s="88"/>
      <c r="E1175" s="6"/>
      <c r="F1175" s="88"/>
      <c r="G1175" s="14"/>
      <c r="H1175" s="14"/>
      <c r="I1175" s="118">
        <v>261121</v>
      </c>
      <c r="J1175" s="17"/>
      <c r="K1175" s="6"/>
      <c r="L1175" s="6"/>
      <c r="M1175" s="136"/>
      <c r="N1175" s="226"/>
      <c r="O1175" s="26"/>
      <c r="P1175" s="14"/>
      <c r="Q1175" s="14"/>
      <c r="R1175" s="14"/>
      <c r="S1175" s="14"/>
      <c r="T1175" s="14"/>
      <c r="U1175" s="14"/>
      <c r="V1175" s="6"/>
      <c r="W1175" s="256">
        <f t="shared" si="132"/>
        <v>0</v>
      </c>
      <c r="X1175" s="144" t="str">
        <f t="shared" si="134"/>
        <v/>
      </c>
      <c r="Y1175" s="26"/>
      <c r="Z1175" s="34"/>
      <c r="AA1175" s="34"/>
      <c r="AB1175" s="34"/>
      <c r="AC1175" s="35"/>
      <c r="AD1175" s="36"/>
      <c r="AE1175" s="49"/>
      <c r="AF1175" s="246"/>
      <c r="AG1175" s="257">
        <f t="shared" si="133"/>
        <v>0</v>
      </c>
      <c r="AH1175" s="252" t="str">
        <f t="shared" si="135"/>
        <v/>
      </c>
      <c r="AI1175" s="258">
        <f t="shared" si="136"/>
        <v>0</v>
      </c>
    </row>
    <row r="1176" spans="1:35" ht="14.25" customHeight="1" x14ac:dyDescent="0.2">
      <c r="A1176" s="133"/>
      <c r="B1176" s="7"/>
      <c r="C1176" s="53"/>
      <c r="D1176" s="88"/>
      <c r="E1176" s="6"/>
      <c r="F1176" s="88"/>
      <c r="G1176" s="14"/>
      <c r="H1176" s="14"/>
      <c r="I1176" s="118">
        <v>261122</v>
      </c>
      <c r="J1176" s="17"/>
      <c r="K1176" s="6"/>
      <c r="L1176" s="6"/>
      <c r="M1176" s="136"/>
      <c r="N1176" s="226"/>
      <c r="O1176" s="26"/>
      <c r="P1176" s="14"/>
      <c r="Q1176" s="14"/>
      <c r="R1176" s="14"/>
      <c r="S1176" s="14"/>
      <c r="T1176" s="14"/>
      <c r="U1176" s="14"/>
      <c r="V1176" s="6"/>
      <c r="W1176" s="256">
        <f t="shared" si="132"/>
        <v>0</v>
      </c>
      <c r="X1176" s="144" t="str">
        <f t="shared" si="134"/>
        <v/>
      </c>
      <c r="Y1176" s="26"/>
      <c r="Z1176" s="34"/>
      <c r="AA1176" s="34"/>
      <c r="AB1176" s="34"/>
      <c r="AC1176" s="35"/>
      <c r="AD1176" s="36"/>
      <c r="AE1176" s="49"/>
      <c r="AF1176" s="246"/>
      <c r="AG1176" s="257">
        <f t="shared" si="133"/>
        <v>0</v>
      </c>
      <c r="AH1176" s="252" t="str">
        <f t="shared" si="135"/>
        <v/>
      </c>
      <c r="AI1176" s="258">
        <f t="shared" si="136"/>
        <v>0</v>
      </c>
    </row>
    <row r="1177" spans="1:35" ht="14.25" customHeight="1" x14ac:dyDescent="0.2">
      <c r="A1177" s="133"/>
      <c r="B1177" s="7"/>
      <c r="C1177" s="53"/>
      <c r="D1177" s="88"/>
      <c r="E1177" s="6"/>
      <c r="F1177" s="88"/>
      <c r="G1177" s="14"/>
      <c r="H1177" s="14"/>
      <c r="I1177" s="118">
        <v>261123</v>
      </c>
      <c r="J1177" s="17"/>
      <c r="K1177" s="6"/>
      <c r="L1177" s="6"/>
      <c r="M1177" s="136"/>
      <c r="N1177" s="226"/>
      <c r="O1177" s="26"/>
      <c r="P1177" s="14"/>
      <c r="Q1177" s="14"/>
      <c r="R1177" s="14"/>
      <c r="S1177" s="14"/>
      <c r="T1177" s="14"/>
      <c r="U1177" s="14"/>
      <c r="V1177" s="6"/>
      <c r="W1177" s="256">
        <f t="shared" si="132"/>
        <v>0</v>
      </c>
      <c r="X1177" s="144" t="str">
        <f t="shared" si="134"/>
        <v/>
      </c>
      <c r="Y1177" s="26"/>
      <c r="Z1177" s="34"/>
      <c r="AA1177" s="34"/>
      <c r="AB1177" s="34"/>
      <c r="AC1177" s="35"/>
      <c r="AD1177" s="36"/>
      <c r="AE1177" s="49"/>
      <c r="AF1177" s="246"/>
      <c r="AG1177" s="257">
        <f t="shared" si="133"/>
        <v>0</v>
      </c>
      <c r="AH1177" s="252" t="str">
        <f t="shared" si="135"/>
        <v/>
      </c>
      <c r="AI1177" s="258">
        <f t="shared" si="136"/>
        <v>0</v>
      </c>
    </row>
    <row r="1178" spans="1:35" ht="14.25" customHeight="1" x14ac:dyDescent="0.2">
      <c r="A1178" s="133"/>
      <c r="B1178" s="7"/>
      <c r="C1178" s="53"/>
      <c r="D1178" s="88"/>
      <c r="E1178" s="6"/>
      <c r="F1178" s="88"/>
      <c r="G1178" s="14"/>
      <c r="H1178" s="14"/>
      <c r="I1178" s="118">
        <v>261124</v>
      </c>
      <c r="J1178" s="17"/>
      <c r="K1178" s="6"/>
      <c r="L1178" s="6"/>
      <c r="M1178" s="136"/>
      <c r="N1178" s="226"/>
      <c r="O1178" s="26"/>
      <c r="P1178" s="14"/>
      <c r="Q1178" s="14"/>
      <c r="R1178" s="14"/>
      <c r="S1178" s="14"/>
      <c r="T1178" s="14"/>
      <c r="U1178" s="14"/>
      <c r="V1178" s="6"/>
      <c r="W1178" s="256">
        <f t="shared" si="132"/>
        <v>0</v>
      </c>
      <c r="X1178" s="144" t="str">
        <f t="shared" si="134"/>
        <v/>
      </c>
      <c r="Y1178" s="26"/>
      <c r="Z1178" s="34"/>
      <c r="AA1178" s="34"/>
      <c r="AB1178" s="34"/>
      <c r="AC1178" s="35"/>
      <c r="AD1178" s="36"/>
      <c r="AE1178" s="49"/>
      <c r="AF1178" s="246"/>
      <c r="AG1178" s="257">
        <f t="shared" si="133"/>
        <v>0</v>
      </c>
      <c r="AH1178" s="252" t="str">
        <f t="shared" si="135"/>
        <v/>
      </c>
      <c r="AI1178" s="258">
        <f t="shared" si="136"/>
        <v>0</v>
      </c>
    </row>
    <row r="1179" spans="1:35" ht="14.25" customHeight="1" x14ac:dyDescent="0.2">
      <c r="A1179" s="133"/>
      <c r="B1179" s="7"/>
      <c r="C1179" s="53"/>
      <c r="D1179" s="88"/>
      <c r="E1179" s="6"/>
      <c r="F1179" s="88"/>
      <c r="G1179" s="14"/>
      <c r="H1179" s="14"/>
      <c r="I1179" s="118">
        <v>261125</v>
      </c>
      <c r="J1179" s="17"/>
      <c r="K1179" s="6"/>
      <c r="L1179" s="6"/>
      <c r="M1179" s="136"/>
      <c r="N1179" s="226"/>
      <c r="O1179" s="26"/>
      <c r="P1179" s="14"/>
      <c r="Q1179" s="14"/>
      <c r="R1179" s="14"/>
      <c r="S1179" s="14"/>
      <c r="T1179" s="14"/>
      <c r="U1179" s="14"/>
      <c r="V1179" s="6"/>
      <c r="W1179" s="256">
        <f t="shared" si="132"/>
        <v>0</v>
      </c>
      <c r="X1179" s="144" t="str">
        <f t="shared" si="134"/>
        <v/>
      </c>
      <c r="Y1179" s="26"/>
      <c r="Z1179" s="34"/>
      <c r="AA1179" s="34"/>
      <c r="AB1179" s="34"/>
      <c r="AC1179" s="35"/>
      <c r="AD1179" s="36"/>
      <c r="AE1179" s="49"/>
      <c r="AF1179" s="246"/>
      <c r="AG1179" s="257">
        <f t="shared" si="133"/>
        <v>0</v>
      </c>
      <c r="AH1179" s="252" t="str">
        <f t="shared" si="135"/>
        <v/>
      </c>
      <c r="AI1179" s="258">
        <f t="shared" si="136"/>
        <v>0</v>
      </c>
    </row>
    <row r="1180" spans="1:35" ht="14.25" customHeight="1" x14ac:dyDescent="0.2">
      <c r="A1180" s="133"/>
      <c r="B1180" s="7"/>
      <c r="C1180" s="53"/>
      <c r="D1180" s="88"/>
      <c r="E1180" s="6"/>
      <c r="F1180" s="88"/>
      <c r="G1180" s="14"/>
      <c r="H1180" s="14"/>
      <c r="I1180" s="118">
        <v>261126</v>
      </c>
      <c r="J1180" s="17"/>
      <c r="K1180" s="6"/>
      <c r="L1180" s="6"/>
      <c r="M1180" s="136"/>
      <c r="N1180" s="226"/>
      <c r="O1180" s="26"/>
      <c r="P1180" s="14"/>
      <c r="Q1180" s="14"/>
      <c r="R1180" s="14"/>
      <c r="S1180" s="14"/>
      <c r="T1180" s="14"/>
      <c r="U1180" s="14"/>
      <c r="V1180" s="6"/>
      <c r="W1180" s="256">
        <f t="shared" si="132"/>
        <v>0</v>
      </c>
      <c r="X1180" s="144" t="str">
        <f t="shared" si="134"/>
        <v/>
      </c>
      <c r="Y1180" s="26"/>
      <c r="Z1180" s="34"/>
      <c r="AA1180" s="34"/>
      <c r="AB1180" s="34"/>
      <c r="AC1180" s="35"/>
      <c r="AD1180" s="36"/>
      <c r="AE1180" s="49"/>
      <c r="AF1180" s="246"/>
      <c r="AG1180" s="257">
        <f t="shared" si="133"/>
        <v>0</v>
      </c>
      <c r="AH1180" s="252" t="str">
        <f t="shared" si="135"/>
        <v/>
      </c>
      <c r="AI1180" s="258">
        <f t="shared" si="136"/>
        <v>0</v>
      </c>
    </row>
    <row r="1181" spans="1:35" ht="14.25" customHeight="1" x14ac:dyDescent="0.2">
      <c r="A1181" s="133"/>
      <c r="B1181" s="7"/>
      <c r="C1181" s="53"/>
      <c r="D1181" s="88"/>
      <c r="E1181" s="6"/>
      <c r="F1181" s="88"/>
      <c r="G1181" s="14"/>
      <c r="H1181" s="14"/>
      <c r="I1181" s="118">
        <v>261127</v>
      </c>
      <c r="J1181" s="17"/>
      <c r="K1181" s="6"/>
      <c r="L1181" s="6"/>
      <c r="M1181" s="136"/>
      <c r="N1181" s="226"/>
      <c r="O1181" s="26"/>
      <c r="P1181" s="14"/>
      <c r="Q1181" s="14"/>
      <c r="R1181" s="14"/>
      <c r="S1181" s="14"/>
      <c r="T1181" s="14"/>
      <c r="U1181" s="14"/>
      <c r="V1181" s="6"/>
      <c r="W1181" s="256">
        <f t="shared" si="132"/>
        <v>0</v>
      </c>
      <c r="X1181" s="144" t="str">
        <f t="shared" si="134"/>
        <v/>
      </c>
      <c r="Y1181" s="26"/>
      <c r="Z1181" s="34"/>
      <c r="AA1181" s="34"/>
      <c r="AB1181" s="34"/>
      <c r="AC1181" s="35"/>
      <c r="AD1181" s="36"/>
      <c r="AE1181" s="49"/>
      <c r="AF1181" s="246"/>
      <c r="AG1181" s="257">
        <f t="shared" si="133"/>
        <v>0</v>
      </c>
      <c r="AH1181" s="252" t="str">
        <f t="shared" si="135"/>
        <v/>
      </c>
      <c r="AI1181" s="258">
        <f t="shared" si="136"/>
        <v>0</v>
      </c>
    </row>
    <row r="1182" spans="1:35" ht="14.25" customHeight="1" x14ac:dyDescent="0.2">
      <c r="A1182" s="133"/>
      <c r="B1182" s="7"/>
      <c r="C1182" s="53"/>
      <c r="D1182" s="88"/>
      <c r="E1182" s="6"/>
      <c r="F1182" s="88"/>
      <c r="G1182" s="14"/>
      <c r="H1182" s="14"/>
      <c r="I1182" s="118">
        <v>261128</v>
      </c>
      <c r="J1182" s="17"/>
      <c r="K1182" s="6"/>
      <c r="L1182" s="6"/>
      <c r="M1182" s="136"/>
      <c r="N1182" s="226"/>
      <c r="O1182" s="26"/>
      <c r="P1182" s="14"/>
      <c r="Q1182" s="14"/>
      <c r="R1182" s="14"/>
      <c r="S1182" s="14"/>
      <c r="T1182" s="14"/>
      <c r="U1182" s="14"/>
      <c r="V1182" s="6"/>
      <c r="W1182" s="256">
        <f t="shared" si="132"/>
        <v>0</v>
      </c>
      <c r="X1182" s="144" t="str">
        <f t="shared" si="134"/>
        <v/>
      </c>
      <c r="Y1182" s="26"/>
      <c r="Z1182" s="34"/>
      <c r="AA1182" s="34"/>
      <c r="AB1182" s="34"/>
      <c r="AC1182" s="35"/>
      <c r="AD1182" s="36"/>
      <c r="AE1182" s="49"/>
      <c r="AF1182" s="246"/>
      <c r="AG1182" s="257">
        <f t="shared" si="133"/>
        <v>0</v>
      </c>
      <c r="AH1182" s="252" t="str">
        <f t="shared" si="135"/>
        <v/>
      </c>
      <c r="AI1182" s="258">
        <f t="shared" si="136"/>
        <v>0</v>
      </c>
    </row>
    <row r="1183" spans="1:35" ht="14.25" customHeight="1" x14ac:dyDescent="0.2">
      <c r="A1183" s="133"/>
      <c r="B1183" s="7"/>
      <c r="C1183" s="53"/>
      <c r="D1183" s="88"/>
      <c r="E1183" s="6"/>
      <c r="F1183" s="88"/>
      <c r="G1183" s="14"/>
      <c r="H1183" s="14"/>
      <c r="I1183" s="118">
        <v>261129</v>
      </c>
      <c r="J1183" s="17"/>
      <c r="K1183" s="6"/>
      <c r="L1183" s="6"/>
      <c r="M1183" s="136"/>
      <c r="N1183" s="226"/>
      <c r="O1183" s="26"/>
      <c r="P1183" s="14"/>
      <c r="Q1183" s="14"/>
      <c r="R1183" s="14"/>
      <c r="S1183" s="14"/>
      <c r="T1183" s="14"/>
      <c r="U1183" s="14"/>
      <c r="V1183" s="6"/>
      <c r="W1183" s="256">
        <f t="shared" si="132"/>
        <v>0</v>
      </c>
      <c r="X1183" s="144" t="str">
        <f t="shared" si="134"/>
        <v/>
      </c>
      <c r="Y1183" s="26"/>
      <c r="Z1183" s="34"/>
      <c r="AA1183" s="34"/>
      <c r="AB1183" s="34"/>
      <c r="AC1183" s="35"/>
      <c r="AD1183" s="36"/>
      <c r="AE1183" s="49"/>
      <c r="AF1183" s="246"/>
      <c r="AG1183" s="257">
        <f t="shared" si="133"/>
        <v>0</v>
      </c>
      <c r="AH1183" s="252" t="str">
        <f t="shared" si="135"/>
        <v/>
      </c>
      <c r="AI1183" s="258">
        <f t="shared" si="136"/>
        <v>0</v>
      </c>
    </row>
    <row r="1184" spans="1:35" ht="14.25" customHeight="1" x14ac:dyDescent="0.2">
      <c r="A1184" s="133"/>
      <c r="B1184" s="7"/>
      <c r="C1184" s="53"/>
      <c r="D1184" s="88"/>
      <c r="E1184" s="6"/>
      <c r="F1184" s="88"/>
      <c r="G1184" s="14"/>
      <c r="H1184" s="14"/>
      <c r="I1184" s="118">
        <v>261130</v>
      </c>
      <c r="J1184" s="17"/>
      <c r="K1184" s="6"/>
      <c r="L1184" s="6"/>
      <c r="M1184" s="136"/>
      <c r="N1184" s="226"/>
      <c r="O1184" s="26"/>
      <c r="P1184" s="14"/>
      <c r="Q1184" s="14"/>
      <c r="R1184" s="14"/>
      <c r="S1184" s="14"/>
      <c r="T1184" s="14"/>
      <c r="U1184" s="14"/>
      <c r="V1184" s="6"/>
      <c r="W1184" s="256">
        <f t="shared" si="132"/>
        <v>0</v>
      </c>
      <c r="X1184" s="144" t="str">
        <f t="shared" si="134"/>
        <v/>
      </c>
      <c r="Y1184" s="26"/>
      <c r="Z1184" s="34"/>
      <c r="AA1184" s="34"/>
      <c r="AB1184" s="34"/>
      <c r="AC1184" s="35"/>
      <c r="AD1184" s="36"/>
      <c r="AE1184" s="49"/>
      <c r="AF1184" s="246"/>
      <c r="AG1184" s="257">
        <f t="shared" si="133"/>
        <v>0</v>
      </c>
      <c r="AH1184" s="252" t="str">
        <f t="shared" si="135"/>
        <v/>
      </c>
      <c r="AI1184" s="258">
        <f t="shared" si="136"/>
        <v>0</v>
      </c>
    </row>
    <row r="1185" spans="1:35" ht="14.25" customHeight="1" x14ac:dyDescent="0.2">
      <c r="A1185" s="133"/>
      <c r="B1185" s="7"/>
      <c r="C1185" s="53"/>
      <c r="D1185" s="88"/>
      <c r="E1185" s="6"/>
      <c r="F1185" s="88"/>
      <c r="G1185" s="14"/>
      <c r="H1185" s="14"/>
      <c r="I1185" s="118">
        <v>261131</v>
      </c>
      <c r="J1185" s="17"/>
      <c r="K1185" s="6"/>
      <c r="L1185" s="6"/>
      <c r="M1185" s="136"/>
      <c r="N1185" s="226"/>
      <c r="O1185" s="26"/>
      <c r="P1185" s="14"/>
      <c r="Q1185" s="14"/>
      <c r="R1185" s="14"/>
      <c r="S1185" s="14"/>
      <c r="T1185" s="14"/>
      <c r="U1185" s="14"/>
      <c r="V1185" s="6"/>
      <c r="W1185" s="256">
        <f t="shared" si="132"/>
        <v>0</v>
      </c>
      <c r="X1185" s="144" t="str">
        <f t="shared" si="134"/>
        <v/>
      </c>
      <c r="Y1185" s="26"/>
      <c r="Z1185" s="34"/>
      <c r="AA1185" s="34"/>
      <c r="AB1185" s="34"/>
      <c r="AC1185" s="35"/>
      <c r="AD1185" s="36"/>
      <c r="AE1185" s="49"/>
      <c r="AF1185" s="246"/>
      <c r="AG1185" s="257">
        <f t="shared" si="133"/>
        <v>0</v>
      </c>
      <c r="AH1185" s="252" t="str">
        <f t="shared" si="135"/>
        <v/>
      </c>
      <c r="AI1185" s="258">
        <f t="shared" si="136"/>
        <v>0</v>
      </c>
    </row>
    <row r="1186" spans="1:35" ht="14.25" customHeight="1" x14ac:dyDescent="0.2">
      <c r="A1186" s="133"/>
      <c r="B1186" s="7"/>
      <c r="C1186" s="53"/>
      <c r="D1186" s="88"/>
      <c r="E1186" s="6"/>
      <c r="F1186" s="88"/>
      <c r="G1186" s="14"/>
      <c r="H1186" s="14"/>
      <c r="I1186" s="118">
        <v>261132</v>
      </c>
      <c r="J1186" s="17"/>
      <c r="K1186" s="6"/>
      <c r="L1186" s="6"/>
      <c r="M1186" s="136"/>
      <c r="N1186" s="226"/>
      <c r="O1186" s="26"/>
      <c r="P1186" s="14"/>
      <c r="Q1186" s="14"/>
      <c r="R1186" s="14"/>
      <c r="S1186" s="14"/>
      <c r="T1186" s="14"/>
      <c r="U1186" s="14"/>
      <c r="V1186" s="6"/>
      <c r="W1186" s="256">
        <f t="shared" si="132"/>
        <v>0</v>
      </c>
      <c r="X1186" s="144" t="str">
        <f t="shared" si="134"/>
        <v/>
      </c>
      <c r="Y1186" s="26"/>
      <c r="Z1186" s="34"/>
      <c r="AA1186" s="34"/>
      <c r="AB1186" s="34"/>
      <c r="AC1186" s="35"/>
      <c r="AD1186" s="36"/>
      <c r="AE1186" s="49"/>
      <c r="AF1186" s="246"/>
      <c r="AG1186" s="257">
        <f t="shared" si="133"/>
        <v>0</v>
      </c>
      <c r="AH1186" s="252" t="str">
        <f t="shared" si="135"/>
        <v/>
      </c>
      <c r="AI1186" s="258">
        <f t="shared" si="136"/>
        <v>0</v>
      </c>
    </row>
    <row r="1187" spans="1:35" ht="14.25" customHeight="1" x14ac:dyDescent="0.2">
      <c r="A1187" s="133"/>
      <c r="B1187" s="7"/>
      <c r="C1187" s="53"/>
      <c r="D1187" s="88"/>
      <c r="E1187" s="6"/>
      <c r="F1187" s="88"/>
      <c r="G1187" s="14"/>
      <c r="H1187" s="14"/>
      <c r="I1187" s="118">
        <v>261133</v>
      </c>
      <c r="J1187" s="17"/>
      <c r="K1187" s="6"/>
      <c r="L1187" s="6"/>
      <c r="M1187" s="136"/>
      <c r="N1187" s="226"/>
      <c r="O1187" s="26"/>
      <c r="P1187" s="14"/>
      <c r="Q1187" s="14"/>
      <c r="R1187" s="14"/>
      <c r="S1187" s="14"/>
      <c r="T1187" s="14"/>
      <c r="U1187" s="14"/>
      <c r="V1187" s="6"/>
      <c r="W1187" s="256">
        <f t="shared" si="132"/>
        <v>0</v>
      </c>
      <c r="X1187" s="144" t="str">
        <f t="shared" si="134"/>
        <v/>
      </c>
      <c r="Y1187" s="26"/>
      <c r="Z1187" s="34"/>
      <c r="AA1187" s="34"/>
      <c r="AB1187" s="34"/>
      <c r="AC1187" s="35"/>
      <c r="AD1187" s="36"/>
      <c r="AE1187" s="49"/>
      <c r="AF1187" s="246"/>
      <c r="AG1187" s="257">
        <f t="shared" si="133"/>
        <v>0</v>
      </c>
      <c r="AH1187" s="252" t="str">
        <f t="shared" si="135"/>
        <v/>
      </c>
      <c r="AI1187" s="258">
        <f t="shared" si="136"/>
        <v>0</v>
      </c>
    </row>
    <row r="1188" spans="1:35" ht="14.25" customHeight="1" x14ac:dyDescent="0.2">
      <c r="A1188" s="133"/>
      <c r="B1188" s="7"/>
      <c r="C1188" s="53"/>
      <c r="D1188" s="88"/>
      <c r="E1188" s="6"/>
      <c r="F1188" s="88"/>
      <c r="G1188" s="14"/>
      <c r="H1188" s="14"/>
      <c r="I1188" s="118">
        <v>261134</v>
      </c>
      <c r="J1188" s="17"/>
      <c r="K1188" s="6"/>
      <c r="L1188" s="6"/>
      <c r="M1188" s="136"/>
      <c r="N1188" s="226"/>
      <c r="O1188" s="26"/>
      <c r="P1188" s="14"/>
      <c r="Q1188" s="14"/>
      <c r="R1188" s="14"/>
      <c r="S1188" s="14"/>
      <c r="T1188" s="14"/>
      <c r="U1188" s="14"/>
      <c r="V1188" s="6"/>
      <c r="W1188" s="256">
        <f t="shared" si="132"/>
        <v>0</v>
      </c>
      <c r="X1188" s="144" t="str">
        <f t="shared" si="134"/>
        <v/>
      </c>
      <c r="Y1188" s="26"/>
      <c r="Z1188" s="34"/>
      <c r="AA1188" s="34"/>
      <c r="AB1188" s="34"/>
      <c r="AC1188" s="35"/>
      <c r="AD1188" s="36"/>
      <c r="AE1188" s="49"/>
      <c r="AF1188" s="246"/>
      <c r="AG1188" s="257">
        <f t="shared" si="133"/>
        <v>0</v>
      </c>
      <c r="AH1188" s="252" t="str">
        <f t="shared" si="135"/>
        <v/>
      </c>
      <c r="AI1188" s="258">
        <f t="shared" si="136"/>
        <v>0</v>
      </c>
    </row>
    <row r="1189" spans="1:35" ht="14.25" customHeight="1" x14ac:dyDescent="0.2">
      <c r="A1189" s="133"/>
      <c r="B1189" s="7"/>
      <c r="C1189" s="53"/>
      <c r="D1189" s="88"/>
      <c r="E1189" s="6"/>
      <c r="F1189" s="88"/>
      <c r="G1189" s="14"/>
      <c r="H1189" s="14"/>
      <c r="I1189" s="118">
        <v>261135</v>
      </c>
      <c r="J1189" s="17"/>
      <c r="K1189" s="6"/>
      <c r="L1189" s="6"/>
      <c r="M1189" s="136"/>
      <c r="N1189" s="226"/>
      <c r="O1189" s="26"/>
      <c r="P1189" s="14"/>
      <c r="Q1189" s="14"/>
      <c r="R1189" s="14"/>
      <c r="S1189" s="14"/>
      <c r="T1189" s="14"/>
      <c r="U1189" s="14"/>
      <c r="V1189" s="6"/>
      <c r="W1189" s="256">
        <f t="shared" si="132"/>
        <v>0</v>
      </c>
      <c r="X1189" s="144" t="str">
        <f t="shared" si="134"/>
        <v/>
      </c>
      <c r="Y1189" s="26"/>
      <c r="Z1189" s="34"/>
      <c r="AA1189" s="34"/>
      <c r="AB1189" s="34"/>
      <c r="AC1189" s="35"/>
      <c r="AD1189" s="36"/>
      <c r="AE1189" s="49"/>
      <c r="AF1189" s="246"/>
      <c r="AG1189" s="257">
        <f t="shared" si="133"/>
        <v>0</v>
      </c>
      <c r="AH1189" s="252" t="str">
        <f t="shared" si="135"/>
        <v/>
      </c>
      <c r="AI1189" s="258">
        <f t="shared" si="136"/>
        <v>0</v>
      </c>
    </row>
    <row r="1190" spans="1:35" ht="14.25" customHeight="1" x14ac:dyDescent="0.2">
      <c r="A1190" s="133"/>
      <c r="B1190" s="7"/>
      <c r="C1190" s="53"/>
      <c r="D1190" s="88"/>
      <c r="E1190" s="6"/>
      <c r="F1190" s="88"/>
      <c r="G1190" s="14"/>
      <c r="H1190" s="14"/>
      <c r="I1190" s="118">
        <v>261136</v>
      </c>
      <c r="J1190" s="17"/>
      <c r="K1190" s="6"/>
      <c r="L1190" s="6"/>
      <c r="M1190" s="136"/>
      <c r="N1190" s="226"/>
      <c r="O1190" s="26"/>
      <c r="P1190" s="14"/>
      <c r="Q1190" s="14"/>
      <c r="R1190" s="14"/>
      <c r="S1190" s="14"/>
      <c r="T1190" s="14"/>
      <c r="U1190" s="14"/>
      <c r="V1190" s="6"/>
      <c r="W1190" s="256">
        <f t="shared" si="132"/>
        <v>0</v>
      </c>
      <c r="X1190" s="144" t="str">
        <f t="shared" si="134"/>
        <v/>
      </c>
      <c r="Y1190" s="26"/>
      <c r="Z1190" s="34"/>
      <c r="AA1190" s="34"/>
      <c r="AB1190" s="34"/>
      <c r="AC1190" s="35"/>
      <c r="AD1190" s="36"/>
      <c r="AE1190" s="49"/>
      <c r="AF1190" s="246"/>
      <c r="AG1190" s="257">
        <f t="shared" si="133"/>
        <v>0</v>
      </c>
      <c r="AH1190" s="252" t="str">
        <f t="shared" si="135"/>
        <v/>
      </c>
      <c r="AI1190" s="258">
        <f t="shared" si="136"/>
        <v>0</v>
      </c>
    </row>
    <row r="1191" spans="1:35" ht="14.25" customHeight="1" x14ac:dyDescent="0.2">
      <c r="A1191" s="133"/>
      <c r="B1191" s="7"/>
      <c r="C1191" s="53"/>
      <c r="D1191" s="88"/>
      <c r="E1191" s="6"/>
      <c r="F1191" s="88"/>
      <c r="G1191" s="14"/>
      <c r="H1191" s="14"/>
      <c r="I1191" s="118">
        <v>261137</v>
      </c>
      <c r="J1191" s="17"/>
      <c r="K1191" s="6"/>
      <c r="L1191" s="6"/>
      <c r="M1191" s="136"/>
      <c r="N1191" s="226"/>
      <c r="O1191" s="26"/>
      <c r="P1191" s="14"/>
      <c r="Q1191" s="14"/>
      <c r="R1191" s="14"/>
      <c r="S1191" s="14"/>
      <c r="T1191" s="14"/>
      <c r="U1191" s="14"/>
      <c r="V1191" s="6"/>
      <c r="W1191" s="256">
        <f t="shared" si="132"/>
        <v>0</v>
      </c>
      <c r="X1191" s="144" t="str">
        <f t="shared" si="134"/>
        <v/>
      </c>
      <c r="Y1191" s="26"/>
      <c r="Z1191" s="34"/>
      <c r="AA1191" s="34"/>
      <c r="AB1191" s="34"/>
      <c r="AC1191" s="35"/>
      <c r="AD1191" s="36"/>
      <c r="AE1191" s="49"/>
      <c r="AF1191" s="246"/>
      <c r="AG1191" s="257">
        <f t="shared" si="133"/>
        <v>0</v>
      </c>
      <c r="AH1191" s="252" t="str">
        <f t="shared" si="135"/>
        <v/>
      </c>
      <c r="AI1191" s="258">
        <f t="shared" si="136"/>
        <v>0</v>
      </c>
    </row>
    <row r="1192" spans="1:35" ht="14.25" customHeight="1" x14ac:dyDescent="0.2">
      <c r="A1192" s="133"/>
      <c r="B1192" s="7"/>
      <c r="C1192" s="53"/>
      <c r="D1192" s="88"/>
      <c r="E1192" s="6"/>
      <c r="F1192" s="88"/>
      <c r="G1192" s="14"/>
      <c r="H1192" s="14"/>
      <c r="I1192" s="118">
        <v>261138</v>
      </c>
      <c r="J1192" s="17"/>
      <c r="K1192" s="6"/>
      <c r="L1192" s="6"/>
      <c r="M1192" s="136"/>
      <c r="N1192" s="226"/>
      <c r="O1192" s="26"/>
      <c r="P1192" s="14"/>
      <c r="Q1192" s="14"/>
      <c r="R1192" s="14"/>
      <c r="S1192" s="14"/>
      <c r="T1192" s="14"/>
      <c r="U1192" s="14"/>
      <c r="V1192" s="6"/>
      <c r="W1192" s="256">
        <f t="shared" ref="W1192:W1255" si="137">S1192+T1192+U1192+V1192</f>
        <v>0</v>
      </c>
      <c r="X1192" s="144" t="str">
        <f t="shared" si="134"/>
        <v/>
      </c>
      <c r="Y1192" s="26"/>
      <c r="Z1192" s="34"/>
      <c r="AA1192" s="34"/>
      <c r="AB1192" s="34"/>
      <c r="AC1192" s="35"/>
      <c r="AD1192" s="36"/>
      <c r="AE1192" s="49"/>
      <c r="AF1192" s="246"/>
      <c r="AG1192" s="257">
        <f t="shared" ref="AG1192:AG1255" si="138">N1192*C1192</f>
        <v>0</v>
      </c>
      <c r="AH1192" s="252" t="str">
        <f t="shared" si="135"/>
        <v/>
      </c>
      <c r="AI1192" s="258">
        <f t="shared" si="136"/>
        <v>0</v>
      </c>
    </row>
    <row r="1193" spans="1:35" ht="14.25" customHeight="1" x14ac:dyDescent="0.2">
      <c r="A1193" s="133"/>
      <c r="B1193" s="7"/>
      <c r="C1193" s="53"/>
      <c r="D1193" s="88"/>
      <c r="E1193" s="6"/>
      <c r="F1193" s="88"/>
      <c r="G1193" s="14"/>
      <c r="H1193" s="14"/>
      <c r="I1193" s="118">
        <v>261139</v>
      </c>
      <c r="J1193" s="17"/>
      <c r="K1193" s="6"/>
      <c r="L1193" s="6"/>
      <c r="M1193" s="136"/>
      <c r="N1193" s="226"/>
      <c r="O1193" s="26"/>
      <c r="P1193" s="14"/>
      <c r="Q1193" s="14"/>
      <c r="R1193" s="14"/>
      <c r="S1193" s="14"/>
      <c r="T1193" s="14"/>
      <c r="U1193" s="14"/>
      <c r="V1193" s="6"/>
      <c r="W1193" s="256">
        <f t="shared" si="137"/>
        <v>0</v>
      </c>
      <c r="X1193" s="144" t="str">
        <f t="shared" ref="X1193:X1256" si="139">IF(O1193="a",0,IF(O1193="d","0",IF(O1193="","",+N1193-S1193-T1193-U1193-V1193)))</f>
        <v/>
      </c>
      <c r="Y1193" s="26"/>
      <c r="Z1193" s="34"/>
      <c r="AA1193" s="34"/>
      <c r="AB1193" s="34"/>
      <c r="AC1193" s="35"/>
      <c r="AD1193" s="36"/>
      <c r="AE1193" s="49"/>
      <c r="AF1193" s="246"/>
      <c r="AG1193" s="257">
        <f t="shared" si="138"/>
        <v>0</v>
      </c>
      <c r="AH1193" s="252" t="str">
        <f t="shared" ref="AH1193:AH1256" si="140">IF(O1193="a",0,IF(O1193="d",0,IF(C1193="","",+N1193-(C1193*N1193))))</f>
        <v/>
      </c>
      <c r="AI1193" s="258">
        <f t="shared" si="136"/>
        <v>0</v>
      </c>
    </row>
    <row r="1194" spans="1:35" ht="14.25" customHeight="1" x14ac:dyDescent="0.2">
      <c r="A1194" s="133"/>
      <c r="B1194" s="7"/>
      <c r="C1194" s="53"/>
      <c r="D1194" s="88"/>
      <c r="E1194" s="6"/>
      <c r="F1194" s="88"/>
      <c r="G1194" s="14"/>
      <c r="H1194" s="14"/>
      <c r="I1194" s="118">
        <v>261140</v>
      </c>
      <c r="J1194" s="17"/>
      <c r="K1194" s="6"/>
      <c r="L1194" s="6"/>
      <c r="M1194" s="136"/>
      <c r="N1194" s="226"/>
      <c r="O1194" s="26"/>
      <c r="P1194" s="14"/>
      <c r="Q1194" s="14"/>
      <c r="R1194" s="14"/>
      <c r="S1194" s="14"/>
      <c r="T1194" s="14"/>
      <c r="U1194" s="14"/>
      <c r="V1194" s="6"/>
      <c r="W1194" s="256">
        <f t="shared" si="137"/>
        <v>0</v>
      </c>
      <c r="X1194" s="144" t="str">
        <f t="shared" si="139"/>
        <v/>
      </c>
      <c r="Y1194" s="26"/>
      <c r="Z1194" s="34"/>
      <c r="AA1194" s="34"/>
      <c r="AB1194" s="34"/>
      <c r="AC1194" s="35"/>
      <c r="AD1194" s="36"/>
      <c r="AE1194" s="49"/>
      <c r="AF1194" s="246"/>
      <c r="AG1194" s="257">
        <f t="shared" si="138"/>
        <v>0</v>
      </c>
      <c r="AH1194" s="252" t="str">
        <f t="shared" si="140"/>
        <v/>
      </c>
      <c r="AI1194" s="258">
        <f t="shared" si="136"/>
        <v>0</v>
      </c>
    </row>
    <row r="1195" spans="1:35" ht="14.25" customHeight="1" x14ac:dyDescent="0.2">
      <c r="A1195" s="133"/>
      <c r="B1195" s="7"/>
      <c r="C1195" s="53"/>
      <c r="D1195" s="88"/>
      <c r="E1195" s="6"/>
      <c r="F1195" s="88"/>
      <c r="G1195" s="14"/>
      <c r="H1195" s="14"/>
      <c r="I1195" s="118">
        <v>261141</v>
      </c>
      <c r="J1195" s="17"/>
      <c r="K1195" s="6"/>
      <c r="L1195" s="6"/>
      <c r="M1195" s="136"/>
      <c r="N1195" s="226"/>
      <c r="O1195" s="26"/>
      <c r="P1195" s="14"/>
      <c r="Q1195" s="14"/>
      <c r="R1195" s="14"/>
      <c r="S1195" s="14"/>
      <c r="T1195" s="14"/>
      <c r="U1195" s="14"/>
      <c r="V1195" s="6"/>
      <c r="W1195" s="256">
        <f t="shared" si="137"/>
        <v>0</v>
      </c>
      <c r="X1195" s="144" t="str">
        <f t="shared" si="139"/>
        <v/>
      </c>
      <c r="Y1195" s="26"/>
      <c r="Z1195" s="34"/>
      <c r="AA1195" s="34"/>
      <c r="AB1195" s="34"/>
      <c r="AC1195" s="35"/>
      <c r="AD1195" s="36"/>
      <c r="AE1195" s="49"/>
      <c r="AF1195" s="246"/>
      <c r="AG1195" s="257">
        <f t="shared" si="138"/>
        <v>0</v>
      </c>
      <c r="AH1195" s="252" t="str">
        <f t="shared" si="140"/>
        <v/>
      </c>
      <c r="AI1195" s="258">
        <f t="shared" si="136"/>
        <v>0</v>
      </c>
    </row>
    <row r="1196" spans="1:35" ht="14.25" customHeight="1" x14ac:dyDescent="0.2">
      <c r="A1196" s="133"/>
      <c r="B1196" s="7"/>
      <c r="C1196" s="53"/>
      <c r="D1196" s="88"/>
      <c r="E1196" s="6"/>
      <c r="F1196" s="88"/>
      <c r="G1196" s="14"/>
      <c r="H1196" s="14"/>
      <c r="I1196" s="118">
        <v>261142</v>
      </c>
      <c r="J1196" s="17"/>
      <c r="K1196" s="6"/>
      <c r="L1196" s="6"/>
      <c r="M1196" s="136"/>
      <c r="N1196" s="226"/>
      <c r="O1196" s="26"/>
      <c r="P1196" s="14"/>
      <c r="Q1196" s="14"/>
      <c r="R1196" s="14"/>
      <c r="S1196" s="14"/>
      <c r="T1196" s="14"/>
      <c r="U1196" s="14"/>
      <c r="V1196" s="6"/>
      <c r="W1196" s="256">
        <f t="shared" si="137"/>
        <v>0</v>
      </c>
      <c r="X1196" s="144" t="str">
        <f t="shared" si="139"/>
        <v/>
      </c>
      <c r="Y1196" s="26"/>
      <c r="Z1196" s="34"/>
      <c r="AA1196" s="34"/>
      <c r="AB1196" s="34"/>
      <c r="AC1196" s="35"/>
      <c r="AD1196" s="36"/>
      <c r="AE1196" s="49"/>
      <c r="AF1196" s="246"/>
      <c r="AG1196" s="257">
        <f t="shared" si="138"/>
        <v>0</v>
      </c>
      <c r="AH1196" s="252" t="str">
        <f t="shared" si="140"/>
        <v/>
      </c>
      <c r="AI1196" s="258">
        <f t="shared" si="136"/>
        <v>0</v>
      </c>
    </row>
    <row r="1197" spans="1:35" ht="14.25" customHeight="1" x14ac:dyDescent="0.2">
      <c r="A1197" s="133"/>
      <c r="B1197" s="7"/>
      <c r="C1197" s="53"/>
      <c r="D1197" s="88"/>
      <c r="E1197" s="6"/>
      <c r="F1197" s="88"/>
      <c r="G1197" s="14"/>
      <c r="H1197" s="14"/>
      <c r="I1197" s="118">
        <v>261143</v>
      </c>
      <c r="J1197" s="17"/>
      <c r="K1197" s="6"/>
      <c r="L1197" s="6"/>
      <c r="M1197" s="136"/>
      <c r="N1197" s="226"/>
      <c r="O1197" s="26"/>
      <c r="P1197" s="14"/>
      <c r="Q1197" s="14"/>
      <c r="R1197" s="14"/>
      <c r="S1197" s="14"/>
      <c r="T1197" s="14"/>
      <c r="U1197" s="14"/>
      <c r="V1197" s="6"/>
      <c r="W1197" s="256">
        <f t="shared" si="137"/>
        <v>0</v>
      </c>
      <c r="X1197" s="144" t="str">
        <f t="shared" si="139"/>
        <v/>
      </c>
      <c r="Y1197" s="26"/>
      <c r="Z1197" s="34"/>
      <c r="AA1197" s="34"/>
      <c r="AB1197" s="34"/>
      <c r="AC1197" s="35"/>
      <c r="AD1197" s="36"/>
      <c r="AE1197" s="49"/>
      <c r="AF1197" s="246"/>
      <c r="AG1197" s="257">
        <f t="shared" si="138"/>
        <v>0</v>
      </c>
      <c r="AH1197" s="252" t="str">
        <f t="shared" si="140"/>
        <v/>
      </c>
      <c r="AI1197" s="258">
        <f t="shared" si="136"/>
        <v>0</v>
      </c>
    </row>
    <row r="1198" spans="1:35" ht="14.25" customHeight="1" x14ac:dyDescent="0.2">
      <c r="A1198" s="133"/>
      <c r="B1198" s="7"/>
      <c r="C1198" s="53"/>
      <c r="D1198" s="88"/>
      <c r="E1198" s="6"/>
      <c r="F1198" s="88"/>
      <c r="G1198" s="14"/>
      <c r="H1198" s="14"/>
      <c r="I1198" s="118">
        <v>261144</v>
      </c>
      <c r="J1198" s="17"/>
      <c r="K1198" s="6"/>
      <c r="L1198" s="6"/>
      <c r="M1198" s="136"/>
      <c r="N1198" s="226"/>
      <c r="O1198" s="26"/>
      <c r="P1198" s="14"/>
      <c r="Q1198" s="14"/>
      <c r="R1198" s="14"/>
      <c r="S1198" s="14"/>
      <c r="T1198" s="14"/>
      <c r="U1198" s="14"/>
      <c r="V1198" s="6"/>
      <c r="W1198" s="256">
        <f t="shared" si="137"/>
        <v>0</v>
      </c>
      <c r="X1198" s="144" t="str">
        <f t="shared" si="139"/>
        <v/>
      </c>
      <c r="Y1198" s="26"/>
      <c r="Z1198" s="34"/>
      <c r="AA1198" s="34"/>
      <c r="AB1198" s="34"/>
      <c r="AC1198" s="35"/>
      <c r="AD1198" s="36"/>
      <c r="AE1198" s="49"/>
      <c r="AF1198" s="246"/>
      <c r="AG1198" s="257">
        <f t="shared" si="138"/>
        <v>0</v>
      </c>
      <c r="AH1198" s="252" t="str">
        <f t="shared" si="140"/>
        <v/>
      </c>
      <c r="AI1198" s="258">
        <f t="shared" ref="AI1198:AI1261" si="141">AG1198-W1198</f>
        <v>0</v>
      </c>
    </row>
    <row r="1199" spans="1:35" ht="14.25" customHeight="1" x14ac:dyDescent="0.2">
      <c r="A1199" s="133"/>
      <c r="B1199" s="7"/>
      <c r="C1199" s="53"/>
      <c r="D1199" s="88"/>
      <c r="E1199" s="6"/>
      <c r="F1199" s="88"/>
      <c r="G1199" s="14"/>
      <c r="H1199" s="14"/>
      <c r="I1199" s="118">
        <v>261145</v>
      </c>
      <c r="J1199" s="17"/>
      <c r="K1199" s="6"/>
      <c r="L1199" s="6"/>
      <c r="M1199" s="136"/>
      <c r="N1199" s="226"/>
      <c r="O1199" s="26"/>
      <c r="P1199" s="14"/>
      <c r="Q1199" s="14"/>
      <c r="R1199" s="14"/>
      <c r="S1199" s="14"/>
      <c r="T1199" s="14"/>
      <c r="U1199" s="14"/>
      <c r="V1199" s="6"/>
      <c r="W1199" s="256">
        <f t="shared" si="137"/>
        <v>0</v>
      </c>
      <c r="X1199" s="144" t="str">
        <f t="shared" si="139"/>
        <v/>
      </c>
      <c r="Y1199" s="26"/>
      <c r="Z1199" s="34"/>
      <c r="AA1199" s="34"/>
      <c r="AB1199" s="34"/>
      <c r="AC1199" s="35"/>
      <c r="AD1199" s="36"/>
      <c r="AE1199" s="49"/>
      <c r="AF1199" s="246"/>
      <c r="AG1199" s="257">
        <f t="shared" si="138"/>
        <v>0</v>
      </c>
      <c r="AH1199" s="252" t="str">
        <f t="shared" si="140"/>
        <v/>
      </c>
      <c r="AI1199" s="258">
        <f t="shared" si="141"/>
        <v>0</v>
      </c>
    </row>
    <row r="1200" spans="1:35" ht="14.25" customHeight="1" x14ac:dyDescent="0.2">
      <c r="A1200" s="133"/>
      <c r="B1200" s="7"/>
      <c r="C1200" s="53"/>
      <c r="D1200" s="88"/>
      <c r="E1200" s="6"/>
      <c r="F1200" s="88"/>
      <c r="G1200" s="14"/>
      <c r="H1200" s="14"/>
      <c r="I1200" s="118">
        <v>261146</v>
      </c>
      <c r="J1200" s="17"/>
      <c r="K1200" s="6"/>
      <c r="L1200" s="6"/>
      <c r="M1200" s="136"/>
      <c r="N1200" s="226"/>
      <c r="O1200" s="26"/>
      <c r="P1200" s="14"/>
      <c r="Q1200" s="14"/>
      <c r="R1200" s="14"/>
      <c r="S1200" s="14"/>
      <c r="T1200" s="14"/>
      <c r="U1200" s="14"/>
      <c r="V1200" s="6"/>
      <c r="W1200" s="256">
        <f t="shared" si="137"/>
        <v>0</v>
      </c>
      <c r="X1200" s="144" t="str">
        <f t="shared" si="139"/>
        <v/>
      </c>
      <c r="Y1200" s="26"/>
      <c r="Z1200" s="34"/>
      <c r="AA1200" s="34"/>
      <c r="AB1200" s="34"/>
      <c r="AC1200" s="35"/>
      <c r="AD1200" s="36"/>
      <c r="AE1200" s="49"/>
      <c r="AF1200" s="246"/>
      <c r="AG1200" s="257">
        <f t="shared" si="138"/>
        <v>0</v>
      </c>
      <c r="AH1200" s="252" t="str">
        <f t="shared" si="140"/>
        <v/>
      </c>
      <c r="AI1200" s="258">
        <f t="shared" si="141"/>
        <v>0</v>
      </c>
    </row>
    <row r="1201" spans="1:35" ht="14.25" customHeight="1" x14ac:dyDescent="0.2">
      <c r="A1201" s="133"/>
      <c r="B1201" s="7"/>
      <c r="C1201" s="53"/>
      <c r="D1201" s="88"/>
      <c r="E1201" s="6"/>
      <c r="F1201" s="88"/>
      <c r="G1201" s="14"/>
      <c r="H1201" s="14"/>
      <c r="I1201" s="118">
        <v>261147</v>
      </c>
      <c r="J1201" s="17"/>
      <c r="K1201" s="6"/>
      <c r="L1201" s="6"/>
      <c r="M1201" s="136"/>
      <c r="N1201" s="226"/>
      <c r="O1201" s="26"/>
      <c r="P1201" s="14"/>
      <c r="Q1201" s="14"/>
      <c r="R1201" s="14"/>
      <c r="S1201" s="14"/>
      <c r="T1201" s="14"/>
      <c r="U1201" s="14"/>
      <c r="V1201" s="6"/>
      <c r="W1201" s="256">
        <f t="shared" si="137"/>
        <v>0</v>
      </c>
      <c r="X1201" s="144" t="str">
        <f t="shared" si="139"/>
        <v/>
      </c>
      <c r="Y1201" s="26"/>
      <c r="Z1201" s="34"/>
      <c r="AA1201" s="34"/>
      <c r="AB1201" s="34"/>
      <c r="AC1201" s="35"/>
      <c r="AD1201" s="36"/>
      <c r="AE1201" s="49"/>
      <c r="AF1201" s="246"/>
      <c r="AG1201" s="257">
        <f t="shared" si="138"/>
        <v>0</v>
      </c>
      <c r="AH1201" s="252" t="str">
        <f t="shared" si="140"/>
        <v/>
      </c>
      <c r="AI1201" s="258">
        <f t="shared" si="141"/>
        <v>0</v>
      </c>
    </row>
    <row r="1202" spans="1:35" ht="14.25" customHeight="1" x14ac:dyDescent="0.2">
      <c r="A1202" s="133"/>
      <c r="B1202" s="7"/>
      <c r="C1202" s="53"/>
      <c r="D1202" s="88"/>
      <c r="E1202" s="6"/>
      <c r="F1202" s="88"/>
      <c r="G1202" s="14"/>
      <c r="H1202" s="14"/>
      <c r="I1202" s="118">
        <v>261148</v>
      </c>
      <c r="J1202" s="17"/>
      <c r="K1202" s="6"/>
      <c r="L1202" s="6"/>
      <c r="M1202" s="136"/>
      <c r="N1202" s="226"/>
      <c r="O1202" s="26"/>
      <c r="P1202" s="14"/>
      <c r="Q1202" s="14"/>
      <c r="R1202" s="14"/>
      <c r="S1202" s="14"/>
      <c r="T1202" s="14"/>
      <c r="U1202" s="14"/>
      <c r="V1202" s="6"/>
      <c r="W1202" s="256">
        <f t="shared" si="137"/>
        <v>0</v>
      </c>
      <c r="X1202" s="144" t="str">
        <f t="shared" si="139"/>
        <v/>
      </c>
      <c r="Y1202" s="26"/>
      <c r="Z1202" s="34"/>
      <c r="AA1202" s="34"/>
      <c r="AB1202" s="34"/>
      <c r="AC1202" s="35"/>
      <c r="AD1202" s="36"/>
      <c r="AE1202" s="49"/>
      <c r="AF1202" s="246"/>
      <c r="AG1202" s="257">
        <f t="shared" si="138"/>
        <v>0</v>
      </c>
      <c r="AH1202" s="252" t="str">
        <f t="shared" si="140"/>
        <v/>
      </c>
      <c r="AI1202" s="258">
        <f t="shared" si="141"/>
        <v>0</v>
      </c>
    </row>
    <row r="1203" spans="1:35" ht="14.25" customHeight="1" x14ac:dyDescent="0.2">
      <c r="A1203" s="133"/>
      <c r="B1203" s="7"/>
      <c r="C1203" s="53"/>
      <c r="D1203" s="88"/>
      <c r="E1203" s="6"/>
      <c r="F1203" s="88"/>
      <c r="G1203" s="14"/>
      <c r="H1203" s="14"/>
      <c r="I1203" s="118">
        <v>261149</v>
      </c>
      <c r="J1203" s="17"/>
      <c r="K1203" s="6"/>
      <c r="L1203" s="6"/>
      <c r="M1203" s="136"/>
      <c r="N1203" s="226"/>
      <c r="O1203" s="26"/>
      <c r="P1203" s="14"/>
      <c r="Q1203" s="14"/>
      <c r="R1203" s="14"/>
      <c r="S1203" s="14"/>
      <c r="T1203" s="14"/>
      <c r="U1203" s="14"/>
      <c r="V1203" s="6"/>
      <c r="W1203" s="256">
        <f t="shared" si="137"/>
        <v>0</v>
      </c>
      <c r="X1203" s="144" t="str">
        <f t="shared" si="139"/>
        <v/>
      </c>
      <c r="Y1203" s="26"/>
      <c r="Z1203" s="34"/>
      <c r="AA1203" s="34"/>
      <c r="AB1203" s="34"/>
      <c r="AC1203" s="35"/>
      <c r="AD1203" s="36"/>
      <c r="AE1203" s="49"/>
      <c r="AF1203" s="246"/>
      <c r="AG1203" s="257">
        <f t="shared" si="138"/>
        <v>0</v>
      </c>
      <c r="AH1203" s="252" t="str">
        <f t="shared" si="140"/>
        <v/>
      </c>
      <c r="AI1203" s="258">
        <f t="shared" si="141"/>
        <v>0</v>
      </c>
    </row>
    <row r="1204" spans="1:35" ht="14.25" customHeight="1" x14ac:dyDescent="0.2">
      <c r="A1204" s="133"/>
      <c r="B1204" s="7"/>
      <c r="C1204" s="53"/>
      <c r="D1204" s="88"/>
      <c r="E1204" s="6"/>
      <c r="F1204" s="88"/>
      <c r="G1204" s="14"/>
      <c r="H1204" s="14"/>
      <c r="I1204" s="118">
        <v>261150</v>
      </c>
      <c r="J1204" s="17"/>
      <c r="K1204" s="6"/>
      <c r="L1204" s="6"/>
      <c r="M1204" s="136"/>
      <c r="N1204" s="226"/>
      <c r="O1204" s="26"/>
      <c r="P1204" s="14"/>
      <c r="Q1204" s="14"/>
      <c r="R1204" s="14"/>
      <c r="S1204" s="14"/>
      <c r="T1204" s="14"/>
      <c r="U1204" s="14"/>
      <c r="V1204" s="6"/>
      <c r="W1204" s="256">
        <f t="shared" si="137"/>
        <v>0</v>
      </c>
      <c r="X1204" s="144" t="str">
        <f t="shared" si="139"/>
        <v/>
      </c>
      <c r="Y1204" s="26"/>
      <c r="Z1204" s="34"/>
      <c r="AA1204" s="34"/>
      <c r="AB1204" s="34"/>
      <c r="AC1204" s="35"/>
      <c r="AD1204" s="36"/>
      <c r="AE1204" s="49"/>
      <c r="AF1204" s="246"/>
      <c r="AG1204" s="257">
        <f t="shared" si="138"/>
        <v>0</v>
      </c>
      <c r="AH1204" s="252" t="str">
        <f t="shared" si="140"/>
        <v/>
      </c>
      <c r="AI1204" s="258">
        <f t="shared" si="141"/>
        <v>0</v>
      </c>
    </row>
    <row r="1205" spans="1:35" ht="14.25" customHeight="1" x14ac:dyDescent="0.2">
      <c r="A1205" s="133"/>
      <c r="B1205" s="7"/>
      <c r="C1205" s="53"/>
      <c r="D1205" s="88"/>
      <c r="E1205" s="6"/>
      <c r="F1205" s="88"/>
      <c r="G1205" s="14"/>
      <c r="H1205" s="14"/>
      <c r="I1205" s="118">
        <v>261151</v>
      </c>
      <c r="J1205" s="17"/>
      <c r="K1205" s="6"/>
      <c r="L1205" s="6"/>
      <c r="M1205" s="136"/>
      <c r="N1205" s="226"/>
      <c r="O1205" s="26"/>
      <c r="P1205" s="14"/>
      <c r="Q1205" s="14"/>
      <c r="R1205" s="14"/>
      <c r="S1205" s="14"/>
      <c r="T1205" s="14"/>
      <c r="U1205" s="14"/>
      <c r="V1205" s="6"/>
      <c r="W1205" s="256">
        <f t="shared" si="137"/>
        <v>0</v>
      </c>
      <c r="X1205" s="144" t="str">
        <f t="shared" si="139"/>
        <v/>
      </c>
      <c r="Y1205" s="26"/>
      <c r="Z1205" s="34"/>
      <c r="AA1205" s="34"/>
      <c r="AB1205" s="34"/>
      <c r="AC1205" s="35"/>
      <c r="AD1205" s="36"/>
      <c r="AE1205" s="49"/>
      <c r="AF1205" s="246"/>
      <c r="AG1205" s="257">
        <f t="shared" si="138"/>
        <v>0</v>
      </c>
      <c r="AH1205" s="252" t="str">
        <f t="shared" si="140"/>
        <v/>
      </c>
      <c r="AI1205" s="258">
        <f t="shared" si="141"/>
        <v>0</v>
      </c>
    </row>
    <row r="1206" spans="1:35" ht="14.25" customHeight="1" x14ac:dyDescent="0.2">
      <c r="A1206" s="133"/>
      <c r="B1206" s="7"/>
      <c r="C1206" s="53"/>
      <c r="D1206" s="88"/>
      <c r="E1206" s="6"/>
      <c r="F1206" s="88"/>
      <c r="G1206" s="14"/>
      <c r="H1206" s="14"/>
      <c r="I1206" s="118">
        <v>261152</v>
      </c>
      <c r="J1206" s="17"/>
      <c r="K1206" s="6"/>
      <c r="L1206" s="6"/>
      <c r="M1206" s="136"/>
      <c r="N1206" s="226"/>
      <c r="O1206" s="26"/>
      <c r="P1206" s="14"/>
      <c r="Q1206" s="14"/>
      <c r="R1206" s="14"/>
      <c r="S1206" s="14"/>
      <c r="T1206" s="14"/>
      <c r="U1206" s="14"/>
      <c r="V1206" s="6"/>
      <c r="W1206" s="256">
        <f t="shared" si="137"/>
        <v>0</v>
      </c>
      <c r="X1206" s="144" t="str">
        <f t="shared" si="139"/>
        <v/>
      </c>
      <c r="Y1206" s="26"/>
      <c r="Z1206" s="34"/>
      <c r="AA1206" s="34"/>
      <c r="AB1206" s="34"/>
      <c r="AC1206" s="35"/>
      <c r="AD1206" s="36"/>
      <c r="AE1206" s="49"/>
      <c r="AF1206" s="246"/>
      <c r="AG1206" s="257">
        <f t="shared" si="138"/>
        <v>0</v>
      </c>
      <c r="AH1206" s="252" t="str">
        <f t="shared" si="140"/>
        <v/>
      </c>
      <c r="AI1206" s="258">
        <f t="shared" si="141"/>
        <v>0</v>
      </c>
    </row>
    <row r="1207" spans="1:35" ht="14.25" customHeight="1" x14ac:dyDescent="0.2">
      <c r="A1207" s="133"/>
      <c r="B1207" s="7"/>
      <c r="C1207" s="53"/>
      <c r="D1207" s="88"/>
      <c r="E1207" s="6"/>
      <c r="F1207" s="88"/>
      <c r="G1207" s="14"/>
      <c r="H1207" s="14"/>
      <c r="I1207" s="118">
        <v>261153</v>
      </c>
      <c r="J1207" s="17"/>
      <c r="K1207" s="6"/>
      <c r="L1207" s="6"/>
      <c r="M1207" s="136"/>
      <c r="N1207" s="226"/>
      <c r="O1207" s="26"/>
      <c r="P1207" s="14"/>
      <c r="Q1207" s="14"/>
      <c r="R1207" s="14"/>
      <c r="S1207" s="14"/>
      <c r="T1207" s="14"/>
      <c r="U1207" s="14"/>
      <c r="V1207" s="6"/>
      <c r="W1207" s="256">
        <f t="shared" si="137"/>
        <v>0</v>
      </c>
      <c r="X1207" s="144" t="str">
        <f t="shared" si="139"/>
        <v/>
      </c>
      <c r="Y1207" s="26"/>
      <c r="Z1207" s="34"/>
      <c r="AA1207" s="34"/>
      <c r="AB1207" s="34"/>
      <c r="AC1207" s="35"/>
      <c r="AD1207" s="36"/>
      <c r="AE1207" s="49"/>
      <c r="AF1207" s="246"/>
      <c r="AG1207" s="257">
        <f t="shared" si="138"/>
        <v>0</v>
      </c>
      <c r="AH1207" s="252" t="str">
        <f t="shared" si="140"/>
        <v/>
      </c>
      <c r="AI1207" s="258">
        <f t="shared" si="141"/>
        <v>0</v>
      </c>
    </row>
    <row r="1208" spans="1:35" ht="14.25" customHeight="1" x14ac:dyDescent="0.2">
      <c r="A1208" s="133"/>
      <c r="B1208" s="7"/>
      <c r="C1208" s="53"/>
      <c r="D1208" s="88"/>
      <c r="E1208" s="6"/>
      <c r="F1208" s="88"/>
      <c r="G1208" s="14"/>
      <c r="H1208" s="14"/>
      <c r="I1208" s="118">
        <v>261154</v>
      </c>
      <c r="J1208" s="17"/>
      <c r="K1208" s="6"/>
      <c r="L1208" s="6"/>
      <c r="M1208" s="136"/>
      <c r="N1208" s="226"/>
      <c r="O1208" s="26"/>
      <c r="P1208" s="14"/>
      <c r="Q1208" s="14"/>
      <c r="R1208" s="14"/>
      <c r="S1208" s="14"/>
      <c r="T1208" s="14"/>
      <c r="U1208" s="14"/>
      <c r="V1208" s="6"/>
      <c r="W1208" s="256">
        <f t="shared" si="137"/>
        <v>0</v>
      </c>
      <c r="X1208" s="144" t="str">
        <f t="shared" si="139"/>
        <v/>
      </c>
      <c r="Y1208" s="26"/>
      <c r="Z1208" s="34"/>
      <c r="AA1208" s="34"/>
      <c r="AB1208" s="34"/>
      <c r="AC1208" s="35"/>
      <c r="AD1208" s="36"/>
      <c r="AE1208" s="49"/>
      <c r="AF1208" s="246"/>
      <c r="AG1208" s="257">
        <f t="shared" si="138"/>
        <v>0</v>
      </c>
      <c r="AH1208" s="252" t="str">
        <f t="shared" si="140"/>
        <v/>
      </c>
      <c r="AI1208" s="258">
        <f t="shared" si="141"/>
        <v>0</v>
      </c>
    </row>
    <row r="1209" spans="1:35" ht="14.25" customHeight="1" x14ac:dyDescent="0.2">
      <c r="A1209" s="133"/>
      <c r="B1209" s="7"/>
      <c r="C1209" s="53"/>
      <c r="D1209" s="88"/>
      <c r="E1209" s="6"/>
      <c r="F1209" s="88"/>
      <c r="G1209" s="14"/>
      <c r="H1209" s="14"/>
      <c r="I1209" s="118">
        <v>261155</v>
      </c>
      <c r="J1209" s="17"/>
      <c r="K1209" s="6"/>
      <c r="L1209" s="6"/>
      <c r="M1209" s="136"/>
      <c r="N1209" s="226"/>
      <c r="O1209" s="26"/>
      <c r="P1209" s="14"/>
      <c r="Q1209" s="14"/>
      <c r="R1209" s="14"/>
      <c r="S1209" s="14"/>
      <c r="T1209" s="14"/>
      <c r="U1209" s="14"/>
      <c r="V1209" s="6"/>
      <c r="W1209" s="256">
        <f t="shared" si="137"/>
        <v>0</v>
      </c>
      <c r="X1209" s="144" t="str">
        <f t="shared" si="139"/>
        <v/>
      </c>
      <c r="Y1209" s="26"/>
      <c r="Z1209" s="34"/>
      <c r="AA1209" s="34"/>
      <c r="AB1209" s="34"/>
      <c r="AC1209" s="35"/>
      <c r="AD1209" s="36"/>
      <c r="AE1209" s="49"/>
      <c r="AF1209" s="246"/>
      <c r="AG1209" s="257">
        <f t="shared" si="138"/>
        <v>0</v>
      </c>
      <c r="AH1209" s="252" t="str">
        <f t="shared" si="140"/>
        <v/>
      </c>
      <c r="AI1209" s="258">
        <f t="shared" si="141"/>
        <v>0</v>
      </c>
    </row>
    <row r="1210" spans="1:35" ht="14.25" customHeight="1" x14ac:dyDescent="0.2">
      <c r="A1210" s="133"/>
      <c r="B1210" s="7"/>
      <c r="C1210" s="53"/>
      <c r="D1210" s="88"/>
      <c r="E1210" s="6"/>
      <c r="F1210" s="88"/>
      <c r="G1210" s="14"/>
      <c r="H1210" s="14"/>
      <c r="I1210" s="118">
        <v>261156</v>
      </c>
      <c r="J1210" s="17"/>
      <c r="K1210" s="6"/>
      <c r="L1210" s="6"/>
      <c r="M1210" s="136"/>
      <c r="N1210" s="226"/>
      <c r="O1210" s="26"/>
      <c r="P1210" s="14"/>
      <c r="Q1210" s="14"/>
      <c r="R1210" s="14"/>
      <c r="S1210" s="14"/>
      <c r="T1210" s="14"/>
      <c r="U1210" s="14"/>
      <c r="V1210" s="6"/>
      <c r="W1210" s="256">
        <f t="shared" si="137"/>
        <v>0</v>
      </c>
      <c r="X1210" s="144" t="str">
        <f t="shared" si="139"/>
        <v/>
      </c>
      <c r="Y1210" s="26"/>
      <c r="Z1210" s="34"/>
      <c r="AA1210" s="34"/>
      <c r="AB1210" s="34"/>
      <c r="AC1210" s="35"/>
      <c r="AD1210" s="36"/>
      <c r="AE1210" s="49"/>
      <c r="AF1210" s="246"/>
      <c r="AG1210" s="257">
        <f t="shared" si="138"/>
        <v>0</v>
      </c>
      <c r="AH1210" s="252" t="str">
        <f t="shared" si="140"/>
        <v/>
      </c>
      <c r="AI1210" s="258">
        <f t="shared" si="141"/>
        <v>0</v>
      </c>
    </row>
    <row r="1211" spans="1:35" ht="14.25" customHeight="1" x14ac:dyDescent="0.2">
      <c r="A1211" s="133"/>
      <c r="B1211" s="7"/>
      <c r="C1211" s="53"/>
      <c r="D1211" s="88"/>
      <c r="E1211" s="6"/>
      <c r="F1211" s="88"/>
      <c r="G1211" s="14"/>
      <c r="H1211" s="14"/>
      <c r="I1211" s="118">
        <v>261157</v>
      </c>
      <c r="J1211" s="17"/>
      <c r="K1211" s="6"/>
      <c r="L1211" s="6"/>
      <c r="M1211" s="136"/>
      <c r="N1211" s="226"/>
      <c r="O1211" s="26"/>
      <c r="P1211" s="14"/>
      <c r="Q1211" s="14"/>
      <c r="R1211" s="14"/>
      <c r="S1211" s="14"/>
      <c r="T1211" s="14"/>
      <c r="U1211" s="14"/>
      <c r="V1211" s="6"/>
      <c r="W1211" s="256">
        <f t="shared" si="137"/>
        <v>0</v>
      </c>
      <c r="X1211" s="144" t="str">
        <f t="shared" si="139"/>
        <v/>
      </c>
      <c r="Y1211" s="26"/>
      <c r="Z1211" s="34"/>
      <c r="AA1211" s="34"/>
      <c r="AB1211" s="34"/>
      <c r="AC1211" s="35"/>
      <c r="AD1211" s="36"/>
      <c r="AE1211" s="49"/>
      <c r="AF1211" s="246"/>
      <c r="AG1211" s="257">
        <f t="shared" si="138"/>
        <v>0</v>
      </c>
      <c r="AH1211" s="252" t="str">
        <f t="shared" si="140"/>
        <v/>
      </c>
      <c r="AI1211" s="258">
        <f t="shared" si="141"/>
        <v>0</v>
      </c>
    </row>
    <row r="1212" spans="1:35" ht="14.25" customHeight="1" x14ac:dyDescent="0.2">
      <c r="A1212" s="133"/>
      <c r="B1212" s="7"/>
      <c r="C1212" s="53"/>
      <c r="D1212" s="88"/>
      <c r="E1212" s="6"/>
      <c r="F1212" s="88"/>
      <c r="G1212" s="14"/>
      <c r="H1212" s="14"/>
      <c r="I1212" s="118">
        <v>261158</v>
      </c>
      <c r="J1212" s="17"/>
      <c r="K1212" s="6"/>
      <c r="L1212" s="6"/>
      <c r="M1212" s="136"/>
      <c r="N1212" s="226"/>
      <c r="O1212" s="26"/>
      <c r="P1212" s="14"/>
      <c r="Q1212" s="14"/>
      <c r="R1212" s="14"/>
      <c r="S1212" s="14"/>
      <c r="T1212" s="14"/>
      <c r="U1212" s="14"/>
      <c r="V1212" s="6"/>
      <c r="W1212" s="256">
        <f t="shared" si="137"/>
        <v>0</v>
      </c>
      <c r="X1212" s="144" t="str">
        <f t="shared" si="139"/>
        <v/>
      </c>
      <c r="Y1212" s="26"/>
      <c r="Z1212" s="34"/>
      <c r="AA1212" s="34"/>
      <c r="AB1212" s="34"/>
      <c r="AC1212" s="35"/>
      <c r="AD1212" s="36"/>
      <c r="AE1212" s="49"/>
      <c r="AF1212" s="246"/>
      <c r="AG1212" s="257">
        <f t="shared" si="138"/>
        <v>0</v>
      </c>
      <c r="AH1212" s="252" t="str">
        <f t="shared" si="140"/>
        <v/>
      </c>
      <c r="AI1212" s="258">
        <f t="shared" si="141"/>
        <v>0</v>
      </c>
    </row>
    <row r="1213" spans="1:35" ht="14.25" customHeight="1" x14ac:dyDescent="0.2">
      <c r="A1213" s="133"/>
      <c r="B1213" s="7"/>
      <c r="C1213" s="53"/>
      <c r="D1213" s="88"/>
      <c r="E1213" s="6"/>
      <c r="F1213" s="88"/>
      <c r="G1213" s="14"/>
      <c r="H1213" s="14"/>
      <c r="I1213" s="118">
        <v>261159</v>
      </c>
      <c r="J1213" s="17"/>
      <c r="K1213" s="6"/>
      <c r="L1213" s="6"/>
      <c r="M1213" s="136"/>
      <c r="N1213" s="226"/>
      <c r="O1213" s="26"/>
      <c r="P1213" s="14"/>
      <c r="Q1213" s="14"/>
      <c r="R1213" s="14"/>
      <c r="S1213" s="14"/>
      <c r="T1213" s="14"/>
      <c r="U1213" s="14"/>
      <c r="V1213" s="6"/>
      <c r="W1213" s="256">
        <f t="shared" si="137"/>
        <v>0</v>
      </c>
      <c r="X1213" s="144" t="str">
        <f t="shared" si="139"/>
        <v/>
      </c>
      <c r="Y1213" s="26"/>
      <c r="Z1213" s="34"/>
      <c r="AA1213" s="34"/>
      <c r="AB1213" s="34"/>
      <c r="AC1213" s="35"/>
      <c r="AD1213" s="36"/>
      <c r="AE1213" s="49"/>
      <c r="AF1213" s="246"/>
      <c r="AG1213" s="257">
        <f t="shared" si="138"/>
        <v>0</v>
      </c>
      <c r="AH1213" s="252" t="str">
        <f t="shared" si="140"/>
        <v/>
      </c>
      <c r="AI1213" s="258">
        <f t="shared" si="141"/>
        <v>0</v>
      </c>
    </row>
    <row r="1214" spans="1:35" ht="14.25" customHeight="1" x14ac:dyDescent="0.2">
      <c r="A1214" s="133"/>
      <c r="B1214" s="7"/>
      <c r="C1214" s="53"/>
      <c r="D1214" s="88"/>
      <c r="E1214" s="6"/>
      <c r="F1214" s="88"/>
      <c r="G1214" s="14"/>
      <c r="H1214" s="14"/>
      <c r="I1214" s="118">
        <v>261160</v>
      </c>
      <c r="J1214" s="17"/>
      <c r="K1214" s="6"/>
      <c r="L1214" s="6"/>
      <c r="M1214" s="136"/>
      <c r="N1214" s="226"/>
      <c r="O1214" s="26"/>
      <c r="P1214" s="14"/>
      <c r="Q1214" s="14"/>
      <c r="R1214" s="14"/>
      <c r="S1214" s="14"/>
      <c r="T1214" s="14"/>
      <c r="U1214" s="14"/>
      <c r="V1214" s="6"/>
      <c r="W1214" s="256">
        <f t="shared" si="137"/>
        <v>0</v>
      </c>
      <c r="X1214" s="144" t="str">
        <f t="shared" si="139"/>
        <v/>
      </c>
      <c r="Y1214" s="26"/>
      <c r="Z1214" s="34"/>
      <c r="AA1214" s="34"/>
      <c r="AB1214" s="34"/>
      <c r="AC1214" s="35"/>
      <c r="AD1214" s="36"/>
      <c r="AE1214" s="49"/>
      <c r="AF1214" s="246"/>
      <c r="AG1214" s="257">
        <f t="shared" si="138"/>
        <v>0</v>
      </c>
      <c r="AH1214" s="252" t="str">
        <f t="shared" si="140"/>
        <v/>
      </c>
      <c r="AI1214" s="258">
        <f t="shared" si="141"/>
        <v>0</v>
      </c>
    </row>
    <row r="1215" spans="1:35" ht="14.25" customHeight="1" x14ac:dyDescent="0.2">
      <c r="A1215" s="133"/>
      <c r="B1215" s="7"/>
      <c r="C1215" s="53"/>
      <c r="D1215" s="88"/>
      <c r="E1215" s="6"/>
      <c r="F1215" s="88"/>
      <c r="G1215" s="14"/>
      <c r="H1215" s="14"/>
      <c r="I1215" s="118">
        <v>261161</v>
      </c>
      <c r="J1215" s="17"/>
      <c r="K1215" s="6"/>
      <c r="L1215" s="6"/>
      <c r="M1215" s="136"/>
      <c r="N1215" s="226"/>
      <c r="O1215" s="26"/>
      <c r="P1215" s="14"/>
      <c r="Q1215" s="14"/>
      <c r="R1215" s="14"/>
      <c r="S1215" s="14"/>
      <c r="T1215" s="14"/>
      <c r="U1215" s="14"/>
      <c r="V1215" s="6"/>
      <c r="W1215" s="256">
        <f t="shared" si="137"/>
        <v>0</v>
      </c>
      <c r="X1215" s="144" t="str">
        <f t="shared" si="139"/>
        <v/>
      </c>
      <c r="Y1215" s="26"/>
      <c r="Z1215" s="34"/>
      <c r="AA1215" s="34"/>
      <c r="AB1215" s="34"/>
      <c r="AC1215" s="35"/>
      <c r="AD1215" s="36"/>
      <c r="AE1215" s="49"/>
      <c r="AF1215" s="246"/>
      <c r="AG1215" s="257">
        <f t="shared" si="138"/>
        <v>0</v>
      </c>
      <c r="AH1215" s="252" t="str">
        <f t="shared" si="140"/>
        <v/>
      </c>
      <c r="AI1215" s="258">
        <f t="shared" si="141"/>
        <v>0</v>
      </c>
    </row>
    <row r="1216" spans="1:35" ht="14.25" customHeight="1" x14ac:dyDescent="0.2">
      <c r="A1216" s="133"/>
      <c r="B1216" s="7"/>
      <c r="C1216" s="53"/>
      <c r="D1216" s="88"/>
      <c r="E1216" s="6"/>
      <c r="F1216" s="88"/>
      <c r="G1216" s="14"/>
      <c r="H1216" s="14"/>
      <c r="I1216" s="118">
        <v>261162</v>
      </c>
      <c r="J1216" s="17"/>
      <c r="K1216" s="6"/>
      <c r="L1216" s="6"/>
      <c r="M1216" s="136"/>
      <c r="N1216" s="226"/>
      <c r="O1216" s="26"/>
      <c r="P1216" s="14"/>
      <c r="Q1216" s="14"/>
      <c r="R1216" s="14"/>
      <c r="S1216" s="14"/>
      <c r="T1216" s="14"/>
      <c r="U1216" s="14"/>
      <c r="V1216" s="6"/>
      <c r="W1216" s="256">
        <f t="shared" si="137"/>
        <v>0</v>
      </c>
      <c r="X1216" s="144" t="str">
        <f t="shared" si="139"/>
        <v/>
      </c>
      <c r="Y1216" s="26"/>
      <c r="Z1216" s="34"/>
      <c r="AA1216" s="34"/>
      <c r="AB1216" s="34"/>
      <c r="AC1216" s="35"/>
      <c r="AD1216" s="36"/>
      <c r="AE1216" s="49"/>
      <c r="AF1216" s="246"/>
      <c r="AG1216" s="257">
        <f t="shared" si="138"/>
        <v>0</v>
      </c>
      <c r="AH1216" s="252" t="str">
        <f t="shared" si="140"/>
        <v/>
      </c>
      <c r="AI1216" s="258">
        <f t="shared" si="141"/>
        <v>0</v>
      </c>
    </row>
    <row r="1217" spans="1:35" ht="14.25" customHeight="1" x14ac:dyDescent="0.2">
      <c r="A1217" s="133"/>
      <c r="B1217" s="7"/>
      <c r="C1217" s="53"/>
      <c r="D1217" s="88"/>
      <c r="E1217" s="6"/>
      <c r="F1217" s="88"/>
      <c r="G1217" s="14"/>
      <c r="H1217" s="14"/>
      <c r="I1217" s="118">
        <v>261163</v>
      </c>
      <c r="J1217" s="17"/>
      <c r="K1217" s="6"/>
      <c r="L1217" s="6"/>
      <c r="M1217" s="136"/>
      <c r="N1217" s="226"/>
      <c r="O1217" s="26"/>
      <c r="P1217" s="14"/>
      <c r="Q1217" s="14"/>
      <c r="R1217" s="14"/>
      <c r="S1217" s="14"/>
      <c r="T1217" s="14"/>
      <c r="U1217" s="14"/>
      <c r="V1217" s="6"/>
      <c r="W1217" s="256">
        <f t="shared" si="137"/>
        <v>0</v>
      </c>
      <c r="X1217" s="144" t="str">
        <f t="shared" si="139"/>
        <v/>
      </c>
      <c r="Y1217" s="26"/>
      <c r="Z1217" s="34"/>
      <c r="AA1217" s="34"/>
      <c r="AB1217" s="34"/>
      <c r="AC1217" s="35"/>
      <c r="AD1217" s="36"/>
      <c r="AE1217" s="49"/>
      <c r="AF1217" s="246"/>
      <c r="AG1217" s="257">
        <f t="shared" si="138"/>
        <v>0</v>
      </c>
      <c r="AH1217" s="252" t="str">
        <f t="shared" si="140"/>
        <v/>
      </c>
      <c r="AI1217" s="258">
        <f t="shared" si="141"/>
        <v>0</v>
      </c>
    </row>
    <row r="1218" spans="1:35" ht="14.25" customHeight="1" x14ac:dyDescent="0.2">
      <c r="A1218" s="133"/>
      <c r="B1218" s="7"/>
      <c r="C1218" s="53"/>
      <c r="D1218" s="88"/>
      <c r="E1218" s="6"/>
      <c r="F1218" s="88"/>
      <c r="G1218" s="14"/>
      <c r="H1218" s="14"/>
      <c r="I1218" s="118">
        <v>261164</v>
      </c>
      <c r="J1218" s="17"/>
      <c r="K1218" s="6"/>
      <c r="L1218" s="6"/>
      <c r="M1218" s="136"/>
      <c r="N1218" s="226"/>
      <c r="O1218" s="26"/>
      <c r="P1218" s="14"/>
      <c r="Q1218" s="14"/>
      <c r="R1218" s="14"/>
      <c r="S1218" s="14"/>
      <c r="T1218" s="14"/>
      <c r="U1218" s="14"/>
      <c r="V1218" s="6"/>
      <c r="W1218" s="256">
        <f t="shared" si="137"/>
        <v>0</v>
      </c>
      <c r="X1218" s="144" t="str">
        <f t="shared" si="139"/>
        <v/>
      </c>
      <c r="Y1218" s="26"/>
      <c r="Z1218" s="34"/>
      <c r="AA1218" s="34"/>
      <c r="AB1218" s="34"/>
      <c r="AC1218" s="35"/>
      <c r="AD1218" s="36"/>
      <c r="AE1218" s="49"/>
      <c r="AF1218" s="246"/>
      <c r="AG1218" s="257">
        <f t="shared" si="138"/>
        <v>0</v>
      </c>
      <c r="AH1218" s="252" t="str">
        <f t="shared" si="140"/>
        <v/>
      </c>
      <c r="AI1218" s="258">
        <f t="shared" si="141"/>
        <v>0</v>
      </c>
    </row>
    <row r="1219" spans="1:35" ht="14.25" customHeight="1" x14ac:dyDescent="0.2">
      <c r="A1219" s="133"/>
      <c r="B1219" s="7"/>
      <c r="C1219" s="53"/>
      <c r="D1219" s="88"/>
      <c r="E1219" s="6"/>
      <c r="F1219" s="88"/>
      <c r="G1219" s="14"/>
      <c r="H1219" s="14"/>
      <c r="I1219" s="118">
        <v>261165</v>
      </c>
      <c r="J1219" s="17"/>
      <c r="K1219" s="6"/>
      <c r="L1219" s="6"/>
      <c r="M1219" s="136"/>
      <c r="N1219" s="226"/>
      <c r="O1219" s="26"/>
      <c r="P1219" s="14"/>
      <c r="Q1219" s="14"/>
      <c r="R1219" s="14"/>
      <c r="S1219" s="14"/>
      <c r="T1219" s="14"/>
      <c r="U1219" s="14"/>
      <c r="V1219" s="6"/>
      <c r="W1219" s="256">
        <f t="shared" si="137"/>
        <v>0</v>
      </c>
      <c r="X1219" s="144" t="str">
        <f t="shared" si="139"/>
        <v/>
      </c>
      <c r="Y1219" s="26"/>
      <c r="Z1219" s="34"/>
      <c r="AA1219" s="34"/>
      <c r="AB1219" s="34"/>
      <c r="AC1219" s="35"/>
      <c r="AD1219" s="36"/>
      <c r="AE1219" s="49"/>
      <c r="AF1219" s="246"/>
      <c r="AG1219" s="257">
        <f t="shared" si="138"/>
        <v>0</v>
      </c>
      <c r="AH1219" s="252" t="str">
        <f t="shared" si="140"/>
        <v/>
      </c>
      <c r="AI1219" s="258">
        <f t="shared" si="141"/>
        <v>0</v>
      </c>
    </row>
    <row r="1220" spans="1:35" ht="14.25" customHeight="1" x14ac:dyDescent="0.2">
      <c r="A1220" s="133"/>
      <c r="B1220" s="7"/>
      <c r="C1220" s="53"/>
      <c r="D1220" s="88"/>
      <c r="E1220" s="6"/>
      <c r="F1220" s="88"/>
      <c r="G1220" s="14"/>
      <c r="H1220" s="14"/>
      <c r="I1220" s="118">
        <v>261166</v>
      </c>
      <c r="J1220" s="17"/>
      <c r="K1220" s="6"/>
      <c r="L1220" s="6"/>
      <c r="M1220" s="136"/>
      <c r="N1220" s="226"/>
      <c r="O1220" s="26"/>
      <c r="P1220" s="14"/>
      <c r="Q1220" s="14"/>
      <c r="R1220" s="14"/>
      <c r="S1220" s="14"/>
      <c r="T1220" s="14"/>
      <c r="U1220" s="14"/>
      <c r="V1220" s="6"/>
      <c r="W1220" s="256">
        <f t="shared" si="137"/>
        <v>0</v>
      </c>
      <c r="X1220" s="144" t="str">
        <f t="shared" si="139"/>
        <v/>
      </c>
      <c r="Y1220" s="26"/>
      <c r="Z1220" s="34"/>
      <c r="AA1220" s="34"/>
      <c r="AB1220" s="34"/>
      <c r="AC1220" s="35"/>
      <c r="AD1220" s="36"/>
      <c r="AE1220" s="49"/>
      <c r="AF1220" s="246"/>
      <c r="AG1220" s="257">
        <f t="shared" si="138"/>
        <v>0</v>
      </c>
      <c r="AH1220" s="252" t="str">
        <f t="shared" si="140"/>
        <v/>
      </c>
      <c r="AI1220" s="258">
        <f t="shared" si="141"/>
        <v>0</v>
      </c>
    </row>
    <row r="1221" spans="1:35" ht="14.25" customHeight="1" x14ac:dyDescent="0.2">
      <c r="A1221" s="133"/>
      <c r="B1221" s="7"/>
      <c r="C1221" s="53"/>
      <c r="D1221" s="88"/>
      <c r="E1221" s="6"/>
      <c r="F1221" s="88"/>
      <c r="G1221" s="14"/>
      <c r="H1221" s="14"/>
      <c r="I1221" s="118">
        <v>261167</v>
      </c>
      <c r="J1221" s="17"/>
      <c r="K1221" s="6"/>
      <c r="L1221" s="6"/>
      <c r="M1221" s="136"/>
      <c r="N1221" s="226"/>
      <c r="O1221" s="26"/>
      <c r="P1221" s="14"/>
      <c r="Q1221" s="14"/>
      <c r="R1221" s="14"/>
      <c r="S1221" s="14"/>
      <c r="T1221" s="14"/>
      <c r="U1221" s="14"/>
      <c r="V1221" s="6"/>
      <c r="W1221" s="256">
        <f t="shared" si="137"/>
        <v>0</v>
      </c>
      <c r="X1221" s="144" t="str">
        <f t="shared" si="139"/>
        <v/>
      </c>
      <c r="Y1221" s="26"/>
      <c r="Z1221" s="34"/>
      <c r="AA1221" s="34"/>
      <c r="AB1221" s="34"/>
      <c r="AC1221" s="35"/>
      <c r="AD1221" s="36"/>
      <c r="AE1221" s="49"/>
      <c r="AF1221" s="246"/>
      <c r="AG1221" s="257">
        <f t="shared" si="138"/>
        <v>0</v>
      </c>
      <c r="AH1221" s="252" t="str">
        <f t="shared" si="140"/>
        <v/>
      </c>
      <c r="AI1221" s="258">
        <f t="shared" si="141"/>
        <v>0</v>
      </c>
    </row>
    <row r="1222" spans="1:35" ht="14.25" customHeight="1" x14ac:dyDescent="0.2">
      <c r="A1222" s="133"/>
      <c r="B1222" s="7"/>
      <c r="C1222" s="53"/>
      <c r="D1222" s="88"/>
      <c r="E1222" s="6"/>
      <c r="F1222" s="88"/>
      <c r="G1222" s="14"/>
      <c r="H1222" s="14"/>
      <c r="I1222" s="118">
        <v>261168</v>
      </c>
      <c r="J1222" s="17"/>
      <c r="K1222" s="6"/>
      <c r="L1222" s="6"/>
      <c r="M1222" s="136"/>
      <c r="N1222" s="226"/>
      <c r="O1222" s="26"/>
      <c r="P1222" s="14"/>
      <c r="Q1222" s="14"/>
      <c r="R1222" s="14"/>
      <c r="S1222" s="14"/>
      <c r="T1222" s="14"/>
      <c r="U1222" s="14"/>
      <c r="V1222" s="6"/>
      <c r="W1222" s="256">
        <f t="shared" si="137"/>
        <v>0</v>
      </c>
      <c r="X1222" s="144" t="str">
        <f t="shared" si="139"/>
        <v/>
      </c>
      <c r="Y1222" s="26"/>
      <c r="Z1222" s="34"/>
      <c r="AA1222" s="34"/>
      <c r="AB1222" s="34"/>
      <c r="AC1222" s="35"/>
      <c r="AD1222" s="36"/>
      <c r="AE1222" s="49"/>
      <c r="AF1222" s="246"/>
      <c r="AG1222" s="257">
        <f t="shared" si="138"/>
        <v>0</v>
      </c>
      <c r="AH1222" s="252" t="str">
        <f t="shared" si="140"/>
        <v/>
      </c>
      <c r="AI1222" s="258">
        <f t="shared" si="141"/>
        <v>0</v>
      </c>
    </row>
    <row r="1223" spans="1:35" ht="14.25" customHeight="1" x14ac:dyDescent="0.2">
      <c r="A1223" s="133"/>
      <c r="B1223" s="7"/>
      <c r="C1223" s="53"/>
      <c r="D1223" s="88"/>
      <c r="E1223" s="6"/>
      <c r="F1223" s="88"/>
      <c r="G1223" s="14"/>
      <c r="H1223" s="14"/>
      <c r="I1223" s="118">
        <v>261169</v>
      </c>
      <c r="J1223" s="17"/>
      <c r="K1223" s="6"/>
      <c r="L1223" s="6"/>
      <c r="M1223" s="136"/>
      <c r="N1223" s="226"/>
      <c r="O1223" s="26"/>
      <c r="P1223" s="14"/>
      <c r="Q1223" s="14"/>
      <c r="R1223" s="14"/>
      <c r="S1223" s="14"/>
      <c r="T1223" s="14"/>
      <c r="U1223" s="14"/>
      <c r="V1223" s="6"/>
      <c r="W1223" s="256">
        <f t="shared" si="137"/>
        <v>0</v>
      </c>
      <c r="X1223" s="144" t="str">
        <f t="shared" si="139"/>
        <v/>
      </c>
      <c r="Y1223" s="26"/>
      <c r="Z1223" s="34"/>
      <c r="AA1223" s="34"/>
      <c r="AB1223" s="34"/>
      <c r="AC1223" s="35"/>
      <c r="AD1223" s="36"/>
      <c r="AE1223" s="49"/>
      <c r="AF1223" s="246"/>
      <c r="AG1223" s="257">
        <f t="shared" si="138"/>
        <v>0</v>
      </c>
      <c r="AH1223" s="252" t="str">
        <f t="shared" si="140"/>
        <v/>
      </c>
      <c r="AI1223" s="258">
        <f t="shared" si="141"/>
        <v>0</v>
      </c>
    </row>
    <row r="1224" spans="1:35" ht="14.25" customHeight="1" x14ac:dyDescent="0.2">
      <c r="A1224" s="133"/>
      <c r="B1224" s="7"/>
      <c r="C1224" s="53"/>
      <c r="D1224" s="88"/>
      <c r="E1224" s="6"/>
      <c r="F1224" s="88"/>
      <c r="G1224" s="14"/>
      <c r="H1224" s="14"/>
      <c r="I1224" s="118">
        <v>261170</v>
      </c>
      <c r="J1224" s="17"/>
      <c r="K1224" s="6"/>
      <c r="L1224" s="6"/>
      <c r="M1224" s="136"/>
      <c r="N1224" s="226"/>
      <c r="O1224" s="26"/>
      <c r="P1224" s="14"/>
      <c r="Q1224" s="14"/>
      <c r="R1224" s="14"/>
      <c r="S1224" s="14"/>
      <c r="T1224" s="14"/>
      <c r="U1224" s="14"/>
      <c r="V1224" s="6"/>
      <c r="W1224" s="256">
        <f t="shared" si="137"/>
        <v>0</v>
      </c>
      <c r="X1224" s="144" t="str">
        <f t="shared" si="139"/>
        <v/>
      </c>
      <c r="Y1224" s="26"/>
      <c r="Z1224" s="34"/>
      <c r="AA1224" s="34"/>
      <c r="AB1224" s="34"/>
      <c r="AC1224" s="35"/>
      <c r="AD1224" s="36"/>
      <c r="AE1224" s="49"/>
      <c r="AF1224" s="246"/>
      <c r="AG1224" s="257">
        <f t="shared" si="138"/>
        <v>0</v>
      </c>
      <c r="AH1224" s="252" t="str">
        <f t="shared" si="140"/>
        <v/>
      </c>
      <c r="AI1224" s="258">
        <f t="shared" si="141"/>
        <v>0</v>
      </c>
    </row>
    <row r="1225" spans="1:35" ht="14.25" customHeight="1" x14ac:dyDescent="0.2">
      <c r="A1225" s="133"/>
      <c r="B1225" s="7"/>
      <c r="C1225" s="53"/>
      <c r="D1225" s="88"/>
      <c r="E1225" s="6"/>
      <c r="F1225" s="88"/>
      <c r="G1225" s="14"/>
      <c r="H1225" s="14"/>
      <c r="I1225" s="118">
        <v>261171</v>
      </c>
      <c r="J1225" s="17"/>
      <c r="K1225" s="6"/>
      <c r="L1225" s="6"/>
      <c r="M1225" s="136"/>
      <c r="N1225" s="226"/>
      <c r="O1225" s="26"/>
      <c r="P1225" s="14"/>
      <c r="Q1225" s="14"/>
      <c r="R1225" s="14"/>
      <c r="S1225" s="14"/>
      <c r="T1225" s="14"/>
      <c r="U1225" s="14"/>
      <c r="V1225" s="6"/>
      <c r="W1225" s="256">
        <f t="shared" si="137"/>
        <v>0</v>
      </c>
      <c r="X1225" s="144" t="str">
        <f t="shared" si="139"/>
        <v/>
      </c>
      <c r="Y1225" s="26"/>
      <c r="Z1225" s="34"/>
      <c r="AA1225" s="34"/>
      <c r="AB1225" s="34"/>
      <c r="AC1225" s="35"/>
      <c r="AD1225" s="36"/>
      <c r="AE1225" s="49"/>
      <c r="AF1225" s="246"/>
      <c r="AG1225" s="257">
        <f t="shared" si="138"/>
        <v>0</v>
      </c>
      <c r="AH1225" s="252" t="str">
        <f t="shared" si="140"/>
        <v/>
      </c>
      <c r="AI1225" s="258">
        <f t="shared" si="141"/>
        <v>0</v>
      </c>
    </row>
    <row r="1226" spans="1:35" ht="14.25" customHeight="1" x14ac:dyDescent="0.2">
      <c r="A1226" s="133"/>
      <c r="B1226" s="7"/>
      <c r="C1226" s="53"/>
      <c r="D1226" s="88"/>
      <c r="E1226" s="6"/>
      <c r="F1226" s="88"/>
      <c r="G1226" s="14"/>
      <c r="H1226" s="14"/>
      <c r="I1226" s="118">
        <v>261172</v>
      </c>
      <c r="J1226" s="17"/>
      <c r="K1226" s="6"/>
      <c r="L1226" s="6"/>
      <c r="M1226" s="136"/>
      <c r="N1226" s="226"/>
      <c r="O1226" s="26"/>
      <c r="P1226" s="14"/>
      <c r="Q1226" s="14"/>
      <c r="R1226" s="14"/>
      <c r="S1226" s="14"/>
      <c r="T1226" s="14"/>
      <c r="U1226" s="14"/>
      <c r="V1226" s="6"/>
      <c r="W1226" s="256">
        <f t="shared" si="137"/>
        <v>0</v>
      </c>
      <c r="X1226" s="144" t="str">
        <f t="shared" si="139"/>
        <v/>
      </c>
      <c r="Y1226" s="26"/>
      <c r="Z1226" s="34"/>
      <c r="AA1226" s="34"/>
      <c r="AB1226" s="34"/>
      <c r="AC1226" s="35"/>
      <c r="AD1226" s="36"/>
      <c r="AE1226" s="49"/>
      <c r="AF1226" s="246"/>
      <c r="AG1226" s="257">
        <f t="shared" si="138"/>
        <v>0</v>
      </c>
      <c r="AH1226" s="252" t="str">
        <f t="shared" si="140"/>
        <v/>
      </c>
      <c r="AI1226" s="258">
        <f t="shared" si="141"/>
        <v>0</v>
      </c>
    </row>
    <row r="1227" spans="1:35" ht="14.25" customHeight="1" x14ac:dyDescent="0.2">
      <c r="A1227" s="133"/>
      <c r="B1227" s="7"/>
      <c r="C1227" s="53"/>
      <c r="D1227" s="88"/>
      <c r="E1227" s="6"/>
      <c r="F1227" s="88"/>
      <c r="G1227" s="14"/>
      <c r="H1227" s="14"/>
      <c r="I1227" s="118">
        <v>261173</v>
      </c>
      <c r="J1227" s="17"/>
      <c r="K1227" s="6"/>
      <c r="L1227" s="6"/>
      <c r="M1227" s="136"/>
      <c r="N1227" s="226"/>
      <c r="O1227" s="26"/>
      <c r="P1227" s="14"/>
      <c r="Q1227" s="14"/>
      <c r="R1227" s="14"/>
      <c r="S1227" s="14"/>
      <c r="T1227" s="14"/>
      <c r="U1227" s="14"/>
      <c r="V1227" s="6"/>
      <c r="W1227" s="256">
        <f t="shared" si="137"/>
        <v>0</v>
      </c>
      <c r="X1227" s="144" t="str">
        <f t="shared" si="139"/>
        <v/>
      </c>
      <c r="Y1227" s="26"/>
      <c r="Z1227" s="34"/>
      <c r="AA1227" s="34"/>
      <c r="AB1227" s="34"/>
      <c r="AC1227" s="35"/>
      <c r="AD1227" s="36"/>
      <c r="AE1227" s="49"/>
      <c r="AF1227" s="246"/>
      <c r="AG1227" s="257">
        <f t="shared" si="138"/>
        <v>0</v>
      </c>
      <c r="AH1227" s="252" t="str">
        <f t="shared" si="140"/>
        <v/>
      </c>
      <c r="AI1227" s="258">
        <f t="shared" si="141"/>
        <v>0</v>
      </c>
    </row>
    <row r="1228" spans="1:35" ht="14.25" customHeight="1" x14ac:dyDescent="0.2">
      <c r="A1228" s="133"/>
      <c r="B1228" s="7"/>
      <c r="C1228" s="53"/>
      <c r="D1228" s="88"/>
      <c r="E1228" s="6"/>
      <c r="F1228" s="88"/>
      <c r="G1228" s="14"/>
      <c r="H1228" s="14"/>
      <c r="I1228" s="118">
        <v>261174</v>
      </c>
      <c r="J1228" s="17"/>
      <c r="K1228" s="6"/>
      <c r="L1228" s="6"/>
      <c r="M1228" s="136"/>
      <c r="N1228" s="226"/>
      <c r="O1228" s="26"/>
      <c r="P1228" s="14"/>
      <c r="Q1228" s="14"/>
      <c r="R1228" s="14"/>
      <c r="S1228" s="14"/>
      <c r="T1228" s="14"/>
      <c r="U1228" s="14"/>
      <c r="V1228" s="6"/>
      <c r="W1228" s="256">
        <f t="shared" si="137"/>
        <v>0</v>
      </c>
      <c r="X1228" s="144" t="str">
        <f t="shared" si="139"/>
        <v/>
      </c>
      <c r="Y1228" s="26"/>
      <c r="Z1228" s="34"/>
      <c r="AA1228" s="34"/>
      <c r="AB1228" s="34"/>
      <c r="AC1228" s="35"/>
      <c r="AD1228" s="36"/>
      <c r="AE1228" s="49"/>
      <c r="AF1228" s="246"/>
      <c r="AG1228" s="257">
        <f t="shared" si="138"/>
        <v>0</v>
      </c>
      <c r="AH1228" s="252" t="str">
        <f t="shared" si="140"/>
        <v/>
      </c>
      <c r="AI1228" s="258">
        <f t="shared" si="141"/>
        <v>0</v>
      </c>
    </row>
    <row r="1229" spans="1:35" ht="14.25" customHeight="1" x14ac:dyDescent="0.2">
      <c r="A1229" s="133"/>
      <c r="B1229" s="7"/>
      <c r="C1229" s="53"/>
      <c r="D1229" s="88"/>
      <c r="E1229" s="6"/>
      <c r="F1229" s="88"/>
      <c r="G1229" s="14"/>
      <c r="H1229" s="14"/>
      <c r="I1229" s="118">
        <v>261175</v>
      </c>
      <c r="J1229" s="17"/>
      <c r="K1229" s="6"/>
      <c r="L1229" s="6"/>
      <c r="M1229" s="136"/>
      <c r="N1229" s="226"/>
      <c r="O1229" s="26"/>
      <c r="P1229" s="14"/>
      <c r="Q1229" s="14"/>
      <c r="R1229" s="14"/>
      <c r="S1229" s="14"/>
      <c r="T1229" s="14"/>
      <c r="U1229" s="14"/>
      <c r="V1229" s="6"/>
      <c r="W1229" s="256">
        <f t="shared" si="137"/>
        <v>0</v>
      </c>
      <c r="X1229" s="144" t="str">
        <f t="shared" si="139"/>
        <v/>
      </c>
      <c r="Y1229" s="26"/>
      <c r="Z1229" s="34"/>
      <c r="AA1229" s="34"/>
      <c r="AB1229" s="34"/>
      <c r="AC1229" s="35"/>
      <c r="AD1229" s="36"/>
      <c r="AE1229" s="49"/>
      <c r="AF1229" s="246"/>
      <c r="AG1229" s="257">
        <f t="shared" si="138"/>
        <v>0</v>
      </c>
      <c r="AH1229" s="252" t="str">
        <f t="shared" si="140"/>
        <v/>
      </c>
      <c r="AI1229" s="258">
        <f t="shared" si="141"/>
        <v>0</v>
      </c>
    </row>
    <row r="1230" spans="1:35" ht="14.25" customHeight="1" x14ac:dyDescent="0.2">
      <c r="A1230" s="133"/>
      <c r="B1230" s="7"/>
      <c r="C1230" s="53"/>
      <c r="D1230" s="88"/>
      <c r="E1230" s="6"/>
      <c r="F1230" s="88"/>
      <c r="G1230" s="14"/>
      <c r="H1230" s="14"/>
      <c r="I1230" s="118">
        <v>261176</v>
      </c>
      <c r="J1230" s="17"/>
      <c r="K1230" s="6"/>
      <c r="L1230" s="6"/>
      <c r="M1230" s="136"/>
      <c r="N1230" s="226"/>
      <c r="O1230" s="26"/>
      <c r="P1230" s="14"/>
      <c r="Q1230" s="14"/>
      <c r="R1230" s="14"/>
      <c r="S1230" s="14"/>
      <c r="T1230" s="14"/>
      <c r="U1230" s="14"/>
      <c r="V1230" s="6"/>
      <c r="W1230" s="256">
        <f t="shared" si="137"/>
        <v>0</v>
      </c>
      <c r="X1230" s="144" t="str">
        <f t="shared" si="139"/>
        <v/>
      </c>
      <c r="Y1230" s="26"/>
      <c r="Z1230" s="34"/>
      <c r="AA1230" s="34"/>
      <c r="AB1230" s="34"/>
      <c r="AC1230" s="35"/>
      <c r="AD1230" s="36"/>
      <c r="AE1230" s="49"/>
      <c r="AF1230" s="246"/>
      <c r="AG1230" s="257">
        <f t="shared" si="138"/>
        <v>0</v>
      </c>
      <c r="AH1230" s="252" t="str">
        <f t="shared" si="140"/>
        <v/>
      </c>
      <c r="AI1230" s="258">
        <f t="shared" si="141"/>
        <v>0</v>
      </c>
    </row>
    <row r="1231" spans="1:35" ht="14.25" customHeight="1" x14ac:dyDescent="0.2">
      <c r="A1231" s="133"/>
      <c r="B1231" s="7"/>
      <c r="C1231" s="53"/>
      <c r="D1231" s="88"/>
      <c r="E1231" s="6"/>
      <c r="F1231" s="88"/>
      <c r="G1231" s="14"/>
      <c r="H1231" s="14"/>
      <c r="I1231" s="118">
        <v>261177</v>
      </c>
      <c r="J1231" s="17"/>
      <c r="K1231" s="6"/>
      <c r="L1231" s="6"/>
      <c r="M1231" s="136"/>
      <c r="N1231" s="226"/>
      <c r="O1231" s="26"/>
      <c r="P1231" s="14"/>
      <c r="Q1231" s="14"/>
      <c r="R1231" s="14"/>
      <c r="S1231" s="14"/>
      <c r="T1231" s="14"/>
      <c r="U1231" s="14"/>
      <c r="V1231" s="6"/>
      <c r="W1231" s="256">
        <f t="shared" si="137"/>
        <v>0</v>
      </c>
      <c r="X1231" s="144" t="str">
        <f t="shared" si="139"/>
        <v/>
      </c>
      <c r="Y1231" s="26"/>
      <c r="Z1231" s="34"/>
      <c r="AA1231" s="34"/>
      <c r="AB1231" s="34"/>
      <c r="AC1231" s="35"/>
      <c r="AD1231" s="36"/>
      <c r="AE1231" s="49"/>
      <c r="AF1231" s="246"/>
      <c r="AG1231" s="257">
        <f t="shared" si="138"/>
        <v>0</v>
      </c>
      <c r="AH1231" s="252" t="str">
        <f t="shared" si="140"/>
        <v/>
      </c>
      <c r="AI1231" s="258">
        <f t="shared" si="141"/>
        <v>0</v>
      </c>
    </row>
    <row r="1232" spans="1:35" ht="14.25" customHeight="1" x14ac:dyDescent="0.2">
      <c r="A1232" s="133"/>
      <c r="B1232" s="7"/>
      <c r="C1232" s="53"/>
      <c r="D1232" s="88"/>
      <c r="E1232" s="6"/>
      <c r="F1232" s="88"/>
      <c r="G1232" s="14"/>
      <c r="H1232" s="14"/>
      <c r="I1232" s="118">
        <v>261178</v>
      </c>
      <c r="J1232" s="17"/>
      <c r="K1232" s="6"/>
      <c r="L1232" s="6"/>
      <c r="M1232" s="136"/>
      <c r="N1232" s="226"/>
      <c r="O1232" s="26"/>
      <c r="P1232" s="14"/>
      <c r="Q1232" s="14"/>
      <c r="R1232" s="14"/>
      <c r="S1232" s="14"/>
      <c r="T1232" s="14"/>
      <c r="U1232" s="14"/>
      <c r="V1232" s="6"/>
      <c r="W1232" s="256">
        <f t="shared" si="137"/>
        <v>0</v>
      </c>
      <c r="X1232" s="144" t="str">
        <f t="shared" si="139"/>
        <v/>
      </c>
      <c r="Y1232" s="26"/>
      <c r="Z1232" s="34"/>
      <c r="AA1232" s="34"/>
      <c r="AB1232" s="34"/>
      <c r="AC1232" s="35"/>
      <c r="AD1232" s="36"/>
      <c r="AE1232" s="49"/>
      <c r="AF1232" s="246"/>
      <c r="AG1232" s="257">
        <f t="shared" si="138"/>
        <v>0</v>
      </c>
      <c r="AH1232" s="252" t="str">
        <f t="shared" si="140"/>
        <v/>
      </c>
      <c r="AI1232" s="258">
        <f t="shared" si="141"/>
        <v>0</v>
      </c>
    </row>
    <row r="1233" spans="1:35" ht="14.25" customHeight="1" x14ac:dyDescent="0.2">
      <c r="A1233" s="133"/>
      <c r="B1233" s="7"/>
      <c r="C1233" s="53"/>
      <c r="D1233" s="88"/>
      <c r="E1233" s="6"/>
      <c r="F1233" s="88"/>
      <c r="G1233" s="14"/>
      <c r="H1233" s="14"/>
      <c r="I1233" s="118">
        <v>261179</v>
      </c>
      <c r="J1233" s="17"/>
      <c r="K1233" s="6"/>
      <c r="L1233" s="6"/>
      <c r="M1233" s="136"/>
      <c r="N1233" s="226"/>
      <c r="O1233" s="26"/>
      <c r="P1233" s="14"/>
      <c r="Q1233" s="14"/>
      <c r="R1233" s="14"/>
      <c r="S1233" s="14"/>
      <c r="T1233" s="14"/>
      <c r="U1233" s="14"/>
      <c r="V1233" s="6"/>
      <c r="W1233" s="256">
        <f t="shared" si="137"/>
        <v>0</v>
      </c>
      <c r="X1233" s="144" t="str">
        <f t="shared" si="139"/>
        <v/>
      </c>
      <c r="Y1233" s="26"/>
      <c r="Z1233" s="34"/>
      <c r="AA1233" s="34"/>
      <c r="AB1233" s="34"/>
      <c r="AC1233" s="35"/>
      <c r="AD1233" s="36"/>
      <c r="AE1233" s="49"/>
      <c r="AF1233" s="246"/>
      <c r="AG1233" s="257">
        <f t="shared" si="138"/>
        <v>0</v>
      </c>
      <c r="AH1233" s="252" t="str">
        <f t="shared" si="140"/>
        <v/>
      </c>
      <c r="AI1233" s="258">
        <f t="shared" si="141"/>
        <v>0</v>
      </c>
    </row>
    <row r="1234" spans="1:35" ht="14.25" customHeight="1" x14ac:dyDescent="0.2">
      <c r="A1234" s="133"/>
      <c r="B1234" s="7"/>
      <c r="C1234" s="53"/>
      <c r="D1234" s="88"/>
      <c r="E1234" s="6"/>
      <c r="F1234" s="88"/>
      <c r="G1234" s="14"/>
      <c r="H1234" s="14"/>
      <c r="I1234" s="118">
        <v>261180</v>
      </c>
      <c r="J1234" s="17"/>
      <c r="K1234" s="6"/>
      <c r="L1234" s="6"/>
      <c r="M1234" s="136"/>
      <c r="N1234" s="226"/>
      <c r="O1234" s="26"/>
      <c r="P1234" s="14"/>
      <c r="Q1234" s="14"/>
      <c r="R1234" s="14"/>
      <c r="S1234" s="14"/>
      <c r="T1234" s="14"/>
      <c r="U1234" s="14"/>
      <c r="V1234" s="6"/>
      <c r="W1234" s="256">
        <f t="shared" si="137"/>
        <v>0</v>
      </c>
      <c r="X1234" s="144" t="str">
        <f t="shared" si="139"/>
        <v/>
      </c>
      <c r="Y1234" s="26"/>
      <c r="Z1234" s="34"/>
      <c r="AA1234" s="34"/>
      <c r="AB1234" s="34"/>
      <c r="AC1234" s="35"/>
      <c r="AD1234" s="36"/>
      <c r="AE1234" s="49"/>
      <c r="AF1234" s="246"/>
      <c r="AG1234" s="257">
        <f t="shared" si="138"/>
        <v>0</v>
      </c>
      <c r="AH1234" s="252" t="str">
        <f t="shared" si="140"/>
        <v/>
      </c>
      <c r="AI1234" s="258">
        <f t="shared" si="141"/>
        <v>0</v>
      </c>
    </row>
    <row r="1235" spans="1:35" ht="14.25" customHeight="1" x14ac:dyDescent="0.2">
      <c r="A1235" s="133"/>
      <c r="B1235" s="7"/>
      <c r="C1235" s="53"/>
      <c r="D1235" s="88"/>
      <c r="E1235" s="6"/>
      <c r="F1235" s="88"/>
      <c r="G1235" s="14"/>
      <c r="H1235" s="14"/>
      <c r="I1235" s="118">
        <v>261181</v>
      </c>
      <c r="J1235" s="17"/>
      <c r="K1235" s="6"/>
      <c r="L1235" s="6"/>
      <c r="M1235" s="136"/>
      <c r="N1235" s="226"/>
      <c r="O1235" s="26"/>
      <c r="P1235" s="14"/>
      <c r="Q1235" s="14"/>
      <c r="R1235" s="14"/>
      <c r="S1235" s="14"/>
      <c r="T1235" s="14"/>
      <c r="U1235" s="14"/>
      <c r="V1235" s="6"/>
      <c r="W1235" s="256">
        <f t="shared" si="137"/>
        <v>0</v>
      </c>
      <c r="X1235" s="144" t="str">
        <f t="shared" si="139"/>
        <v/>
      </c>
      <c r="Y1235" s="26"/>
      <c r="Z1235" s="34"/>
      <c r="AA1235" s="34"/>
      <c r="AB1235" s="34"/>
      <c r="AC1235" s="35"/>
      <c r="AD1235" s="36"/>
      <c r="AE1235" s="49"/>
      <c r="AF1235" s="246"/>
      <c r="AG1235" s="257">
        <f t="shared" si="138"/>
        <v>0</v>
      </c>
      <c r="AH1235" s="252" t="str">
        <f t="shared" si="140"/>
        <v/>
      </c>
      <c r="AI1235" s="258">
        <f t="shared" si="141"/>
        <v>0</v>
      </c>
    </row>
    <row r="1236" spans="1:35" ht="14.25" customHeight="1" x14ac:dyDescent="0.2">
      <c r="A1236" s="133"/>
      <c r="B1236" s="7"/>
      <c r="C1236" s="53"/>
      <c r="D1236" s="88"/>
      <c r="E1236" s="6"/>
      <c r="F1236" s="88"/>
      <c r="G1236" s="14"/>
      <c r="H1236" s="14"/>
      <c r="I1236" s="118">
        <v>261182</v>
      </c>
      <c r="J1236" s="17"/>
      <c r="K1236" s="6"/>
      <c r="L1236" s="6"/>
      <c r="M1236" s="136"/>
      <c r="N1236" s="226"/>
      <c r="O1236" s="26"/>
      <c r="P1236" s="14"/>
      <c r="Q1236" s="14"/>
      <c r="R1236" s="14"/>
      <c r="S1236" s="14"/>
      <c r="T1236" s="14"/>
      <c r="U1236" s="14"/>
      <c r="V1236" s="6"/>
      <c r="W1236" s="256">
        <f t="shared" si="137"/>
        <v>0</v>
      </c>
      <c r="X1236" s="144" t="str">
        <f t="shared" si="139"/>
        <v/>
      </c>
      <c r="Y1236" s="26"/>
      <c r="Z1236" s="34"/>
      <c r="AA1236" s="34"/>
      <c r="AB1236" s="34"/>
      <c r="AC1236" s="35"/>
      <c r="AD1236" s="36"/>
      <c r="AE1236" s="49"/>
      <c r="AF1236" s="246"/>
      <c r="AG1236" s="257">
        <f t="shared" si="138"/>
        <v>0</v>
      </c>
      <c r="AH1236" s="252" t="str">
        <f t="shared" si="140"/>
        <v/>
      </c>
      <c r="AI1236" s="258">
        <f t="shared" si="141"/>
        <v>0</v>
      </c>
    </row>
    <row r="1237" spans="1:35" ht="14.25" customHeight="1" x14ac:dyDescent="0.2">
      <c r="A1237" s="133"/>
      <c r="B1237" s="7"/>
      <c r="C1237" s="53"/>
      <c r="D1237" s="88"/>
      <c r="E1237" s="6"/>
      <c r="F1237" s="88"/>
      <c r="G1237" s="14"/>
      <c r="H1237" s="14"/>
      <c r="I1237" s="118">
        <v>261183</v>
      </c>
      <c r="J1237" s="17"/>
      <c r="K1237" s="6"/>
      <c r="L1237" s="6"/>
      <c r="M1237" s="136"/>
      <c r="N1237" s="226"/>
      <c r="O1237" s="26"/>
      <c r="P1237" s="14"/>
      <c r="Q1237" s="14"/>
      <c r="R1237" s="14"/>
      <c r="S1237" s="14"/>
      <c r="T1237" s="14"/>
      <c r="U1237" s="14"/>
      <c r="V1237" s="6"/>
      <c r="W1237" s="256">
        <f t="shared" si="137"/>
        <v>0</v>
      </c>
      <c r="X1237" s="144" t="str">
        <f t="shared" si="139"/>
        <v/>
      </c>
      <c r="Y1237" s="26"/>
      <c r="Z1237" s="34"/>
      <c r="AA1237" s="34"/>
      <c r="AB1237" s="34"/>
      <c r="AC1237" s="35"/>
      <c r="AD1237" s="36"/>
      <c r="AE1237" s="49"/>
      <c r="AF1237" s="246"/>
      <c r="AG1237" s="257">
        <f t="shared" si="138"/>
        <v>0</v>
      </c>
      <c r="AH1237" s="252" t="str">
        <f t="shared" si="140"/>
        <v/>
      </c>
      <c r="AI1237" s="258">
        <f t="shared" si="141"/>
        <v>0</v>
      </c>
    </row>
    <row r="1238" spans="1:35" ht="14.25" customHeight="1" x14ac:dyDescent="0.2">
      <c r="A1238" s="133"/>
      <c r="B1238" s="7"/>
      <c r="C1238" s="53"/>
      <c r="D1238" s="88"/>
      <c r="E1238" s="6"/>
      <c r="F1238" s="88"/>
      <c r="G1238" s="14"/>
      <c r="H1238" s="14"/>
      <c r="I1238" s="118">
        <v>261184</v>
      </c>
      <c r="J1238" s="17"/>
      <c r="K1238" s="6"/>
      <c r="L1238" s="6"/>
      <c r="M1238" s="136"/>
      <c r="N1238" s="226"/>
      <c r="O1238" s="26"/>
      <c r="P1238" s="14"/>
      <c r="Q1238" s="14"/>
      <c r="R1238" s="14"/>
      <c r="S1238" s="14"/>
      <c r="T1238" s="14"/>
      <c r="U1238" s="14"/>
      <c r="V1238" s="6"/>
      <c r="W1238" s="256">
        <f t="shared" si="137"/>
        <v>0</v>
      </c>
      <c r="X1238" s="144" t="str">
        <f t="shared" si="139"/>
        <v/>
      </c>
      <c r="Y1238" s="26"/>
      <c r="Z1238" s="34"/>
      <c r="AA1238" s="34"/>
      <c r="AB1238" s="34"/>
      <c r="AC1238" s="35"/>
      <c r="AD1238" s="36"/>
      <c r="AE1238" s="49"/>
      <c r="AF1238" s="246"/>
      <c r="AG1238" s="257">
        <f t="shared" si="138"/>
        <v>0</v>
      </c>
      <c r="AH1238" s="252" t="str">
        <f t="shared" si="140"/>
        <v/>
      </c>
      <c r="AI1238" s="258">
        <f t="shared" si="141"/>
        <v>0</v>
      </c>
    </row>
    <row r="1239" spans="1:35" ht="14.25" customHeight="1" x14ac:dyDescent="0.2">
      <c r="A1239" s="133"/>
      <c r="B1239" s="7"/>
      <c r="C1239" s="53"/>
      <c r="D1239" s="88"/>
      <c r="E1239" s="6"/>
      <c r="F1239" s="88"/>
      <c r="G1239" s="14"/>
      <c r="H1239" s="14"/>
      <c r="I1239" s="118">
        <v>261185</v>
      </c>
      <c r="J1239" s="17"/>
      <c r="K1239" s="6"/>
      <c r="L1239" s="6"/>
      <c r="M1239" s="136"/>
      <c r="N1239" s="226"/>
      <c r="O1239" s="26"/>
      <c r="P1239" s="14"/>
      <c r="Q1239" s="14"/>
      <c r="R1239" s="14"/>
      <c r="S1239" s="14"/>
      <c r="T1239" s="14"/>
      <c r="U1239" s="14"/>
      <c r="V1239" s="6"/>
      <c r="W1239" s="256">
        <f t="shared" si="137"/>
        <v>0</v>
      </c>
      <c r="X1239" s="144" t="str">
        <f t="shared" si="139"/>
        <v/>
      </c>
      <c r="Y1239" s="26"/>
      <c r="Z1239" s="34"/>
      <c r="AA1239" s="34"/>
      <c r="AB1239" s="34"/>
      <c r="AC1239" s="35"/>
      <c r="AD1239" s="36"/>
      <c r="AE1239" s="49"/>
      <c r="AF1239" s="246"/>
      <c r="AG1239" s="257">
        <f t="shared" si="138"/>
        <v>0</v>
      </c>
      <c r="AH1239" s="252" t="str">
        <f t="shared" si="140"/>
        <v/>
      </c>
      <c r="AI1239" s="258">
        <f t="shared" si="141"/>
        <v>0</v>
      </c>
    </row>
    <row r="1240" spans="1:35" ht="14.25" customHeight="1" x14ac:dyDescent="0.2">
      <c r="A1240" s="133"/>
      <c r="B1240" s="7"/>
      <c r="C1240" s="53"/>
      <c r="D1240" s="88"/>
      <c r="E1240" s="6"/>
      <c r="F1240" s="88"/>
      <c r="G1240" s="14"/>
      <c r="H1240" s="14"/>
      <c r="I1240" s="118">
        <v>261186</v>
      </c>
      <c r="J1240" s="17"/>
      <c r="K1240" s="6"/>
      <c r="L1240" s="6"/>
      <c r="M1240" s="136"/>
      <c r="N1240" s="226"/>
      <c r="O1240" s="26"/>
      <c r="P1240" s="14"/>
      <c r="Q1240" s="14"/>
      <c r="R1240" s="14"/>
      <c r="S1240" s="14"/>
      <c r="T1240" s="14"/>
      <c r="U1240" s="14"/>
      <c r="V1240" s="6"/>
      <c r="W1240" s="256">
        <f t="shared" si="137"/>
        <v>0</v>
      </c>
      <c r="X1240" s="144" t="str">
        <f t="shared" si="139"/>
        <v/>
      </c>
      <c r="Y1240" s="26"/>
      <c r="Z1240" s="34"/>
      <c r="AA1240" s="34"/>
      <c r="AB1240" s="34"/>
      <c r="AC1240" s="35"/>
      <c r="AD1240" s="36"/>
      <c r="AE1240" s="49"/>
      <c r="AF1240" s="246"/>
      <c r="AG1240" s="257">
        <f t="shared" si="138"/>
        <v>0</v>
      </c>
      <c r="AH1240" s="252" t="str">
        <f t="shared" si="140"/>
        <v/>
      </c>
      <c r="AI1240" s="258">
        <f t="shared" si="141"/>
        <v>0</v>
      </c>
    </row>
    <row r="1241" spans="1:35" ht="14.25" customHeight="1" x14ac:dyDescent="0.2">
      <c r="A1241" s="133"/>
      <c r="B1241" s="7"/>
      <c r="C1241" s="53"/>
      <c r="D1241" s="88"/>
      <c r="E1241" s="6"/>
      <c r="F1241" s="88"/>
      <c r="G1241" s="14"/>
      <c r="H1241" s="14"/>
      <c r="I1241" s="118">
        <v>261187</v>
      </c>
      <c r="J1241" s="17"/>
      <c r="K1241" s="6"/>
      <c r="L1241" s="6"/>
      <c r="M1241" s="136"/>
      <c r="N1241" s="226"/>
      <c r="O1241" s="26"/>
      <c r="P1241" s="14"/>
      <c r="Q1241" s="14"/>
      <c r="R1241" s="14"/>
      <c r="S1241" s="14"/>
      <c r="T1241" s="14"/>
      <c r="U1241" s="14"/>
      <c r="V1241" s="6"/>
      <c r="W1241" s="256">
        <f t="shared" si="137"/>
        <v>0</v>
      </c>
      <c r="X1241" s="144" t="str">
        <f t="shared" si="139"/>
        <v/>
      </c>
      <c r="Y1241" s="26"/>
      <c r="Z1241" s="34"/>
      <c r="AA1241" s="34"/>
      <c r="AB1241" s="34"/>
      <c r="AC1241" s="35"/>
      <c r="AD1241" s="36"/>
      <c r="AE1241" s="49"/>
      <c r="AF1241" s="246"/>
      <c r="AG1241" s="257">
        <f t="shared" si="138"/>
        <v>0</v>
      </c>
      <c r="AH1241" s="252" t="str">
        <f t="shared" si="140"/>
        <v/>
      </c>
      <c r="AI1241" s="258">
        <f t="shared" si="141"/>
        <v>0</v>
      </c>
    </row>
    <row r="1242" spans="1:35" ht="14.25" customHeight="1" x14ac:dyDescent="0.2">
      <c r="A1242" s="133"/>
      <c r="B1242" s="7"/>
      <c r="C1242" s="53"/>
      <c r="D1242" s="88"/>
      <c r="E1242" s="6"/>
      <c r="F1242" s="88"/>
      <c r="G1242" s="14"/>
      <c r="H1242" s="14"/>
      <c r="I1242" s="118">
        <v>261188</v>
      </c>
      <c r="J1242" s="17"/>
      <c r="K1242" s="6"/>
      <c r="L1242" s="6"/>
      <c r="M1242" s="136"/>
      <c r="N1242" s="226"/>
      <c r="O1242" s="26"/>
      <c r="P1242" s="14"/>
      <c r="Q1242" s="14"/>
      <c r="R1242" s="14"/>
      <c r="S1242" s="14"/>
      <c r="T1242" s="14"/>
      <c r="U1242" s="14"/>
      <c r="V1242" s="6"/>
      <c r="W1242" s="256">
        <f t="shared" si="137"/>
        <v>0</v>
      </c>
      <c r="X1242" s="144" t="str">
        <f t="shared" si="139"/>
        <v/>
      </c>
      <c r="Y1242" s="26"/>
      <c r="Z1242" s="34"/>
      <c r="AA1242" s="34"/>
      <c r="AB1242" s="34"/>
      <c r="AC1242" s="35"/>
      <c r="AD1242" s="36"/>
      <c r="AE1242" s="49"/>
      <c r="AF1242" s="246"/>
      <c r="AG1242" s="257">
        <f t="shared" si="138"/>
        <v>0</v>
      </c>
      <c r="AH1242" s="252" t="str">
        <f t="shared" si="140"/>
        <v/>
      </c>
      <c r="AI1242" s="258">
        <f t="shared" si="141"/>
        <v>0</v>
      </c>
    </row>
    <row r="1243" spans="1:35" ht="14.25" customHeight="1" x14ac:dyDescent="0.2">
      <c r="A1243" s="133"/>
      <c r="B1243" s="7"/>
      <c r="C1243" s="53"/>
      <c r="D1243" s="88"/>
      <c r="E1243" s="6"/>
      <c r="F1243" s="88"/>
      <c r="G1243" s="14"/>
      <c r="H1243" s="14"/>
      <c r="I1243" s="118">
        <v>261189</v>
      </c>
      <c r="J1243" s="17"/>
      <c r="K1243" s="6"/>
      <c r="L1243" s="6"/>
      <c r="M1243" s="136"/>
      <c r="N1243" s="226"/>
      <c r="O1243" s="26"/>
      <c r="P1243" s="14"/>
      <c r="Q1243" s="14"/>
      <c r="R1243" s="14"/>
      <c r="S1243" s="14"/>
      <c r="T1243" s="14"/>
      <c r="U1243" s="14"/>
      <c r="V1243" s="6"/>
      <c r="W1243" s="256">
        <f t="shared" si="137"/>
        <v>0</v>
      </c>
      <c r="X1243" s="144" t="str">
        <f t="shared" si="139"/>
        <v/>
      </c>
      <c r="Y1243" s="26"/>
      <c r="Z1243" s="34"/>
      <c r="AA1243" s="34"/>
      <c r="AB1243" s="34"/>
      <c r="AC1243" s="35"/>
      <c r="AD1243" s="36"/>
      <c r="AE1243" s="49"/>
      <c r="AF1243" s="246"/>
      <c r="AG1243" s="257">
        <f t="shared" si="138"/>
        <v>0</v>
      </c>
      <c r="AH1243" s="252" t="str">
        <f t="shared" si="140"/>
        <v/>
      </c>
      <c r="AI1243" s="258">
        <f t="shared" si="141"/>
        <v>0</v>
      </c>
    </row>
    <row r="1244" spans="1:35" ht="14.25" customHeight="1" x14ac:dyDescent="0.2">
      <c r="A1244" s="133"/>
      <c r="B1244" s="7"/>
      <c r="C1244" s="53"/>
      <c r="D1244" s="88"/>
      <c r="E1244" s="6"/>
      <c r="F1244" s="88"/>
      <c r="G1244" s="14"/>
      <c r="H1244" s="14"/>
      <c r="I1244" s="118">
        <v>261190</v>
      </c>
      <c r="J1244" s="17"/>
      <c r="K1244" s="6"/>
      <c r="L1244" s="6"/>
      <c r="M1244" s="136"/>
      <c r="N1244" s="226"/>
      <c r="O1244" s="26"/>
      <c r="P1244" s="14"/>
      <c r="Q1244" s="14"/>
      <c r="R1244" s="14"/>
      <c r="S1244" s="14"/>
      <c r="T1244" s="14"/>
      <c r="U1244" s="14"/>
      <c r="V1244" s="6"/>
      <c r="W1244" s="256">
        <f t="shared" si="137"/>
        <v>0</v>
      </c>
      <c r="X1244" s="144" t="str">
        <f t="shared" si="139"/>
        <v/>
      </c>
      <c r="Y1244" s="26"/>
      <c r="Z1244" s="34"/>
      <c r="AA1244" s="34"/>
      <c r="AB1244" s="34"/>
      <c r="AC1244" s="35"/>
      <c r="AD1244" s="36"/>
      <c r="AE1244" s="49"/>
      <c r="AF1244" s="246"/>
      <c r="AG1244" s="257">
        <f t="shared" si="138"/>
        <v>0</v>
      </c>
      <c r="AH1244" s="252" t="str">
        <f t="shared" si="140"/>
        <v/>
      </c>
      <c r="AI1244" s="258">
        <f t="shared" si="141"/>
        <v>0</v>
      </c>
    </row>
    <row r="1245" spans="1:35" ht="14.25" customHeight="1" x14ac:dyDescent="0.2">
      <c r="A1245" s="133"/>
      <c r="B1245" s="7"/>
      <c r="C1245" s="53"/>
      <c r="D1245" s="88"/>
      <c r="E1245" s="6"/>
      <c r="F1245" s="88"/>
      <c r="G1245" s="14"/>
      <c r="H1245" s="14"/>
      <c r="I1245" s="118">
        <v>261191</v>
      </c>
      <c r="J1245" s="17"/>
      <c r="K1245" s="6"/>
      <c r="L1245" s="6"/>
      <c r="M1245" s="136"/>
      <c r="N1245" s="226"/>
      <c r="O1245" s="26"/>
      <c r="P1245" s="14"/>
      <c r="Q1245" s="14"/>
      <c r="R1245" s="14"/>
      <c r="S1245" s="14"/>
      <c r="T1245" s="14"/>
      <c r="U1245" s="14"/>
      <c r="V1245" s="6"/>
      <c r="W1245" s="256">
        <f t="shared" si="137"/>
        <v>0</v>
      </c>
      <c r="X1245" s="144" t="str">
        <f t="shared" si="139"/>
        <v/>
      </c>
      <c r="Y1245" s="26"/>
      <c r="Z1245" s="34"/>
      <c r="AA1245" s="34"/>
      <c r="AB1245" s="34"/>
      <c r="AC1245" s="35"/>
      <c r="AD1245" s="36"/>
      <c r="AE1245" s="49"/>
      <c r="AF1245" s="246"/>
      <c r="AG1245" s="257">
        <f t="shared" si="138"/>
        <v>0</v>
      </c>
      <c r="AH1245" s="252" t="str">
        <f t="shared" si="140"/>
        <v/>
      </c>
      <c r="AI1245" s="258">
        <f t="shared" si="141"/>
        <v>0</v>
      </c>
    </row>
    <row r="1246" spans="1:35" ht="14.25" customHeight="1" x14ac:dyDescent="0.2">
      <c r="A1246" s="133"/>
      <c r="B1246" s="7"/>
      <c r="C1246" s="53"/>
      <c r="D1246" s="88"/>
      <c r="E1246" s="6"/>
      <c r="F1246" s="88"/>
      <c r="G1246" s="14"/>
      <c r="H1246" s="14"/>
      <c r="I1246" s="118">
        <v>261192</v>
      </c>
      <c r="J1246" s="17"/>
      <c r="K1246" s="6"/>
      <c r="L1246" s="6"/>
      <c r="M1246" s="136"/>
      <c r="N1246" s="226"/>
      <c r="O1246" s="26"/>
      <c r="P1246" s="14"/>
      <c r="Q1246" s="14"/>
      <c r="R1246" s="14"/>
      <c r="S1246" s="14"/>
      <c r="T1246" s="14"/>
      <c r="U1246" s="14"/>
      <c r="V1246" s="6"/>
      <c r="W1246" s="256">
        <f t="shared" si="137"/>
        <v>0</v>
      </c>
      <c r="X1246" s="144" t="str">
        <f t="shared" si="139"/>
        <v/>
      </c>
      <c r="Y1246" s="26"/>
      <c r="Z1246" s="34"/>
      <c r="AA1246" s="34"/>
      <c r="AB1246" s="34"/>
      <c r="AC1246" s="35"/>
      <c r="AD1246" s="36"/>
      <c r="AE1246" s="49"/>
      <c r="AF1246" s="246"/>
      <c r="AG1246" s="257">
        <f t="shared" si="138"/>
        <v>0</v>
      </c>
      <c r="AH1246" s="252" t="str">
        <f t="shared" si="140"/>
        <v/>
      </c>
      <c r="AI1246" s="258">
        <f t="shared" si="141"/>
        <v>0</v>
      </c>
    </row>
    <row r="1247" spans="1:35" ht="14.25" customHeight="1" x14ac:dyDescent="0.2">
      <c r="A1247" s="133"/>
      <c r="B1247" s="7"/>
      <c r="C1247" s="53"/>
      <c r="D1247" s="88"/>
      <c r="E1247" s="6"/>
      <c r="F1247" s="88"/>
      <c r="G1247" s="14"/>
      <c r="H1247" s="14"/>
      <c r="I1247" s="118">
        <v>261193</v>
      </c>
      <c r="J1247" s="17"/>
      <c r="K1247" s="6"/>
      <c r="L1247" s="6"/>
      <c r="M1247" s="136"/>
      <c r="N1247" s="226"/>
      <c r="O1247" s="26"/>
      <c r="P1247" s="14"/>
      <c r="Q1247" s="14"/>
      <c r="R1247" s="14"/>
      <c r="S1247" s="14"/>
      <c r="T1247" s="14"/>
      <c r="U1247" s="14"/>
      <c r="V1247" s="6"/>
      <c r="W1247" s="256">
        <f t="shared" si="137"/>
        <v>0</v>
      </c>
      <c r="X1247" s="144" t="str">
        <f t="shared" si="139"/>
        <v/>
      </c>
      <c r="Y1247" s="26"/>
      <c r="Z1247" s="34"/>
      <c r="AA1247" s="34"/>
      <c r="AB1247" s="34"/>
      <c r="AC1247" s="35"/>
      <c r="AD1247" s="36"/>
      <c r="AE1247" s="49"/>
      <c r="AF1247" s="246"/>
      <c r="AG1247" s="257">
        <f t="shared" si="138"/>
        <v>0</v>
      </c>
      <c r="AH1247" s="252" t="str">
        <f t="shared" si="140"/>
        <v/>
      </c>
      <c r="AI1247" s="258">
        <f t="shared" si="141"/>
        <v>0</v>
      </c>
    </row>
    <row r="1248" spans="1:35" ht="14.25" customHeight="1" x14ac:dyDescent="0.2">
      <c r="A1248" s="133"/>
      <c r="B1248" s="7"/>
      <c r="C1248" s="53"/>
      <c r="D1248" s="88"/>
      <c r="E1248" s="6"/>
      <c r="F1248" s="88"/>
      <c r="G1248" s="14"/>
      <c r="H1248" s="14"/>
      <c r="I1248" s="118">
        <v>261194</v>
      </c>
      <c r="J1248" s="17"/>
      <c r="K1248" s="6"/>
      <c r="L1248" s="6"/>
      <c r="M1248" s="136"/>
      <c r="N1248" s="226"/>
      <c r="O1248" s="26"/>
      <c r="P1248" s="14"/>
      <c r="Q1248" s="14"/>
      <c r="R1248" s="14"/>
      <c r="S1248" s="14"/>
      <c r="T1248" s="14"/>
      <c r="U1248" s="14"/>
      <c r="V1248" s="6"/>
      <c r="W1248" s="256">
        <f t="shared" si="137"/>
        <v>0</v>
      </c>
      <c r="X1248" s="144" t="str">
        <f t="shared" si="139"/>
        <v/>
      </c>
      <c r="Y1248" s="26"/>
      <c r="Z1248" s="34"/>
      <c r="AA1248" s="34"/>
      <c r="AB1248" s="34"/>
      <c r="AC1248" s="35"/>
      <c r="AD1248" s="36"/>
      <c r="AE1248" s="49"/>
      <c r="AF1248" s="246"/>
      <c r="AG1248" s="257">
        <f t="shared" si="138"/>
        <v>0</v>
      </c>
      <c r="AH1248" s="252" t="str">
        <f t="shared" si="140"/>
        <v/>
      </c>
      <c r="AI1248" s="258">
        <f t="shared" si="141"/>
        <v>0</v>
      </c>
    </row>
    <row r="1249" spans="1:35" ht="14.25" customHeight="1" x14ac:dyDescent="0.2">
      <c r="A1249" s="133"/>
      <c r="B1249" s="7"/>
      <c r="C1249" s="53"/>
      <c r="D1249" s="88"/>
      <c r="E1249" s="6"/>
      <c r="F1249" s="88"/>
      <c r="G1249" s="14"/>
      <c r="H1249" s="14"/>
      <c r="I1249" s="118">
        <v>261195</v>
      </c>
      <c r="J1249" s="17"/>
      <c r="K1249" s="6"/>
      <c r="L1249" s="6"/>
      <c r="M1249" s="136"/>
      <c r="N1249" s="226"/>
      <c r="O1249" s="26"/>
      <c r="P1249" s="14"/>
      <c r="Q1249" s="14"/>
      <c r="R1249" s="14"/>
      <c r="S1249" s="14"/>
      <c r="T1249" s="14"/>
      <c r="U1249" s="14"/>
      <c r="V1249" s="6"/>
      <c r="W1249" s="256">
        <f t="shared" si="137"/>
        <v>0</v>
      </c>
      <c r="X1249" s="144" t="str">
        <f t="shared" si="139"/>
        <v/>
      </c>
      <c r="Y1249" s="26"/>
      <c r="Z1249" s="34"/>
      <c r="AA1249" s="34"/>
      <c r="AB1249" s="34"/>
      <c r="AC1249" s="35"/>
      <c r="AD1249" s="36"/>
      <c r="AE1249" s="49"/>
      <c r="AF1249" s="246"/>
      <c r="AG1249" s="257">
        <f t="shared" si="138"/>
        <v>0</v>
      </c>
      <c r="AH1249" s="252" t="str">
        <f t="shared" si="140"/>
        <v/>
      </c>
      <c r="AI1249" s="258">
        <f t="shared" si="141"/>
        <v>0</v>
      </c>
    </row>
    <row r="1250" spans="1:35" ht="14.25" customHeight="1" x14ac:dyDescent="0.2">
      <c r="A1250" s="133"/>
      <c r="B1250" s="7"/>
      <c r="C1250" s="53"/>
      <c r="D1250" s="88"/>
      <c r="E1250" s="6"/>
      <c r="F1250" s="88"/>
      <c r="G1250" s="14"/>
      <c r="H1250" s="14"/>
      <c r="I1250" s="118">
        <v>261196</v>
      </c>
      <c r="J1250" s="17"/>
      <c r="K1250" s="6"/>
      <c r="L1250" s="6"/>
      <c r="M1250" s="136"/>
      <c r="N1250" s="226"/>
      <c r="O1250" s="26"/>
      <c r="P1250" s="14"/>
      <c r="Q1250" s="14"/>
      <c r="R1250" s="14"/>
      <c r="S1250" s="14"/>
      <c r="T1250" s="14"/>
      <c r="U1250" s="14"/>
      <c r="V1250" s="6"/>
      <c r="W1250" s="256">
        <f t="shared" si="137"/>
        <v>0</v>
      </c>
      <c r="X1250" s="144" t="str">
        <f t="shared" si="139"/>
        <v/>
      </c>
      <c r="Y1250" s="26"/>
      <c r="Z1250" s="34"/>
      <c r="AA1250" s="34"/>
      <c r="AB1250" s="34"/>
      <c r="AC1250" s="35"/>
      <c r="AD1250" s="36"/>
      <c r="AE1250" s="49"/>
      <c r="AF1250" s="246"/>
      <c r="AG1250" s="257">
        <f t="shared" si="138"/>
        <v>0</v>
      </c>
      <c r="AH1250" s="252" t="str">
        <f t="shared" si="140"/>
        <v/>
      </c>
      <c r="AI1250" s="258">
        <f t="shared" si="141"/>
        <v>0</v>
      </c>
    </row>
    <row r="1251" spans="1:35" ht="14.25" customHeight="1" x14ac:dyDescent="0.2">
      <c r="A1251" s="133"/>
      <c r="B1251" s="7"/>
      <c r="C1251" s="53"/>
      <c r="D1251" s="88"/>
      <c r="E1251" s="6"/>
      <c r="F1251" s="88"/>
      <c r="G1251" s="14"/>
      <c r="H1251" s="14"/>
      <c r="I1251" s="118">
        <v>261197</v>
      </c>
      <c r="J1251" s="17"/>
      <c r="K1251" s="6"/>
      <c r="L1251" s="6"/>
      <c r="M1251" s="136"/>
      <c r="N1251" s="226"/>
      <c r="O1251" s="26"/>
      <c r="P1251" s="14"/>
      <c r="Q1251" s="14"/>
      <c r="R1251" s="14"/>
      <c r="S1251" s="14"/>
      <c r="T1251" s="14"/>
      <c r="U1251" s="14"/>
      <c r="V1251" s="6"/>
      <c r="W1251" s="256">
        <f t="shared" si="137"/>
        <v>0</v>
      </c>
      <c r="X1251" s="144" t="str">
        <f t="shared" si="139"/>
        <v/>
      </c>
      <c r="Y1251" s="26"/>
      <c r="Z1251" s="34"/>
      <c r="AA1251" s="34"/>
      <c r="AB1251" s="34"/>
      <c r="AC1251" s="35"/>
      <c r="AD1251" s="36"/>
      <c r="AE1251" s="49"/>
      <c r="AF1251" s="246"/>
      <c r="AG1251" s="257">
        <f t="shared" si="138"/>
        <v>0</v>
      </c>
      <c r="AH1251" s="252" t="str">
        <f t="shared" si="140"/>
        <v/>
      </c>
      <c r="AI1251" s="258">
        <f t="shared" si="141"/>
        <v>0</v>
      </c>
    </row>
    <row r="1252" spans="1:35" ht="14.25" customHeight="1" x14ac:dyDescent="0.2">
      <c r="A1252" s="133"/>
      <c r="B1252" s="7"/>
      <c r="C1252" s="53"/>
      <c r="D1252" s="88"/>
      <c r="E1252" s="6"/>
      <c r="F1252" s="88"/>
      <c r="G1252" s="14"/>
      <c r="H1252" s="14"/>
      <c r="I1252" s="118">
        <v>261198</v>
      </c>
      <c r="J1252" s="17"/>
      <c r="K1252" s="6"/>
      <c r="L1252" s="6"/>
      <c r="M1252" s="136"/>
      <c r="N1252" s="226"/>
      <c r="O1252" s="26"/>
      <c r="P1252" s="14"/>
      <c r="Q1252" s="14"/>
      <c r="R1252" s="14"/>
      <c r="S1252" s="14"/>
      <c r="T1252" s="14"/>
      <c r="U1252" s="14"/>
      <c r="V1252" s="6"/>
      <c r="W1252" s="256">
        <f t="shared" si="137"/>
        <v>0</v>
      </c>
      <c r="X1252" s="144" t="str">
        <f t="shared" si="139"/>
        <v/>
      </c>
      <c r="Y1252" s="26"/>
      <c r="Z1252" s="34"/>
      <c r="AA1252" s="34"/>
      <c r="AB1252" s="34"/>
      <c r="AC1252" s="35"/>
      <c r="AD1252" s="36"/>
      <c r="AE1252" s="49"/>
      <c r="AF1252" s="246"/>
      <c r="AG1252" s="257">
        <f t="shared" si="138"/>
        <v>0</v>
      </c>
      <c r="AH1252" s="252" t="str">
        <f t="shared" si="140"/>
        <v/>
      </c>
      <c r="AI1252" s="258">
        <f t="shared" si="141"/>
        <v>0</v>
      </c>
    </row>
    <row r="1253" spans="1:35" ht="14.25" customHeight="1" x14ac:dyDescent="0.2">
      <c r="A1253" s="133"/>
      <c r="B1253" s="7"/>
      <c r="C1253" s="53"/>
      <c r="D1253" s="88"/>
      <c r="E1253" s="6"/>
      <c r="F1253" s="88"/>
      <c r="G1253" s="14"/>
      <c r="H1253" s="14"/>
      <c r="I1253" s="118">
        <v>261199</v>
      </c>
      <c r="J1253" s="17"/>
      <c r="K1253" s="6"/>
      <c r="L1253" s="6"/>
      <c r="M1253" s="136"/>
      <c r="N1253" s="226"/>
      <c r="O1253" s="26"/>
      <c r="P1253" s="14"/>
      <c r="Q1253" s="14"/>
      <c r="R1253" s="14"/>
      <c r="S1253" s="14"/>
      <c r="T1253" s="14"/>
      <c r="U1253" s="14"/>
      <c r="V1253" s="6"/>
      <c r="W1253" s="256">
        <f t="shared" si="137"/>
        <v>0</v>
      </c>
      <c r="X1253" s="144" t="str">
        <f t="shared" si="139"/>
        <v/>
      </c>
      <c r="Y1253" s="26"/>
      <c r="Z1253" s="34"/>
      <c r="AA1253" s="34"/>
      <c r="AB1253" s="34"/>
      <c r="AC1253" s="35"/>
      <c r="AD1253" s="36"/>
      <c r="AE1253" s="49"/>
      <c r="AF1253" s="246"/>
      <c r="AG1253" s="257">
        <f t="shared" si="138"/>
        <v>0</v>
      </c>
      <c r="AH1253" s="252" t="str">
        <f t="shared" si="140"/>
        <v/>
      </c>
      <c r="AI1253" s="258">
        <f t="shared" si="141"/>
        <v>0</v>
      </c>
    </row>
    <row r="1254" spans="1:35" ht="14.25" customHeight="1" x14ac:dyDescent="0.2">
      <c r="A1254" s="133"/>
      <c r="B1254" s="7"/>
      <c r="C1254" s="53"/>
      <c r="D1254" s="88"/>
      <c r="E1254" s="6"/>
      <c r="F1254" s="88"/>
      <c r="G1254" s="14"/>
      <c r="H1254" s="14"/>
      <c r="I1254" s="118">
        <v>261200</v>
      </c>
      <c r="J1254" s="17"/>
      <c r="K1254" s="6"/>
      <c r="L1254" s="6"/>
      <c r="M1254" s="136"/>
      <c r="N1254" s="226"/>
      <c r="O1254" s="26"/>
      <c r="P1254" s="14"/>
      <c r="Q1254" s="14"/>
      <c r="R1254" s="14"/>
      <c r="S1254" s="14"/>
      <c r="T1254" s="14"/>
      <c r="U1254" s="14"/>
      <c r="V1254" s="6"/>
      <c r="W1254" s="256">
        <f t="shared" si="137"/>
        <v>0</v>
      </c>
      <c r="X1254" s="144" t="str">
        <f t="shared" si="139"/>
        <v/>
      </c>
      <c r="Y1254" s="26"/>
      <c r="Z1254" s="34"/>
      <c r="AA1254" s="34"/>
      <c r="AB1254" s="34"/>
      <c r="AC1254" s="35"/>
      <c r="AD1254" s="36"/>
      <c r="AE1254" s="49"/>
      <c r="AF1254" s="246"/>
      <c r="AG1254" s="257">
        <f t="shared" si="138"/>
        <v>0</v>
      </c>
      <c r="AH1254" s="252" t="str">
        <f t="shared" si="140"/>
        <v/>
      </c>
      <c r="AI1254" s="258">
        <f t="shared" si="141"/>
        <v>0</v>
      </c>
    </row>
    <row r="1255" spans="1:35" ht="14.25" customHeight="1" x14ac:dyDescent="0.2">
      <c r="A1255" s="133"/>
      <c r="B1255" s="7"/>
      <c r="C1255" s="53"/>
      <c r="D1255" s="88"/>
      <c r="E1255" s="6"/>
      <c r="F1255" s="88"/>
      <c r="G1255" s="14"/>
      <c r="H1255" s="14"/>
      <c r="I1255" s="118">
        <v>261201</v>
      </c>
      <c r="J1255" s="17"/>
      <c r="K1255" s="6"/>
      <c r="L1255" s="6"/>
      <c r="M1255" s="136"/>
      <c r="N1255" s="226"/>
      <c r="O1255" s="26"/>
      <c r="P1255" s="14"/>
      <c r="Q1255" s="14"/>
      <c r="R1255" s="14"/>
      <c r="S1255" s="14"/>
      <c r="T1255" s="14"/>
      <c r="U1255" s="14"/>
      <c r="V1255" s="6"/>
      <c r="W1255" s="256">
        <f t="shared" si="137"/>
        <v>0</v>
      </c>
      <c r="X1255" s="144" t="str">
        <f t="shared" si="139"/>
        <v/>
      </c>
      <c r="Y1255" s="26"/>
      <c r="Z1255" s="34"/>
      <c r="AA1255" s="34"/>
      <c r="AB1255" s="34"/>
      <c r="AC1255" s="35"/>
      <c r="AD1255" s="36"/>
      <c r="AE1255" s="49"/>
      <c r="AF1255" s="246"/>
      <c r="AG1255" s="257">
        <f t="shared" si="138"/>
        <v>0</v>
      </c>
      <c r="AH1255" s="252" t="str">
        <f t="shared" si="140"/>
        <v/>
      </c>
      <c r="AI1255" s="258">
        <f t="shared" si="141"/>
        <v>0</v>
      </c>
    </row>
    <row r="1256" spans="1:35" ht="14.25" customHeight="1" x14ac:dyDescent="0.2">
      <c r="A1256" s="133"/>
      <c r="B1256" s="7"/>
      <c r="C1256" s="53"/>
      <c r="D1256" s="88"/>
      <c r="E1256" s="6"/>
      <c r="F1256" s="88"/>
      <c r="G1256" s="14"/>
      <c r="H1256" s="14"/>
      <c r="I1256" s="118">
        <v>261202</v>
      </c>
      <c r="J1256" s="17"/>
      <c r="K1256" s="6"/>
      <c r="L1256" s="6"/>
      <c r="M1256" s="136"/>
      <c r="N1256" s="226"/>
      <c r="O1256" s="26"/>
      <c r="P1256" s="14"/>
      <c r="Q1256" s="14"/>
      <c r="R1256" s="14"/>
      <c r="S1256" s="14"/>
      <c r="T1256" s="14"/>
      <c r="U1256" s="14"/>
      <c r="V1256" s="6"/>
      <c r="W1256" s="256">
        <f t="shared" ref="W1256:W1319" si="142">S1256+T1256+U1256+V1256</f>
        <v>0</v>
      </c>
      <c r="X1256" s="144" t="str">
        <f t="shared" si="139"/>
        <v/>
      </c>
      <c r="Y1256" s="26"/>
      <c r="Z1256" s="34"/>
      <c r="AA1256" s="34"/>
      <c r="AB1256" s="34"/>
      <c r="AC1256" s="35"/>
      <c r="AD1256" s="36"/>
      <c r="AE1256" s="49"/>
      <c r="AF1256" s="246"/>
      <c r="AG1256" s="257">
        <f t="shared" ref="AG1256:AG1319" si="143">N1256*C1256</f>
        <v>0</v>
      </c>
      <c r="AH1256" s="252" t="str">
        <f t="shared" si="140"/>
        <v/>
      </c>
      <c r="AI1256" s="258">
        <f t="shared" si="141"/>
        <v>0</v>
      </c>
    </row>
    <row r="1257" spans="1:35" ht="14.25" customHeight="1" x14ac:dyDescent="0.2">
      <c r="A1257" s="133"/>
      <c r="B1257" s="7"/>
      <c r="C1257" s="53"/>
      <c r="D1257" s="88"/>
      <c r="E1257" s="6"/>
      <c r="F1257" s="88"/>
      <c r="G1257" s="14"/>
      <c r="H1257" s="14"/>
      <c r="I1257" s="118">
        <v>261203</v>
      </c>
      <c r="J1257" s="17"/>
      <c r="K1257" s="6"/>
      <c r="L1257" s="6"/>
      <c r="M1257" s="136"/>
      <c r="N1257" s="226"/>
      <c r="O1257" s="26"/>
      <c r="P1257" s="14"/>
      <c r="Q1257" s="14"/>
      <c r="R1257" s="14"/>
      <c r="S1257" s="14"/>
      <c r="T1257" s="14"/>
      <c r="U1257" s="14"/>
      <c r="V1257" s="6"/>
      <c r="W1257" s="256">
        <f t="shared" si="142"/>
        <v>0</v>
      </c>
      <c r="X1257" s="144" t="str">
        <f t="shared" ref="X1257:X1320" si="144">IF(O1257="a",0,IF(O1257="d","0",IF(O1257="","",+N1257-S1257-T1257-U1257-V1257)))</f>
        <v/>
      </c>
      <c r="Y1257" s="26"/>
      <c r="Z1257" s="34"/>
      <c r="AA1257" s="34"/>
      <c r="AB1257" s="34"/>
      <c r="AC1257" s="35"/>
      <c r="AD1257" s="36"/>
      <c r="AE1257" s="49"/>
      <c r="AF1257" s="246"/>
      <c r="AG1257" s="257">
        <f t="shared" si="143"/>
        <v>0</v>
      </c>
      <c r="AH1257" s="252" t="str">
        <f t="shared" ref="AH1257:AH1320" si="145">IF(O1257="a",0,IF(O1257="d",0,IF(C1257="","",+N1257-(C1257*N1257))))</f>
        <v/>
      </c>
      <c r="AI1257" s="258">
        <f t="shared" si="141"/>
        <v>0</v>
      </c>
    </row>
    <row r="1258" spans="1:35" ht="14.25" customHeight="1" x14ac:dyDescent="0.2">
      <c r="A1258" s="133"/>
      <c r="B1258" s="7"/>
      <c r="C1258" s="53"/>
      <c r="D1258" s="88"/>
      <c r="E1258" s="6"/>
      <c r="F1258" s="88"/>
      <c r="G1258" s="14"/>
      <c r="H1258" s="14"/>
      <c r="I1258" s="118">
        <v>261204</v>
      </c>
      <c r="J1258" s="17"/>
      <c r="K1258" s="6"/>
      <c r="L1258" s="6"/>
      <c r="M1258" s="136"/>
      <c r="N1258" s="226"/>
      <c r="O1258" s="26"/>
      <c r="P1258" s="14"/>
      <c r="Q1258" s="14"/>
      <c r="R1258" s="14"/>
      <c r="S1258" s="14"/>
      <c r="T1258" s="14"/>
      <c r="U1258" s="14"/>
      <c r="V1258" s="6"/>
      <c r="W1258" s="256">
        <f t="shared" si="142"/>
        <v>0</v>
      </c>
      <c r="X1258" s="144" t="str">
        <f t="shared" si="144"/>
        <v/>
      </c>
      <c r="Y1258" s="26"/>
      <c r="Z1258" s="34"/>
      <c r="AA1258" s="34"/>
      <c r="AB1258" s="34"/>
      <c r="AC1258" s="35"/>
      <c r="AD1258" s="36"/>
      <c r="AE1258" s="49"/>
      <c r="AF1258" s="246"/>
      <c r="AG1258" s="257">
        <f t="shared" si="143"/>
        <v>0</v>
      </c>
      <c r="AH1258" s="252" t="str">
        <f t="shared" si="145"/>
        <v/>
      </c>
      <c r="AI1258" s="258">
        <f t="shared" si="141"/>
        <v>0</v>
      </c>
    </row>
    <row r="1259" spans="1:35" ht="14.25" customHeight="1" x14ac:dyDescent="0.2">
      <c r="A1259" s="133"/>
      <c r="B1259" s="7"/>
      <c r="C1259" s="53"/>
      <c r="D1259" s="88"/>
      <c r="E1259" s="6"/>
      <c r="F1259" s="88"/>
      <c r="G1259" s="14"/>
      <c r="H1259" s="14"/>
      <c r="I1259" s="118">
        <v>261205</v>
      </c>
      <c r="J1259" s="17"/>
      <c r="K1259" s="6"/>
      <c r="L1259" s="6"/>
      <c r="M1259" s="136"/>
      <c r="N1259" s="226"/>
      <c r="O1259" s="26"/>
      <c r="P1259" s="14"/>
      <c r="Q1259" s="14"/>
      <c r="R1259" s="14"/>
      <c r="S1259" s="14"/>
      <c r="T1259" s="14"/>
      <c r="U1259" s="14"/>
      <c r="V1259" s="6"/>
      <c r="W1259" s="256">
        <f t="shared" si="142"/>
        <v>0</v>
      </c>
      <c r="X1259" s="144" t="str">
        <f t="shared" si="144"/>
        <v/>
      </c>
      <c r="Y1259" s="26"/>
      <c r="Z1259" s="34"/>
      <c r="AA1259" s="34"/>
      <c r="AB1259" s="34"/>
      <c r="AC1259" s="35"/>
      <c r="AD1259" s="36"/>
      <c r="AE1259" s="49"/>
      <c r="AF1259" s="246"/>
      <c r="AG1259" s="257">
        <f t="shared" si="143"/>
        <v>0</v>
      </c>
      <c r="AH1259" s="252" t="str">
        <f t="shared" si="145"/>
        <v/>
      </c>
      <c r="AI1259" s="258">
        <f t="shared" si="141"/>
        <v>0</v>
      </c>
    </row>
    <row r="1260" spans="1:35" ht="14.25" customHeight="1" x14ac:dyDescent="0.2">
      <c r="A1260" s="133"/>
      <c r="B1260" s="7"/>
      <c r="C1260" s="53"/>
      <c r="D1260" s="88"/>
      <c r="E1260" s="6"/>
      <c r="F1260" s="88"/>
      <c r="G1260" s="14"/>
      <c r="H1260" s="14"/>
      <c r="I1260" s="118">
        <v>261206</v>
      </c>
      <c r="J1260" s="17"/>
      <c r="K1260" s="6"/>
      <c r="L1260" s="6"/>
      <c r="M1260" s="136"/>
      <c r="N1260" s="226"/>
      <c r="O1260" s="26"/>
      <c r="P1260" s="14"/>
      <c r="Q1260" s="14"/>
      <c r="R1260" s="14"/>
      <c r="S1260" s="14"/>
      <c r="T1260" s="14"/>
      <c r="U1260" s="14"/>
      <c r="V1260" s="6"/>
      <c r="W1260" s="256">
        <f t="shared" si="142"/>
        <v>0</v>
      </c>
      <c r="X1260" s="144" t="str">
        <f t="shared" si="144"/>
        <v/>
      </c>
      <c r="Y1260" s="26"/>
      <c r="Z1260" s="34"/>
      <c r="AA1260" s="34"/>
      <c r="AB1260" s="34"/>
      <c r="AC1260" s="35"/>
      <c r="AD1260" s="36"/>
      <c r="AE1260" s="49"/>
      <c r="AF1260" s="246"/>
      <c r="AG1260" s="257">
        <f t="shared" si="143"/>
        <v>0</v>
      </c>
      <c r="AH1260" s="252" t="str">
        <f t="shared" si="145"/>
        <v/>
      </c>
      <c r="AI1260" s="258">
        <f t="shared" si="141"/>
        <v>0</v>
      </c>
    </row>
    <row r="1261" spans="1:35" ht="14.25" customHeight="1" x14ac:dyDescent="0.2">
      <c r="A1261" s="133"/>
      <c r="B1261" s="7"/>
      <c r="C1261" s="53"/>
      <c r="D1261" s="88"/>
      <c r="E1261" s="6"/>
      <c r="F1261" s="88"/>
      <c r="G1261" s="14"/>
      <c r="H1261" s="14"/>
      <c r="I1261" s="118">
        <v>261207</v>
      </c>
      <c r="J1261" s="17"/>
      <c r="K1261" s="6"/>
      <c r="L1261" s="6"/>
      <c r="M1261" s="136"/>
      <c r="N1261" s="226"/>
      <c r="O1261" s="26"/>
      <c r="P1261" s="14"/>
      <c r="Q1261" s="14"/>
      <c r="R1261" s="14"/>
      <c r="S1261" s="14"/>
      <c r="T1261" s="14"/>
      <c r="U1261" s="14"/>
      <c r="V1261" s="6"/>
      <c r="W1261" s="256">
        <f t="shared" si="142"/>
        <v>0</v>
      </c>
      <c r="X1261" s="144" t="str">
        <f t="shared" si="144"/>
        <v/>
      </c>
      <c r="Y1261" s="26"/>
      <c r="Z1261" s="34"/>
      <c r="AA1261" s="34"/>
      <c r="AB1261" s="34"/>
      <c r="AC1261" s="35"/>
      <c r="AD1261" s="36"/>
      <c r="AE1261" s="49"/>
      <c r="AF1261" s="246"/>
      <c r="AG1261" s="257">
        <f t="shared" si="143"/>
        <v>0</v>
      </c>
      <c r="AH1261" s="252" t="str">
        <f t="shared" si="145"/>
        <v/>
      </c>
      <c r="AI1261" s="258">
        <f t="shared" si="141"/>
        <v>0</v>
      </c>
    </row>
    <row r="1262" spans="1:35" ht="14.25" customHeight="1" x14ac:dyDescent="0.2">
      <c r="A1262" s="133"/>
      <c r="B1262" s="7"/>
      <c r="C1262" s="53"/>
      <c r="D1262" s="88"/>
      <c r="E1262" s="6"/>
      <c r="F1262" s="88"/>
      <c r="G1262" s="14"/>
      <c r="H1262" s="14"/>
      <c r="I1262" s="118">
        <v>261208</v>
      </c>
      <c r="J1262" s="17"/>
      <c r="K1262" s="6"/>
      <c r="L1262" s="6"/>
      <c r="M1262" s="136"/>
      <c r="N1262" s="226"/>
      <c r="O1262" s="26"/>
      <c r="P1262" s="14"/>
      <c r="Q1262" s="14"/>
      <c r="R1262" s="14"/>
      <c r="S1262" s="14"/>
      <c r="T1262" s="14"/>
      <c r="U1262" s="14"/>
      <c r="V1262" s="6"/>
      <c r="W1262" s="256">
        <f t="shared" si="142"/>
        <v>0</v>
      </c>
      <c r="X1262" s="144" t="str">
        <f t="shared" si="144"/>
        <v/>
      </c>
      <c r="Y1262" s="26"/>
      <c r="Z1262" s="34"/>
      <c r="AA1262" s="34"/>
      <c r="AB1262" s="34"/>
      <c r="AC1262" s="35"/>
      <c r="AD1262" s="36"/>
      <c r="AE1262" s="49"/>
      <c r="AF1262" s="246"/>
      <c r="AG1262" s="257">
        <f t="shared" si="143"/>
        <v>0</v>
      </c>
      <c r="AH1262" s="252" t="str">
        <f t="shared" si="145"/>
        <v/>
      </c>
      <c r="AI1262" s="258">
        <f t="shared" ref="AI1262:AI1325" si="146">AG1262-W1262</f>
        <v>0</v>
      </c>
    </row>
    <row r="1263" spans="1:35" ht="14.25" customHeight="1" x14ac:dyDescent="0.2">
      <c r="A1263" s="133"/>
      <c r="B1263" s="7"/>
      <c r="C1263" s="53"/>
      <c r="D1263" s="88"/>
      <c r="E1263" s="6"/>
      <c r="F1263" s="88"/>
      <c r="G1263" s="14"/>
      <c r="H1263" s="14"/>
      <c r="I1263" s="118">
        <v>261209</v>
      </c>
      <c r="J1263" s="17"/>
      <c r="K1263" s="6"/>
      <c r="L1263" s="6"/>
      <c r="M1263" s="136"/>
      <c r="N1263" s="226"/>
      <c r="O1263" s="26"/>
      <c r="P1263" s="14"/>
      <c r="Q1263" s="14"/>
      <c r="R1263" s="14"/>
      <c r="S1263" s="14"/>
      <c r="T1263" s="14"/>
      <c r="U1263" s="14"/>
      <c r="V1263" s="6"/>
      <c r="W1263" s="256">
        <f t="shared" si="142"/>
        <v>0</v>
      </c>
      <c r="X1263" s="144" t="str">
        <f t="shared" si="144"/>
        <v/>
      </c>
      <c r="Y1263" s="26"/>
      <c r="Z1263" s="34"/>
      <c r="AA1263" s="34"/>
      <c r="AB1263" s="34"/>
      <c r="AC1263" s="35"/>
      <c r="AD1263" s="36"/>
      <c r="AE1263" s="49"/>
      <c r="AF1263" s="246"/>
      <c r="AG1263" s="257">
        <f t="shared" si="143"/>
        <v>0</v>
      </c>
      <c r="AH1263" s="252" t="str">
        <f t="shared" si="145"/>
        <v/>
      </c>
      <c r="AI1263" s="258">
        <f t="shared" si="146"/>
        <v>0</v>
      </c>
    </row>
    <row r="1264" spans="1:35" ht="14.25" customHeight="1" x14ac:dyDescent="0.2">
      <c r="A1264" s="133"/>
      <c r="B1264" s="7"/>
      <c r="C1264" s="53"/>
      <c r="D1264" s="88"/>
      <c r="E1264" s="6"/>
      <c r="F1264" s="88"/>
      <c r="G1264" s="14"/>
      <c r="H1264" s="14"/>
      <c r="I1264" s="118">
        <v>261210</v>
      </c>
      <c r="J1264" s="17"/>
      <c r="K1264" s="6"/>
      <c r="L1264" s="6"/>
      <c r="M1264" s="136"/>
      <c r="N1264" s="226"/>
      <c r="O1264" s="26"/>
      <c r="P1264" s="14"/>
      <c r="Q1264" s="14"/>
      <c r="R1264" s="14"/>
      <c r="S1264" s="14"/>
      <c r="T1264" s="14"/>
      <c r="U1264" s="14"/>
      <c r="V1264" s="6"/>
      <c r="W1264" s="256">
        <f t="shared" si="142"/>
        <v>0</v>
      </c>
      <c r="X1264" s="144" t="str">
        <f t="shared" si="144"/>
        <v/>
      </c>
      <c r="Y1264" s="26"/>
      <c r="Z1264" s="34"/>
      <c r="AA1264" s="34"/>
      <c r="AB1264" s="34"/>
      <c r="AC1264" s="35"/>
      <c r="AD1264" s="36"/>
      <c r="AE1264" s="49"/>
      <c r="AF1264" s="246"/>
      <c r="AG1264" s="257">
        <f t="shared" si="143"/>
        <v>0</v>
      </c>
      <c r="AH1264" s="252" t="str">
        <f t="shared" si="145"/>
        <v/>
      </c>
      <c r="AI1264" s="258">
        <f t="shared" si="146"/>
        <v>0</v>
      </c>
    </row>
    <row r="1265" spans="1:35" ht="14.25" customHeight="1" x14ac:dyDescent="0.2">
      <c r="A1265" s="133"/>
      <c r="B1265" s="7"/>
      <c r="C1265" s="53"/>
      <c r="D1265" s="88"/>
      <c r="E1265" s="6"/>
      <c r="F1265" s="88"/>
      <c r="G1265" s="14"/>
      <c r="H1265" s="14"/>
      <c r="I1265" s="118">
        <v>261211</v>
      </c>
      <c r="J1265" s="17"/>
      <c r="K1265" s="6"/>
      <c r="L1265" s="6"/>
      <c r="M1265" s="136"/>
      <c r="N1265" s="226"/>
      <c r="O1265" s="26"/>
      <c r="P1265" s="14"/>
      <c r="Q1265" s="14"/>
      <c r="R1265" s="14"/>
      <c r="S1265" s="14"/>
      <c r="T1265" s="14"/>
      <c r="U1265" s="14"/>
      <c r="V1265" s="6"/>
      <c r="W1265" s="256">
        <f t="shared" si="142"/>
        <v>0</v>
      </c>
      <c r="X1265" s="144" t="str">
        <f t="shared" si="144"/>
        <v/>
      </c>
      <c r="Y1265" s="26"/>
      <c r="Z1265" s="34"/>
      <c r="AA1265" s="34"/>
      <c r="AB1265" s="34"/>
      <c r="AC1265" s="35"/>
      <c r="AD1265" s="36"/>
      <c r="AE1265" s="49"/>
      <c r="AF1265" s="246"/>
      <c r="AG1265" s="257">
        <f t="shared" si="143"/>
        <v>0</v>
      </c>
      <c r="AH1265" s="252" t="str">
        <f t="shared" si="145"/>
        <v/>
      </c>
      <c r="AI1265" s="258">
        <f t="shared" si="146"/>
        <v>0</v>
      </c>
    </row>
    <row r="1266" spans="1:35" ht="14.25" customHeight="1" x14ac:dyDescent="0.2">
      <c r="A1266" s="133"/>
      <c r="B1266" s="7"/>
      <c r="C1266" s="53"/>
      <c r="D1266" s="88"/>
      <c r="E1266" s="6"/>
      <c r="F1266" s="88"/>
      <c r="G1266" s="14"/>
      <c r="H1266" s="14"/>
      <c r="I1266" s="118">
        <v>261212</v>
      </c>
      <c r="J1266" s="17"/>
      <c r="K1266" s="6"/>
      <c r="L1266" s="6"/>
      <c r="M1266" s="136"/>
      <c r="N1266" s="226"/>
      <c r="O1266" s="26"/>
      <c r="P1266" s="14"/>
      <c r="Q1266" s="14"/>
      <c r="R1266" s="14"/>
      <c r="S1266" s="14"/>
      <c r="T1266" s="14"/>
      <c r="U1266" s="14"/>
      <c r="V1266" s="6"/>
      <c r="W1266" s="256">
        <f t="shared" si="142"/>
        <v>0</v>
      </c>
      <c r="X1266" s="144" t="str">
        <f t="shared" si="144"/>
        <v/>
      </c>
      <c r="Y1266" s="26"/>
      <c r="Z1266" s="34"/>
      <c r="AA1266" s="34"/>
      <c r="AB1266" s="34"/>
      <c r="AC1266" s="35"/>
      <c r="AD1266" s="36"/>
      <c r="AE1266" s="49"/>
      <c r="AF1266" s="246"/>
      <c r="AG1266" s="257">
        <f t="shared" si="143"/>
        <v>0</v>
      </c>
      <c r="AH1266" s="252" t="str">
        <f t="shared" si="145"/>
        <v/>
      </c>
      <c r="AI1266" s="258">
        <f t="shared" si="146"/>
        <v>0</v>
      </c>
    </row>
    <row r="1267" spans="1:35" ht="14.25" customHeight="1" x14ac:dyDescent="0.2">
      <c r="A1267" s="133"/>
      <c r="B1267" s="7"/>
      <c r="C1267" s="53"/>
      <c r="D1267" s="88"/>
      <c r="E1267" s="6"/>
      <c r="F1267" s="88"/>
      <c r="G1267" s="14"/>
      <c r="H1267" s="14"/>
      <c r="I1267" s="118">
        <v>261213</v>
      </c>
      <c r="J1267" s="17"/>
      <c r="K1267" s="6"/>
      <c r="L1267" s="6"/>
      <c r="M1267" s="136"/>
      <c r="N1267" s="226"/>
      <c r="O1267" s="26"/>
      <c r="P1267" s="14"/>
      <c r="Q1267" s="14"/>
      <c r="R1267" s="14"/>
      <c r="S1267" s="14"/>
      <c r="T1267" s="14"/>
      <c r="U1267" s="14"/>
      <c r="V1267" s="6"/>
      <c r="W1267" s="256">
        <f t="shared" si="142"/>
        <v>0</v>
      </c>
      <c r="X1267" s="144" t="str">
        <f t="shared" si="144"/>
        <v/>
      </c>
      <c r="Y1267" s="26"/>
      <c r="Z1267" s="34"/>
      <c r="AA1267" s="34"/>
      <c r="AB1267" s="34"/>
      <c r="AC1267" s="35"/>
      <c r="AD1267" s="36"/>
      <c r="AE1267" s="49"/>
      <c r="AF1267" s="246"/>
      <c r="AG1267" s="257">
        <f t="shared" si="143"/>
        <v>0</v>
      </c>
      <c r="AH1267" s="252" t="str">
        <f t="shared" si="145"/>
        <v/>
      </c>
      <c r="AI1267" s="258">
        <f t="shared" si="146"/>
        <v>0</v>
      </c>
    </row>
    <row r="1268" spans="1:35" ht="14.25" customHeight="1" x14ac:dyDescent="0.2">
      <c r="A1268" s="133"/>
      <c r="B1268" s="7"/>
      <c r="C1268" s="53"/>
      <c r="D1268" s="88"/>
      <c r="E1268" s="6"/>
      <c r="F1268" s="88"/>
      <c r="G1268" s="14"/>
      <c r="H1268" s="14"/>
      <c r="I1268" s="118">
        <v>261214</v>
      </c>
      <c r="J1268" s="17"/>
      <c r="K1268" s="6"/>
      <c r="L1268" s="6"/>
      <c r="M1268" s="136"/>
      <c r="N1268" s="226"/>
      <c r="O1268" s="26"/>
      <c r="P1268" s="14"/>
      <c r="Q1268" s="14"/>
      <c r="R1268" s="14"/>
      <c r="S1268" s="14"/>
      <c r="T1268" s="14"/>
      <c r="U1268" s="14"/>
      <c r="V1268" s="6"/>
      <c r="W1268" s="256">
        <f t="shared" si="142"/>
        <v>0</v>
      </c>
      <c r="X1268" s="144" t="str">
        <f t="shared" si="144"/>
        <v/>
      </c>
      <c r="Y1268" s="26"/>
      <c r="Z1268" s="34"/>
      <c r="AA1268" s="34"/>
      <c r="AB1268" s="34"/>
      <c r="AC1268" s="35"/>
      <c r="AD1268" s="36"/>
      <c r="AE1268" s="49"/>
      <c r="AF1268" s="246"/>
      <c r="AG1268" s="257">
        <f t="shared" si="143"/>
        <v>0</v>
      </c>
      <c r="AH1268" s="252" t="str">
        <f t="shared" si="145"/>
        <v/>
      </c>
      <c r="AI1268" s="258">
        <f t="shared" si="146"/>
        <v>0</v>
      </c>
    </row>
    <row r="1269" spans="1:35" ht="14.25" customHeight="1" x14ac:dyDescent="0.2">
      <c r="A1269" s="133"/>
      <c r="B1269" s="7"/>
      <c r="C1269" s="53"/>
      <c r="D1269" s="88"/>
      <c r="E1269" s="6"/>
      <c r="F1269" s="88"/>
      <c r="G1269" s="14"/>
      <c r="H1269" s="14"/>
      <c r="I1269" s="118">
        <v>261215</v>
      </c>
      <c r="J1269" s="17"/>
      <c r="K1269" s="6"/>
      <c r="L1269" s="6"/>
      <c r="M1269" s="136"/>
      <c r="N1269" s="226"/>
      <c r="O1269" s="26"/>
      <c r="P1269" s="14"/>
      <c r="Q1269" s="14"/>
      <c r="R1269" s="14"/>
      <c r="S1269" s="14"/>
      <c r="T1269" s="14"/>
      <c r="U1269" s="14"/>
      <c r="V1269" s="6"/>
      <c r="W1269" s="256">
        <f t="shared" si="142"/>
        <v>0</v>
      </c>
      <c r="X1269" s="144" t="str">
        <f t="shared" si="144"/>
        <v/>
      </c>
      <c r="Y1269" s="26"/>
      <c r="Z1269" s="34"/>
      <c r="AA1269" s="34"/>
      <c r="AB1269" s="34"/>
      <c r="AC1269" s="35"/>
      <c r="AD1269" s="36"/>
      <c r="AE1269" s="49"/>
      <c r="AF1269" s="246"/>
      <c r="AG1269" s="257">
        <f t="shared" si="143"/>
        <v>0</v>
      </c>
      <c r="AH1269" s="252" t="str">
        <f t="shared" si="145"/>
        <v/>
      </c>
      <c r="AI1269" s="258">
        <f t="shared" si="146"/>
        <v>0</v>
      </c>
    </row>
    <row r="1270" spans="1:35" ht="14.25" customHeight="1" x14ac:dyDescent="0.2">
      <c r="A1270" s="133"/>
      <c r="B1270" s="7"/>
      <c r="C1270" s="53"/>
      <c r="D1270" s="88"/>
      <c r="E1270" s="6"/>
      <c r="F1270" s="88"/>
      <c r="G1270" s="14"/>
      <c r="H1270" s="14"/>
      <c r="I1270" s="118">
        <v>261216</v>
      </c>
      <c r="J1270" s="17"/>
      <c r="K1270" s="6"/>
      <c r="L1270" s="6"/>
      <c r="M1270" s="136"/>
      <c r="N1270" s="226"/>
      <c r="O1270" s="26"/>
      <c r="P1270" s="14"/>
      <c r="Q1270" s="14"/>
      <c r="R1270" s="14"/>
      <c r="S1270" s="14"/>
      <c r="T1270" s="14"/>
      <c r="U1270" s="14"/>
      <c r="V1270" s="6"/>
      <c r="W1270" s="256">
        <f t="shared" si="142"/>
        <v>0</v>
      </c>
      <c r="X1270" s="144" t="str">
        <f t="shared" si="144"/>
        <v/>
      </c>
      <c r="Y1270" s="26"/>
      <c r="Z1270" s="34"/>
      <c r="AA1270" s="34"/>
      <c r="AB1270" s="34"/>
      <c r="AC1270" s="35"/>
      <c r="AD1270" s="36"/>
      <c r="AE1270" s="49"/>
      <c r="AF1270" s="246"/>
      <c r="AG1270" s="257">
        <f t="shared" si="143"/>
        <v>0</v>
      </c>
      <c r="AH1270" s="252" t="str">
        <f t="shared" si="145"/>
        <v/>
      </c>
      <c r="AI1270" s="258">
        <f t="shared" si="146"/>
        <v>0</v>
      </c>
    </row>
    <row r="1271" spans="1:35" ht="14.25" customHeight="1" x14ac:dyDescent="0.2">
      <c r="A1271" s="133"/>
      <c r="B1271" s="7"/>
      <c r="C1271" s="53"/>
      <c r="D1271" s="88"/>
      <c r="E1271" s="6"/>
      <c r="F1271" s="88"/>
      <c r="G1271" s="14"/>
      <c r="H1271" s="14"/>
      <c r="I1271" s="118">
        <v>261217</v>
      </c>
      <c r="J1271" s="17"/>
      <c r="K1271" s="6"/>
      <c r="L1271" s="6"/>
      <c r="M1271" s="136"/>
      <c r="N1271" s="226"/>
      <c r="O1271" s="26"/>
      <c r="P1271" s="14"/>
      <c r="Q1271" s="14"/>
      <c r="R1271" s="14"/>
      <c r="S1271" s="14"/>
      <c r="T1271" s="14"/>
      <c r="U1271" s="14"/>
      <c r="V1271" s="6"/>
      <c r="W1271" s="256">
        <f t="shared" si="142"/>
        <v>0</v>
      </c>
      <c r="X1271" s="144" t="str">
        <f t="shared" si="144"/>
        <v/>
      </c>
      <c r="Y1271" s="26"/>
      <c r="Z1271" s="34"/>
      <c r="AA1271" s="34"/>
      <c r="AB1271" s="34"/>
      <c r="AC1271" s="35"/>
      <c r="AD1271" s="36"/>
      <c r="AE1271" s="49"/>
      <c r="AF1271" s="246"/>
      <c r="AG1271" s="257">
        <f t="shared" si="143"/>
        <v>0</v>
      </c>
      <c r="AH1271" s="252" t="str">
        <f t="shared" si="145"/>
        <v/>
      </c>
      <c r="AI1271" s="258">
        <f t="shared" si="146"/>
        <v>0</v>
      </c>
    </row>
    <row r="1272" spans="1:35" ht="14.25" customHeight="1" x14ac:dyDescent="0.2">
      <c r="A1272" s="133"/>
      <c r="B1272" s="7"/>
      <c r="C1272" s="53"/>
      <c r="D1272" s="88"/>
      <c r="E1272" s="6"/>
      <c r="F1272" s="88"/>
      <c r="G1272" s="14"/>
      <c r="H1272" s="14"/>
      <c r="I1272" s="118">
        <v>261218</v>
      </c>
      <c r="J1272" s="17"/>
      <c r="K1272" s="6"/>
      <c r="L1272" s="6"/>
      <c r="M1272" s="136"/>
      <c r="N1272" s="226"/>
      <c r="O1272" s="26"/>
      <c r="P1272" s="14"/>
      <c r="Q1272" s="14"/>
      <c r="R1272" s="14"/>
      <c r="S1272" s="14"/>
      <c r="T1272" s="14"/>
      <c r="U1272" s="14"/>
      <c r="V1272" s="6"/>
      <c r="W1272" s="256">
        <f t="shared" si="142"/>
        <v>0</v>
      </c>
      <c r="X1272" s="144" t="str">
        <f t="shared" si="144"/>
        <v/>
      </c>
      <c r="Y1272" s="26"/>
      <c r="Z1272" s="34"/>
      <c r="AA1272" s="34"/>
      <c r="AB1272" s="34"/>
      <c r="AC1272" s="35"/>
      <c r="AD1272" s="36"/>
      <c r="AE1272" s="49"/>
      <c r="AF1272" s="246"/>
      <c r="AG1272" s="257">
        <f t="shared" si="143"/>
        <v>0</v>
      </c>
      <c r="AH1272" s="252" t="str">
        <f t="shared" si="145"/>
        <v/>
      </c>
      <c r="AI1272" s="258">
        <f t="shared" si="146"/>
        <v>0</v>
      </c>
    </row>
    <row r="1273" spans="1:35" ht="14.25" customHeight="1" x14ac:dyDescent="0.2">
      <c r="A1273" s="133"/>
      <c r="B1273" s="7"/>
      <c r="C1273" s="53"/>
      <c r="D1273" s="88"/>
      <c r="E1273" s="6"/>
      <c r="F1273" s="88"/>
      <c r="G1273" s="14"/>
      <c r="H1273" s="14"/>
      <c r="I1273" s="118">
        <v>261219</v>
      </c>
      <c r="J1273" s="17"/>
      <c r="K1273" s="6"/>
      <c r="L1273" s="6"/>
      <c r="M1273" s="136"/>
      <c r="N1273" s="226"/>
      <c r="O1273" s="26"/>
      <c r="P1273" s="14"/>
      <c r="Q1273" s="14"/>
      <c r="R1273" s="14"/>
      <c r="S1273" s="14"/>
      <c r="T1273" s="14"/>
      <c r="U1273" s="14"/>
      <c r="V1273" s="6"/>
      <c r="W1273" s="256">
        <f t="shared" si="142"/>
        <v>0</v>
      </c>
      <c r="X1273" s="144" t="str">
        <f t="shared" si="144"/>
        <v/>
      </c>
      <c r="Y1273" s="26"/>
      <c r="Z1273" s="34"/>
      <c r="AA1273" s="34"/>
      <c r="AB1273" s="34"/>
      <c r="AC1273" s="35"/>
      <c r="AD1273" s="36"/>
      <c r="AE1273" s="49"/>
      <c r="AF1273" s="246"/>
      <c r="AG1273" s="257">
        <f t="shared" si="143"/>
        <v>0</v>
      </c>
      <c r="AH1273" s="252" t="str">
        <f t="shared" si="145"/>
        <v/>
      </c>
      <c r="AI1273" s="258">
        <f t="shared" si="146"/>
        <v>0</v>
      </c>
    </row>
    <row r="1274" spans="1:35" ht="14.25" customHeight="1" x14ac:dyDescent="0.2">
      <c r="A1274" s="133"/>
      <c r="B1274" s="7"/>
      <c r="C1274" s="53"/>
      <c r="D1274" s="88"/>
      <c r="E1274" s="6"/>
      <c r="F1274" s="88"/>
      <c r="G1274" s="14"/>
      <c r="H1274" s="14"/>
      <c r="I1274" s="118">
        <v>261220</v>
      </c>
      <c r="J1274" s="17"/>
      <c r="K1274" s="6"/>
      <c r="L1274" s="6"/>
      <c r="M1274" s="136"/>
      <c r="N1274" s="226"/>
      <c r="O1274" s="26"/>
      <c r="P1274" s="14"/>
      <c r="Q1274" s="14"/>
      <c r="R1274" s="14"/>
      <c r="S1274" s="14"/>
      <c r="T1274" s="14"/>
      <c r="U1274" s="14"/>
      <c r="V1274" s="6"/>
      <c r="W1274" s="256">
        <f t="shared" si="142"/>
        <v>0</v>
      </c>
      <c r="X1274" s="144" t="str">
        <f t="shared" si="144"/>
        <v/>
      </c>
      <c r="Y1274" s="26"/>
      <c r="Z1274" s="34"/>
      <c r="AA1274" s="34"/>
      <c r="AB1274" s="34"/>
      <c r="AC1274" s="35"/>
      <c r="AD1274" s="36"/>
      <c r="AE1274" s="49"/>
      <c r="AF1274" s="246"/>
      <c r="AG1274" s="257">
        <f t="shared" si="143"/>
        <v>0</v>
      </c>
      <c r="AH1274" s="252" t="str">
        <f t="shared" si="145"/>
        <v/>
      </c>
      <c r="AI1274" s="258">
        <f t="shared" si="146"/>
        <v>0</v>
      </c>
    </row>
    <row r="1275" spans="1:35" ht="14.25" customHeight="1" x14ac:dyDescent="0.2">
      <c r="A1275" s="133"/>
      <c r="B1275" s="7"/>
      <c r="C1275" s="53"/>
      <c r="D1275" s="88"/>
      <c r="E1275" s="6"/>
      <c r="F1275" s="88"/>
      <c r="G1275" s="14"/>
      <c r="H1275" s="14"/>
      <c r="I1275" s="118">
        <v>261221</v>
      </c>
      <c r="J1275" s="17"/>
      <c r="K1275" s="6"/>
      <c r="L1275" s="6"/>
      <c r="M1275" s="136"/>
      <c r="N1275" s="226"/>
      <c r="O1275" s="26"/>
      <c r="P1275" s="14"/>
      <c r="Q1275" s="14"/>
      <c r="R1275" s="14"/>
      <c r="S1275" s="14"/>
      <c r="T1275" s="14"/>
      <c r="U1275" s="14"/>
      <c r="V1275" s="6"/>
      <c r="W1275" s="256">
        <f t="shared" si="142"/>
        <v>0</v>
      </c>
      <c r="X1275" s="144" t="str">
        <f t="shared" si="144"/>
        <v/>
      </c>
      <c r="Y1275" s="26"/>
      <c r="Z1275" s="34"/>
      <c r="AA1275" s="34"/>
      <c r="AB1275" s="34"/>
      <c r="AC1275" s="35"/>
      <c r="AD1275" s="36"/>
      <c r="AE1275" s="49"/>
      <c r="AF1275" s="246"/>
      <c r="AG1275" s="257">
        <f t="shared" si="143"/>
        <v>0</v>
      </c>
      <c r="AH1275" s="252" t="str">
        <f t="shared" si="145"/>
        <v/>
      </c>
      <c r="AI1275" s="258">
        <f t="shared" si="146"/>
        <v>0</v>
      </c>
    </row>
    <row r="1276" spans="1:35" ht="14.25" customHeight="1" x14ac:dyDescent="0.2">
      <c r="A1276" s="133"/>
      <c r="B1276" s="7"/>
      <c r="C1276" s="53"/>
      <c r="D1276" s="88"/>
      <c r="E1276" s="6"/>
      <c r="F1276" s="88"/>
      <c r="G1276" s="14"/>
      <c r="H1276" s="14"/>
      <c r="I1276" s="118">
        <v>261222</v>
      </c>
      <c r="J1276" s="17"/>
      <c r="K1276" s="6"/>
      <c r="L1276" s="6"/>
      <c r="M1276" s="136"/>
      <c r="N1276" s="226"/>
      <c r="O1276" s="26"/>
      <c r="P1276" s="14"/>
      <c r="Q1276" s="14"/>
      <c r="R1276" s="14"/>
      <c r="S1276" s="14"/>
      <c r="T1276" s="14"/>
      <c r="U1276" s="14"/>
      <c r="V1276" s="6"/>
      <c r="W1276" s="256">
        <f t="shared" si="142"/>
        <v>0</v>
      </c>
      <c r="X1276" s="144" t="str">
        <f t="shared" si="144"/>
        <v/>
      </c>
      <c r="Y1276" s="26"/>
      <c r="Z1276" s="34"/>
      <c r="AA1276" s="34"/>
      <c r="AB1276" s="34"/>
      <c r="AC1276" s="35"/>
      <c r="AD1276" s="36"/>
      <c r="AE1276" s="49"/>
      <c r="AF1276" s="246"/>
      <c r="AG1276" s="257">
        <f t="shared" si="143"/>
        <v>0</v>
      </c>
      <c r="AH1276" s="252" t="str">
        <f t="shared" si="145"/>
        <v/>
      </c>
      <c r="AI1276" s="258">
        <f t="shared" si="146"/>
        <v>0</v>
      </c>
    </row>
    <row r="1277" spans="1:35" ht="14.25" customHeight="1" x14ac:dyDescent="0.2">
      <c r="A1277" s="133"/>
      <c r="B1277" s="7"/>
      <c r="C1277" s="53"/>
      <c r="D1277" s="88"/>
      <c r="E1277" s="6"/>
      <c r="F1277" s="88"/>
      <c r="G1277" s="14"/>
      <c r="H1277" s="14"/>
      <c r="I1277" s="118">
        <v>261223</v>
      </c>
      <c r="J1277" s="17"/>
      <c r="K1277" s="6"/>
      <c r="L1277" s="6"/>
      <c r="M1277" s="136"/>
      <c r="N1277" s="226"/>
      <c r="O1277" s="26"/>
      <c r="P1277" s="14"/>
      <c r="Q1277" s="14"/>
      <c r="R1277" s="14"/>
      <c r="S1277" s="14"/>
      <c r="T1277" s="14"/>
      <c r="U1277" s="14"/>
      <c r="V1277" s="6"/>
      <c r="W1277" s="256">
        <f t="shared" si="142"/>
        <v>0</v>
      </c>
      <c r="X1277" s="144" t="str">
        <f t="shared" si="144"/>
        <v/>
      </c>
      <c r="Y1277" s="26"/>
      <c r="Z1277" s="34"/>
      <c r="AA1277" s="34"/>
      <c r="AB1277" s="34"/>
      <c r="AC1277" s="35"/>
      <c r="AD1277" s="36"/>
      <c r="AE1277" s="49"/>
      <c r="AF1277" s="246"/>
      <c r="AG1277" s="257">
        <f t="shared" si="143"/>
        <v>0</v>
      </c>
      <c r="AH1277" s="252" t="str">
        <f t="shared" si="145"/>
        <v/>
      </c>
      <c r="AI1277" s="258">
        <f t="shared" si="146"/>
        <v>0</v>
      </c>
    </row>
    <row r="1278" spans="1:35" ht="14.25" customHeight="1" x14ac:dyDescent="0.2">
      <c r="A1278" s="133"/>
      <c r="B1278" s="7"/>
      <c r="C1278" s="53"/>
      <c r="D1278" s="88"/>
      <c r="E1278" s="6"/>
      <c r="F1278" s="88"/>
      <c r="G1278" s="14"/>
      <c r="H1278" s="14"/>
      <c r="I1278" s="118">
        <v>261224</v>
      </c>
      <c r="J1278" s="17"/>
      <c r="K1278" s="6"/>
      <c r="L1278" s="6"/>
      <c r="M1278" s="136"/>
      <c r="N1278" s="226"/>
      <c r="O1278" s="26"/>
      <c r="P1278" s="14"/>
      <c r="Q1278" s="14"/>
      <c r="R1278" s="14"/>
      <c r="S1278" s="14"/>
      <c r="T1278" s="14"/>
      <c r="U1278" s="14"/>
      <c r="V1278" s="6"/>
      <c r="W1278" s="256">
        <f t="shared" si="142"/>
        <v>0</v>
      </c>
      <c r="X1278" s="144" t="str">
        <f t="shared" si="144"/>
        <v/>
      </c>
      <c r="Y1278" s="26"/>
      <c r="Z1278" s="34"/>
      <c r="AA1278" s="34"/>
      <c r="AB1278" s="34"/>
      <c r="AC1278" s="35"/>
      <c r="AD1278" s="36"/>
      <c r="AE1278" s="49"/>
      <c r="AF1278" s="246"/>
      <c r="AG1278" s="257">
        <f t="shared" si="143"/>
        <v>0</v>
      </c>
      <c r="AH1278" s="252" t="str">
        <f t="shared" si="145"/>
        <v/>
      </c>
      <c r="AI1278" s="258">
        <f t="shared" si="146"/>
        <v>0</v>
      </c>
    </row>
    <row r="1279" spans="1:35" ht="14.25" customHeight="1" x14ac:dyDescent="0.2">
      <c r="A1279" s="133"/>
      <c r="B1279" s="7"/>
      <c r="C1279" s="53"/>
      <c r="D1279" s="88"/>
      <c r="E1279" s="6"/>
      <c r="F1279" s="88"/>
      <c r="G1279" s="14"/>
      <c r="H1279" s="14"/>
      <c r="I1279" s="118">
        <v>261225</v>
      </c>
      <c r="J1279" s="17"/>
      <c r="K1279" s="6"/>
      <c r="L1279" s="6"/>
      <c r="M1279" s="136"/>
      <c r="N1279" s="226"/>
      <c r="O1279" s="26"/>
      <c r="P1279" s="14"/>
      <c r="Q1279" s="14"/>
      <c r="R1279" s="14"/>
      <c r="S1279" s="14"/>
      <c r="T1279" s="14"/>
      <c r="U1279" s="14"/>
      <c r="V1279" s="6"/>
      <c r="W1279" s="256">
        <f t="shared" si="142"/>
        <v>0</v>
      </c>
      <c r="X1279" s="144" t="str">
        <f t="shared" si="144"/>
        <v/>
      </c>
      <c r="Y1279" s="26"/>
      <c r="Z1279" s="34"/>
      <c r="AA1279" s="34"/>
      <c r="AB1279" s="34"/>
      <c r="AC1279" s="35"/>
      <c r="AD1279" s="36"/>
      <c r="AE1279" s="49"/>
      <c r="AF1279" s="246"/>
      <c r="AG1279" s="257">
        <f t="shared" si="143"/>
        <v>0</v>
      </c>
      <c r="AH1279" s="252" t="str">
        <f t="shared" si="145"/>
        <v/>
      </c>
      <c r="AI1279" s="258">
        <f t="shared" si="146"/>
        <v>0</v>
      </c>
    </row>
    <row r="1280" spans="1:35" ht="14.25" customHeight="1" x14ac:dyDescent="0.2">
      <c r="A1280" s="133"/>
      <c r="B1280" s="7"/>
      <c r="C1280" s="53"/>
      <c r="D1280" s="88"/>
      <c r="E1280" s="6"/>
      <c r="F1280" s="88"/>
      <c r="G1280" s="14"/>
      <c r="H1280" s="14"/>
      <c r="I1280" s="118">
        <v>261226</v>
      </c>
      <c r="J1280" s="17"/>
      <c r="K1280" s="6"/>
      <c r="L1280" s="6"/>
      <c r="M1280" s="136"/>
      <c r="N1280" s="226"/>
      <c r="O1280" s="26"/>
      <c r="P1280" s="14"/>
      <c r="Q1280" s="14"/>
      <c r="R1280" s="14"/>
      <c r="S1280" s="14"/>
      <c r="T1280" s="14"/>
      <c r="U1280" s="14"/>
      <c r="V1280" s="6"/>
      <c r="W1280" s="256">
        <f t="shared" si="142"/>
        <v>0</v>
      </c>
      <c r="X1280" s="144" t="str">
        <f t="shared" si="144"/>
        <v/>
      </c>
      <c r="Y1280" s="26"/>
      <c r="Z1280" s="34"/>
      <c r="AA1280" s="34"/>
      <c r="AB1280" s="34"/>
      <c r="AC1280" s="35"/>
      <c r="AD1280" s="36"/>
      <c r="AE1280" s="49"/>
      <c r="AF1280" s="246"/>
      <c r="AG1280" s="257">
        <f t="shared" si="143"/>
        <v>0</v>
      </c>
      <c r="AH1280" s="252" t="str">
        <f t="shared" si="145"/>
        <v/>
      </c>
      <c r="AI1280" s="258">
        <f t="shared" si="146"/>
        <v>0</v>
      </c>
    </row>
    <row r="1281" spans="1:35" ht="14.25" customHeight="1" x14ac:dyDescent="0.2">
      <c r="A1281" s="133"/>
      <c r="B1281" s="7"/>
      <c r="C1281" s="53"/>
      <c r="D1281" s="88"/>
      <c r="E1281" s="6"/>
      <c r="F1281" s="88"/>
      <c r="G1281" s="14"/>
      <c r="H1281" s="14"/>
      <c r="I1281" s="118">
        <v>261227</v>
      </c>
      <c r="J1281" s="17"/>
      <c r="K1281" s="6"/>
      <c r="L1281" s="6"/>
      <c r="M1281" s="136"/>
      <c r="N1281" s="226"/>
      <c r="O1281" s="26"/>
      <c r="P1281" s="14"/>
      <c r="Q1281" s="14"/>
      <c r="R1281" s="14"/>
      <c r="S1281" s="14"/>
      <c r="T1281" s="14"/>
      <c r="U1281" s="14"/>
      <c r="V1281" s="6"/>
      <c r="W1281" s="256">
        <f t="shared" si="142"/>
        <v>0</v>
      </c>
      <c r="X1281" s="144" t="str">
        <f t="shared" si="144"/>
        <v/>
      </c>
      <c r="Y1281" s="26"/>
      <c r="Z1281" s="34"/>
      <c r="AA1281" s="34"/>
      <c r="AB1281" s="34"/>
      <c r="AC1281" s="35"/>
      <c r="AD1281" s="36"/>
      <c r="AE1281" s="49"/>
      <c r="AF1281" s="246"/>
      <c r="AG1281" s="257">
        <f t="shared" si="143"/>
        <v>0</v>
      </c>
      <c r="AH1281" s="252" t="str">
        <f t="shared" si="145"/>
        <v/>
      </c>
      <c r="AI1281" s="258">
        <f t="shared" si="146"/>
        <v>0</v>
      </c>
    </row>
    <row r="1282" spans="1:35" ht="14.25" customHeight="1" x14ac:dyDescent="0.2">
      <c r="A1282" s="133"/>
      <c r="B1282" s="7"/>
      <c r="C1282" s="53"/>
      <c r="D1282" s="88"/>
      <c r="E1282" s="6"/>
      <c r="F1282" s="88"/>
      <c r="G1282" s="14"/>
      <c r="H1282" s="14"/>
      <c r="I1282" s="118">
        <v>261228</v>
      </c>
      <c r="J1282" s="17"/>
      <c r="K1282" s="6"/>
      <c r="L1282" s="6"/>
      <c r="M1282" s="136"/>
      <c r="N1282" s="226"/>
      <c r="O1282" s="26"/>
      <c r="P1282" s="14"/>
      <c r="Q1282" s="14"/>
      <c r="R1282" s="14"/>
      <c r="S1282" s="14"/>
      <c r="T1282" s="14"/>
      <c r="U1282" s="14"/>
      <c r="V1282" s="6"/>
      <c r="W1282" s="256">
        <f t="shared" si="142"/>
        <v>0</v>
      </c>
      <c r="X1282" s="144" t="str">
        <f t="shared" si="144"/>
        <v/>
      </c>
      <c r="Y1282" s="26"/>
      <c r="Z1282" s="34"/>
      <c r="AA1282" s="34"/>
      <c r="AB1282" s="34"/>
      <c r="AC1282" s="35"/>
      <c r="AD1282" s="36"/>
      <c r="AE1282" s="49"/>
      <c r="AF1282" s="246"/>
      <c r="AG1282" s="257">
        <f t="shared" si="143"/>
        <v>0</v>
      </c>
      <c r="AH1282" s="252" t="str">
        <f t="shared" si="145"/>
        <v/>
      </c>
      <c r="AI1282" s="258">
        <f t="shared" si="146"/>
        <v>0</v>
      </c>
    </row>
    <row r="1283" spans="1:35" ht="14.25" customHeight="1" x14ac:dyDescent="0.2">
      <c r="A1283" s="133"/>
      <c r="B1283" s="7"/>
      <c r="C1283" s="53"/>
      <c r="D1283" s="88"/>
      <c r="E1283" s="6"/>
      <c r="F1283" s="88"/>
      <c r="G1283" s="14"/>
      <c r="H1283" s="14"/>
      <c r="I1283" s="118">
        <v>261229</v>
      </c>
      <c r="J1283" s="17"/>
      <c r="K1283" s="6"/>
      <c r="L1283" s="6"/>
      <c r="M1283" s="136"/>
      <c r="N1283" s="226"/>
      <c r="O1283" s="26"/>
      <c r="P1283" s="14"/>
      <c r="Q1283" s="14"/>
      <c r="R1283" s="14"/>
      <c r="S1283" s="14"/>
      <c r="T1283" s="14"/>
      <c r="U1283" s="14"/>
      <c r="V1283" s="6"/>
      <c r="W1283" s="256">
        <f t="shared" si="142"/>
        <v>0</v>
      </c>
      <c r="X1283" s="144" t="str">
        <f t="shared" si="144"/>
        <v/>
      </c>
      <c r="Y1283" s="26"/>
      <c r="Z1283" s="34"/>
      <c r="AA1283" s="34"/>
      <c r="AB1283" s="34"/>
      <c r="AC1283" s="35"/>
      <c r="AD1283" s="36"/>
      <c r="AE1283" s="49"/>
      <c r="AF1283" s="246"/>
      <c r="AG1283" s="257">
        <f t="shared" si="143"/>
        <v>0</v>
      </c>
      <c r="AH1283" s="252" t="str">
        <f t="shared" si="145"/>
        <v/>
      </c>
      <c r="AI1283" s="258">
        <f t="shared" si="146"/>
        <v>0</v>
      </c>
    </row>
    <row r="1284" spans="1:35" ht="14.25" customHeight="1" x14ac:dyDescent="0.2">
      <c r="A1284" s="133"/>
      <c r="B1284" s="7"/>
      <c r="C1284" s="53"/>
      <c r="D1284" s="88"/>
      <c r="E1284" s="6"/>
      <c r="F1284" s="88"/>
      <c r="G1284" s="14"/>
      <c r="H1284" s="14"/>
      <c r="I1284" s="118">
        <v>261230</v>
      </c>
      <c r="J1284" s="17"/>
      <c r="K1284" s="6"/>
      <c r="L1284" s="6"/>
      <c r="M1284" s="136"/>
      <c r="N1284" s="226"/>
      <c r="O1284" s="26"/>
      <c r="P1284" s="14"/>
      <c r="Q1284" s="14"/>
      <c r="R1284" s="14"/>
      <c r="S1284" s="14"/>
      <c r="T1284" s="14"/>
      <c r="U1284" s="14"/>
      <c r="V1284" s="6"/>
      <c r="W1284" s="256">
        <f t="shared" si="142"/>
        <v>0</v>
      </c>
      <c r="X1284" s="144" t="str">
        <f t="shared" si="144"/>
        <v/>
      </c>
      <c r="Y1284" s="26"/>
      <c r="Z1284" s="34"/>
      <c r="AA1284" s="34"/>
      <c r="AB1284" s="34"/>
      <c r="AC1284" s="35"/>
      <c r="AD1284" s="36"/>
      <c r="AE1284" s="49"/>
      <c r="AF1284" s="246"/>
      <c r="AG1284" s="257">
        <f t="shared" si="143"/>
        <v>0</v>
      </c>
      <c r="AH1284" s="252" t="str">
        <f t="shared" si="145"/>
        <v/>
      </c>
      <c r="AI1284" s="258">
        <f t="shared" si="146"/>
        <v>0</v>
      </c>
    </row>
    <row r="1285" spans="1:35" ht="14.25" customHeight="1" x14ac:dyDescent="0.2">
      <c r="A1285" s="133"/>
      <c r="B1285" s="7"/>
      <c r="C1285" s="53"/>
      <c r="D1285" s="88"/>
      <c r="E1285" s="6"/>
      <c r="F1285" s="88"/>
      <c r="G1285" s="14"/>
      <c r="H1285" s="14"/>
      <c r="I1285" s="118">
        <v>261231</v>
      </c>
      <c r="J1285" s="17"/>
      <c r="K1285" s="6"/>
      <c r="L1285" s="6"/>
      <c r="M1285" s="136"/>
      <c r="N1285" s="226"/>
      <c r="O1285" s="26"/>
      <c r="P1285" s="14"/>
      <c r="Q1285" s="14"/>
      <c r="R1285" s="14"/>
      <c r="S1285" s="14"/>
      <c r="T1285" s="14"/>
      <c r="U1285" s="14"/>
      <c r="V1285" s="6"/>
      <c r="W1285" s="256">
        <f t="shared" si="142"/>
        <v>0</v>
      </c>
      <c r="X1285" s="144" t="str">
        <f t="shared" si="144"/>
        <v/>
      </c>
      <c r="Y1285" s="26"/>
      <c r="Z1285" s="34"/>
      <c r="AA1285" s="34"/>
      <c r="AB1285" s="34"/>
      <c r="AC1285" s="35"/>
      <c r="AD1285" s="36"/>
      <c r="AE1285" s="49"/>
      <c r="AF1285" s="246"/>
      <c r="AG1285" s="257">
        <f t="shared" si="143"/>
        <v>0</v>
      </c>
      <c r="AH1285" s="252" t="str">
        <f t="shared" si="145"/>
        <v/>
      </c>
      <c r="AI1285" s="258">
        <f t="shared" si="146"/>
        <v>0</v>
      </c>
    </row>
    <row r="1286" spans="1:35" ht="14.25" customHeight="1" x14ac:dyDescent="0.2">
      <c r="A1286" s="133"/>
      <c r="B1286" s="7"/>
      <c r="C1286" s="53"/>
      <c r="D1286" s="88"/>
      <c r="E1286" s="6"/>
      <c r="F1286" s="88"/>
      <c r="G1286" s="14"/>
      <c r="H1286" s="14"/>
      <c r="I1286" s="118">
        <v>261232</v>
      </c>
      <c r="J1286" s="17"/>
      <c r="K1286" s="6"/>
      <c r="L1286" s="6"/>
      <c r="M1286" s="136"/>
      <c r="N1286" s="226"/>
      <c r="O1286" s="26"/>
      <c r="P1286" s="14"/>
      <c r="Q1286" s="14"/>
      <c r="R1286" s="14"/>
      <c r="S1286" s="14"/>
      <c r="T1286" s="14"/>
      <c r="U1286" s="14"/>
      <c r="V1286" s="6"/>
      <c r="W1286" s="256">
        <f t="shared" si="142"/>
        <v>0</v>
      </c>
      <c r="X1286" s="144" t="str">
        <f t="shared" si="144"/>
        <v/>
      </c>
      <c r="Y1286" s="26"/>
      <c r="Z1286" s="34"/>
      <c r="AA1286" s="34"/>
      <c r="AB1286" s="34"/>
      <c r="AC1286" s="35"/>
      <c r="AD1286" s="36"/>
      <c r="AE1286" s="49"/>
      <c r="AF1286" s="246"/>
      <c r="AG1286" s="257">
        <f t="shared" si="143"/>
        <v>0</v>
      </c>
      <c r="AH1286" s="252" t="str">
        <f t="shared" si="145"/>
        <v/>
      </c>
      <c r="AI1286" s="258">
        <f t="shared" si="146"/>
        <v>0</v>
      </c>
    </row>
    <row r="1287" spans="1:35" ht="14.25" customHeight="1" x14ac:dyDescent="0.2">
      <c r="A1287" s="133"/>
      <c r="B1287" s="7"/>
      <c r="C1287" s="53"/>
      <c r="D1287" s="88"/>
      <c r="E1287" s="6"/>
      <c r="F1287" s="88"/>
      <c r="G1287" s="14"/>
      <c r="H1287" s="14"/>
      <c r="I1287" s="118">
        <v>261233</v>
      </c>
      <c r="J1287" s="17"/>
      <c r="K1287" s="6"/>
      <c r="L1287" s="6"/>
      <c r="M1287" s="136"/>
      <c r="N1287" s="226"/>
      <c r="O1287" s="26"/>
      <c r="P1287" s="14"/>
      <c r="Q1287" s="14"/>
      <c r="R1287" s="14"/>
      <c r="S1287" s="14"/>
      <c r="T1287" s="14"/>
      <c r="U1287" s="14"/>
      <c r="V1287" s="6"/>
      <c r="W1287" s="256">
        <f t="shared" si="142"/>
        <v>0</v>
      </c>
      <c r="X1287" s="144" t="str">
        <f t="shared" si="144"/>
        <v/>
      </c>
      <c r="Y1287" s="26"/>
      <c r="Z1287" s="34"/>
      <c r="AA1287" s="34"/>
      <c r="AB1287" s="34"/>
      <c r="AC1287" s="35"/>
      <c r="AD1287" s="36"/>
      <c r="AE1287" s="49"/>
      <c r="AF1287" s="246"/>
      <c r="AG1287" s="257">
        <f t="shared" si="143"/>
        <v>0</v>
      </c>
      <c r="AH1287" s="252" t="str">
        <f t="shared" si="145"/>
        <v/>
      </c>
      <c r="AI1287" s="258">
        <f t="shared" si="146"/>
        <v>0</v>
      </c>
    </row>
    <row r="1288" spans="1:35" ht="14.25" customHeight="1" x14ac:dyDescent="0.2">
      <c r="A1288" s="133"/>
      <c r="B1288" s="7"/>
      <c r="C1288" s="53"/>
      <c r="D1288" s="88"/>
      <c r="E1288" s="6"/>
      <c r="F1288" s="88"/>
      <c r="G1288" s="14"/>
      <c r="H1288" s="14"/>
      <c r="I1288" s="118">
        <v>261234</v>
      </c>
      <c r="J1288" s="17"/>
      <c r="K1288" s="6"/>
      <c r="L1288" s="6"/>
      <c r="M1288" s="136"/>
      <c r="N1288" s="226"/>
      <c r="O1288" s="26"/>
      <c r="P1288" s="14"/>
      <c r="Q1288" s="14"/>
      <c r="R1288" s="14"/>
      <c r="S1288" s="14"/>
      <c r="T1288" s="14"/>
      <c r="U1288" s="14"/>
      <c r="V1288" s="6"/>
      <c r="W1288" s="256">
        <f t="shared" si="142"/>
        <v>0</v>
      </c>
      <c r="X1288" s="144" t="str">
        <f t="shared" si="144"/>
        <v/>
      </c>
      <c r="Y1288" s="26"/>
      <c r="Z1288" s="34"/>
      <c r="AA1288" s="34"/>
      <c r="AB1288" s="34"/>
      <c r="AC1288" s="35"/>
      <c r="AD1288" s="36"/>
      <c r="AE1288" s="49"/>
      <c r="AF1288" s="246"/>
      <c r="AG1288" s="257">
        <f t="shared" si="143"/>
        <v>0</v>
      </c>
      <c r="AH1288" s="252" t="str">
        <f t="shared" si="145"/>
        <v/>
      </c>
      <c r="AI1288" s="258">
        <f t="shared" si="146"/>
        <v>0</v>
      </c>
    </row>
    <row r="1289" spans="1:35" ht="14.25" customHeight="1" x14ac:dyDescent="0.2">
      <c r="A1289" s="133"/>
      <c r="B1289" s="7"/>
      <c r="C1289" s="53"/>
      <c r="D1289" s="88"/>
      <c r="E1289" s="6"/>
      <c r="F1289" s="88"/>
      <c r="G1289" s="14"/>
      <c r="H1289" s="14"/>
      <c r="I1289" s="118">
        <v>261235</v>
      </c>
      <c r="J1289" s="17"/>
      <c r="K1289" s="6"/>
      <c r="L1289" s="6"/>
      <c r="M1289" s="136"/>
      <c r="N1289" s="226"/>
      <c r="O1289" s="26"/>
      <c r="P1289" s="14"/>
      <c r="Q1289" s="14"/>
      <c r="R1289" s="14"/>
      <c r="S1289" s="14"/>
      <c r="T1289" s="14"/>
      <c r="U1289" s="14"/>
      <c r="V1289" s="6"/>
      <c r="W1289" s="256">
        <f t="shared" si="142"/>
        <v>0</v>
      </c>
      <c r="X1289" s="144" t="str">
        <f t="shared" si="144"/>
        <v/>
      </c>
      <c r="Y1289" s="26"/>
      <c r="Z1289" s="34"/>
      <c r="AA1289" s="34"/>
      <c r="AB1289" s="34"/>
      <c r="AC1289" s="35"/>
      <c r="AD1289" s="36"/>
      <c r="AE1289" s="49"/>
      <c r="AF1289" s="246"/>
      <c r="AG1289" s="257">
        <f t="shared" si="143"/>
        <v>0</v>
      </c>
      <c r="AH1289" s="252" t="str">
        <f t="shared" si="145"/>
        <v/>
      </c>
      <c r="AI1289" s="258">
        <f t="shared" si="146"/>
        <v>0</v>
      </c>
    </row>
    <row r="1290" spans="1:35" ht="14.25" customHeight="1" x14ac:dyDescent="0.2">
      <c r="A1290" s="133"/>
      <c r="B1290" s="7"/>
      <c r="C1290" s="53"/>
      <c r="D1290" s="88"/>
      <c r="E1290" s="6"/>
      <c r="F1290" s="88"/>
      <c r="G1290" s="14"/>
      <c r="H1290" s="14"/>
      <c r="I1290" s="118">
        <v>261236</v>
      </c>
      <c r="J1290" s="17"/>
      <c r="K1290" s="6"/>
      <c r="L1290" s="6"/>
      <c r="M1290" s="136"/>
      <c r="N1290" s="226"/>
      <c r="O1290" s="26"/>
      <c r="P1290" s="14"/>
      <c r="Q1290" s="14"/>
      <c r="R1290" s="14"/>
      <c r="S1290" s="14"/>
      <c r="T1290" s="14"/>
      <c r="U1290" s="14"/>
      <c r="V1290" s="6"/>
      <c r="W1290" s="256">
        <f t="shared" si="142"/>
        <v>0</v>
      </c>
      <c r="X1290" s="144" t="str">
        <f t="shared" si="144"/>
        <v/>
      </c>
      <c r="Y1290" s="26"/>
      <c r="Z1290" s="34"/>
      <c r="AA1290" s="34"/>
      <c r="AB1290" s="34"/>
      <c r="AC1290" s="35"/>
      <c r="AD1290" s="36"/>
      <c r="AE1290" s="49"/>
      <c r="AF1290" s="246"/>
      <c r="AG1290" s="257">
        <f t="shared" si="143"/>
        <v>0</v>
      </c>
      <c r="AH1290" s="252" t="str">
        <f t="shared" si="145"/>
        <v/>
      </c>
      <c r="AI1290" s="258">
        <f t="shared" si="146"/>
        <v>0</v>
      </c>
    </row>
    <row r="1291" spans="1:35" ht="14.25" customHeight="1" x14ac:dyDescent="0.2">
      <c r="A1291" s="133"/>
      <c r="B1291" s="7"/>
      <c r="C1291" s="53"/>
      <c r="D1291" s="88"/>
      <c r="E1291" s="6"/>
      <c r="F1291" s="88"/>
      <c r="G1291" s="14"/>
      <c r="H1291" s="14"/>
      <c r="I1291" s="118">
        <v>261237</v>
      </c>
      <c r="J1291" s="17"/>
      <c r="K1291" s="6"/>
      <c r="L1291" s="6"/>
      <c r="M1291" s="136"/>
      <c r="N1291" s="226"/>
      <c r="O1291" s="26"/>
      <c r="P1291" s="14"/>
      <c r="Q1291" s="14"/>
      <c r="R1291" s="14"/>
      <c r="S1291" s="14"/>
      <c r="T1291" s="14"/>
      <c r="U1291" s="14"/>
      <c r="V1291" s="6"/>
      <c r="W1291" s="256">
        <f t="shared" si="142"/>
        <v>0</v>
      </c>
      <c r="X1291" s="144" t="str">
        <f t="shared" si="144"/>
        <v/>
      </c>
      <c r="Y1291" s="26"/>
      <c r="Z1291" s="34"/>
      <c r="AA1291" s="34"/>
      <c r="AB1291" s="34"/>
      <c r="AC1291" s="35"/>
      <c r="AD1291" s="36"/>
      <c r="AE1291" s="49"/>
      <c r="AF1291" s="246"/>
      <c r="AG1291" s="257">
        <f t="shared" si="143"/>
        <v>0</v>
      </c>
      <c r="AH1291" s="252" t="str">
        <f t="shared" si="145"/>
        <v/>
      </c>
      <c r="AI1291" s="258">
        <f t="shared" si="146"/>
        <v>0</v>
      </c>
    </row>
    <row r="1292" spans="1:35" ht="14.25" customHeight="1" x14ac:dyDescent="0.2">
      <c r="A1292" s="133"/>
      <c r="B1292" s="7"/>
      <c r="C1292" s="53"/>
      <c r="D1292" s="88"/>
      <c r="E1292" s="6"/>
      <c r="F1292" s="88"/>
      <c r="G1292" s="14"/>
      <c r="H1292" s="14"/>
      <c r="I1292" s="118">
        <v>261238</v>
      </c>
      <c r="J1292" s="17"/>
      <c r="K1292" s="6"/>
      <c r="L1292" s="6"/>
      <c r="M1292" s="136"/>
      <c r="N1292" s="226"/>
      <c r="O1292" s="26"/>
      <c r="P1292" s="14"/>
      <c r="Q1292" s="14"/>
      <c r="R1292" s="14"/>
      <c r="S1292" s="14"/>
      <c r="T1292" s="14"/>
      <c r="U1292" s="14"/>
      <c r="V1292" s="6"/>
      <c r="W1292" s="256">
        <f t="shared" si="142"/>
        <v>0</v>
      </c>
      <c r="X1292" s="144" t="str">
        <f t="shared" si="144"/>
        <v/>
      </c>
      <c r="Y1292" s="26"/>
      <c r="Z1292" s="34"/>
      <c r="AA1292" s="34"/>
      <c r="AB1292" s="34"/>
      <c r="AC1292" s="35"/>
      <c r="AD1292" s="36"/>
      <c r="AE1292" s="49"/>
      <c r="AF1292" s="246"/>
      <c r="AG1292" s="257">
        <f t="shared" si="143"/>
        <v>0</v>
      </c>
      <c r="AH1292" s="252" t="str">
        <f t="shared" si="145"/>
        <v/>
      </c>
      <c r="AI1292" s="258">
        <f t="shared" si="146"/>
        <v>0</v>
      </c>
    </row>
    <row r="1293" spans="1:35" ht="14.25" customHeight="1" x14ac:dyDescent="0.2">
      <c r="A1293" s="133"/>
      <c r="B1293" s="7"/>
      <c r="C1293" s="53"/>
      <c r="D1293" s="88"/>
      <c r="E1293" s="6"/>
      <c r="F1293" s="88"/>
      <c r="G1293" s="14"/>
      <c r="H1293" s="14"/>
      <c r="I1293" s="118">
        <v>261239</v>
      </c>
      <c r="J1293" s="17"/>
      <c r="K1293" s="6"/>
      <c r="L1293" s="6"/>
      <c r="M1293" s="136"/>
      <c r="N1293" s="226"/>
      <c r="O1293" s="26"/>
      <c r="P1293" s="14"/>
      <c r="Q1293" s="14"/>
      <c r="R1293" s="14"/>
      <c r="S1293" s="14"/>
      <c r="T1293" s="14"/>
      <c r="U1293" s="14"/>
      <c r="V1293" s="6"/>
      <c r="W1293" s="256">
        <f t="shared" si="142"/>
        <v>0</v>
      </c>
      <c r="X1293" s="144" t="str">
        <f t="shared" si="144"/>
        <v/>
      </c>
      <c r="Y1293" s="26"/>
      <c r="Z1293" s="34"/>
      <c r="AA1293" s="34"/>
      <c r="AB1293" s="34"/>
      <c r="AC1293" s="35"/>
      <c r="AD1293" s="36"/>
      <c r="AE1293" s="49"/>
      <c r="AF1293" s="246"/>
      <c r="AG1293" s="257">
        <f t="shared" si="143"/>
        <v>0</v>
      </c>
      <c r="AH1293" s="252" t="str">
        <f t="shared" si="145"/>
        <v/>
      </c>
      <c r="AI1293" s="258">
        <f t="shared" si="146"/>
        <v>0</v>
      </c>
    </row>
    <row r="1294" spans="1:35" ht="14.25" customHeight="1" x14ac:dyDescent="0.2">
      <c r="A1294" s="133"/>
      <c r="B1294" s="7"/>
      <c r="C1294" s="53"/>
      <c r="D1294" s="88"/>
      <c r="E1294" s="6"/>
      <c r="F1294" s="88"/>
      <c r="G1294" s="14"/>
      <c r="H1294" s="14"/>
      <c r="I1294" s="118">
        <v>261240</v>
      </c>
      <c r="J1294" s="17"/>
      <c r="K1294" s="6"/>
      <c r="L1294" s="6"/>
      <c r="M1294" s="136"/>
      <c r="N1294" s="226"/>
      <c r="O1294" s="26"/>
      <c r="P1294" s="14"/>
      <c r="Q1294" s="14"/>
      <c r="R1294" s="14"/>
      <c r="S1294" s="14"/>
      <c r="T1294" s="14"/>
      <c r="U1294" s="14"/>
      <c r="V1294" s="6"/>
      <c r="W1294" s="256">
        <f t="shared" si="142"/>
        <v>0</v>
      </c>
      <c r="X1294" s="144" t="str">
        <f t="shared" si="144"/>
        <v/>
      </c>
      <c r="Y1294" s="26"/>
      <c r="Z1294" s="34"/>
      <c r="AA1294" s="34"/>
      <c r="AB1294" s="34"/>
      <c r="AC1294" s="35"/>
      <c r="AD1294" s="36"/>
      <c r="AE1294" s="49"/>
      <c r="AF1294" s="246"/>
      <c r="AG1294" s="257">
        <f t="shared" si="143"/>
        <v>0</v>
      </c>
      <c r="AH1294" s="252" t="str">
        <f t="shared" si="145"/>
        <v/>
      </c>
      <c r="AI1294" s="258">
        <f t="shared" si="146"/>
        <v>0</v>
      </c>
    </row>
    <row r="1295" spans="1:35" ht="14.25" customHeight="1" x14ac:dyDescent="0.2">
      <c r="A1295" s="133"/>
      <c r="B1295" s="7"/>
      <c r="C1295" s="53"/>
      <c r="D1295" s="88"/>
      <c r="E1295" s="6"/>
      <c r="F1295" s="88"/>
      <c r="G1295" s="14"/>
      <c r="H1295" s="14"/>
      <c r="I1295" s="118">
        <v>261241</v>
      </c>
      <c r="J1295" s="17"/>
      <c r="K1295" s="6"/>
      <c r="L1295" s="6"/>
      <c r="M1295" s="136"/>
      <c r="N1295" s="226"/>
      <c r="O1295" s="26"/>
      <c r="P1295" s="14"/>
      <c r="Q1295" s="14"/>
      <c r="R1295" s="14"/>
      <c r="S1295" s="14"/>
      <c r="T1295" s="14"/>
      <c r="U1295" s="14"/>
      <c r="V1295" s="6"/>
      <c r="W1295" s="256">
        <f t="shared" si="142"/>
        <v>0</v>
      </c>
      <c r="X1295" s="144" t="str">
        <f t="shared" si="144"/>
        <v/>
      </c>
      <c r="Y1295" s="26"/>
      <c r="Z1295" s="34"/>
      <c r="AA1295" s="34"/>
      <c r="AB1295" s="34"/>
      <c r="AC1295" s="35"/>
      <c r="AD1295" s="36"/>
      <c r="AE1295" s="49"/>
      <c r="AF1295" s="246"/>
      <c r="AG1295" s="257">
        <f t="shared" si="143"/>
        <v>0</v>
      </c>
      <c r="AH1295" s="252" t="str">
        <f t="shared" si="145"/>
        <v/>
      </c>
      <c r="AI1295" s="258">
        <f t="shared" si="146"/>
        <v>0</v>
      </c>
    </row>
    <row r="1296" spans="1:35" ht="14.25" customHeight="1" x14ac:dyDescent="0.2">
      <c r="A1296" s="133"/>
      <c r="B1296" s="7"/>
      <c r="C1296" s="53"/>
      <c r="D1296" s="88"/>
      <c r="E1296" s="6"/>
      <c r="F1296" s="88"/>
      <c r="G1296" s="14"/>
      <c r="H1296" s="14"/>
      <c r="I1296" s="118">
        <v>261242</v>
      </c>
      <c r="J1296" s="17"/>
      <c r="K1296" s="6"/>
      <c r="L1296" s="6"/>
      <c r="M1296" s="136"/>
      <c r="N1296" s="226"/>
      <c r="O1296" s="26"/>
      <c r="P1296" s="14"/>
      <c r="Q1296" s="14"/>
      <c r="R1296" s="14"/>
      <c r="S1296" s="14"/>
      <c r="T1296" s="14"/>
      <c r="U1296" s="14"/>
      <c r="V1296" s="6"/>
      <c r="W1296" s="256">
        <f t="shared" si="142"/>
        <v>0</v>
      </c>
      <c r="X1296" s="144" t="str">
        <f t="shared" si="144"/>
        <v/>
      </c>
      <c r="Y1296" s="26"/>
      <c r="Z1296" s="34"/>
      <c r="AA1296" s="34"/>
      <c r="AB1296" s="34"/>
      <c r="AC1296" s="35"/>
      <c r="AD1296" s="36"/>
      <c r="AE1296" s="49"/>
      <c r="AF1296" s="246"/>
      <c r="AG1296" s="257">
        <f t="shared" si="143"/>
        <v>0</v>
      </c>
      <c r="AH1296" s="252" t="str">
        <f t="shared" si="145"/>
        <v/>
      </c>
      <c r="AI1296" s="258">
        <f t="shared" si="146"/>
        <v>0</v>
      </c>
    </row>
    <row r="1297" spans="1:35" ht="14.25" customHeight="1" x14ac:dyDescent="0.2">
      <c r="A1297" s="133"/>
      <c r="B1297" s="7"/>
      <c r="C1297" s="53"/>
      <c r="D1297" s="88"/>
      <c r="E1297" s="6"/>
      <c r="F1297" s="88"/>
      <c r="G1297" s="14"/>
      <c r="H1297" s="14"/>
      <c r="I1297" s="118">
        <v>261243</v>
      </c>
      <c r="J1297" s="17"/>
      <c r="K1297" s="6"/>
      <c r="L1297" s="6"/>
      <c r="M1297" s="136"/>
      <c r="N1297" s="226"/>
      <c r="O1297" s="26"/>
      <c r="P1297" s="14"/>
      <c r="Q1297" s="14"/>
      <c r="R1297" s="14"/>
      <c r="S1297" s="14"/>
      <c r="T1297" s="14"/>
      <c r="U1297" s="14"/>
      <c r="V1297" s="6"/>
      <c r="W1297" s="256">
        <f t="shared" si="142"/>
        <v>0</v>
      </c>
      <c r="X1297" s="144" t="str">
        <f t="shared" si="144"/>
        <v/>
      </c>
      <c r="Y1297" s="26"/>
      <c r="Z1297" s="34"/>
      <c r="AA1297" s="34"/>
      <c r="AB1297" s="34"/>
      <c r="AC1297" s="35"/>
      <c r="AD1297" s="36"/>
      <c r="AE1297" s="49"/>
      <c r="AF1297" s="246"/>
      <c r="AG1297" s="257">
        <f t="shared" si="143"/>
        <v>0</v>
      </c>
      <c r="AH1297" s="252" t="str">
        <f t="shared" si="145"/>
        <v/>
      </c>
      <c r="AI1297" s="258">
        <f t="shared" si="146"/>
        <v>0</v>
      </c>
    </row>
    <row r="1298" spans="1:35" ht="14.25" customHeight="1" x14ac:dyDescent="0.2">
      <c r="A1298" s="133"/>
      <c r="B1298" s="7"/>
      <c r="C1298" s="53"/>
      <c r="D1298" s="88"/>
      <c r="E1298" s="6"/>
      <c r="F1298" s="88"/>
      <c r="G1298" s="14"/>
      <c r="H1298" s="14"/>
      <c r="I1298" s="118">
        <v>261244</v>
      </c>
      <c r="J1298" s="17"/>
      <c r="K1298" s="6"/>
      <c r="L1298" s="6"/>
      <c r="M1298" s="136"/>
      <c r="N1298" s="226"/>
      <c r="O1298" s="26"/>
      <c r="P1298" s="14"/>
      <c r="Q1298" s="14"/>
      <c r="R1298" s="14"/>
      <c r="S1298" s="14"/>
      <c r="T1298" s="14"/>
      <c r="U1298" s="14"/>
      <c r="V1298" s="6"/>
      <c r="W1298" s="256">
        <f t="shared" si="142"/>
        <v>0</v>
      </c>
      <c r="X1298" s="144" t="str">
        <f t="shared" si="144"/>
        <v/>
      </c>
      <c r="Y1298" s="26"/>
      <c r="Z1298" s="34"/>
      <c r="AA1298" s="34"/>
      <c r="AB1298" s="34"/>
      <c r="AC1298" s="35"/>
      <c r="AD1298" s="36"/>
      <c r="AE1298" s="49"/>
      <c r="AF1298" s="246"/>
      <c r="AG1298" s="257">
        <f t="shared" si="143"/>
        <v>0</v>
      </c>
      <c r="AH1298" s="252" t="str">
        <f t="shared" si="145"/>
        <v/>
      </c>
      <c r="AI1298" s="258">
        <f t="shared" si="146"/>
        <v>0</v>
      </c>
    </row>
    <row r="1299" spans="1:35" ht="14.25" customHeight="1" x14ac:dyDescent="0.2">
      <c r="A1299" s="133"/>
      <c r="B1299" s="7"/>
      <c r="C1299" s="53"/>
      <c r="D1299" s="88"/>
      <c r="E1299" s="6"/>
      <c r="F1299" s="88"/>
      <c r="G1299" s="14"/>
      <c r="H1299" s="14"/>
      <c r="I1299" s="118">
        <v>261245</v>
      </c>
      <c r="J1299" s="17"/>
      <c r="K1299" s="6"/>
      <c r="L1299" s="6"/>
      <c r="M1299" s="136"/>
      <c r="N1299" s="226"/>
      <c r="O1299" s="26"/>
      <c r="P1299" s="14"/>
      <c r="Q1299" s="14"/>
      <c r="R1299" s="14"/>
      <c r="S1299" s="14"/>
      <c r="T1299" s="14"/>
      <c r="U1299" s="14"/>
      <c r="V1299" s="6"/>
      <c r="W1299" s="256">
        <f t="shared" si="142"/>
        <v>0</v>
      </c>
      <c r="X1299" s="144" t="str">
        <f t="shared" si="144"/>
        <v/>
      </c>
      <c r="Y1299" s="26"/>
      <c r="Z1299" s="34"/>
      <c r="AA1299" s="34"/>
      <c r="AB1299" s="34"/>
      <c r="AC1299" s="35"/>
      <c r="AD1299" s="36"/>
      <c r="AE1299" s="49"/>
      <c r="AF1299" s="246"/>
      <c r="AG1299" s="257">
        <f t="shared" si="143"/>
        <v>0</v>
      </c>
      <c r="AH1299" s="252" t="str">
        <f t="shared" si="145"/>
        <v/>
      </c>
      <c r="AI1299" s="258">
        <f t="shared" si="146"/>
        <v>0</v>
      </c>
    </row>
    <row r="1300" spans="1:35" ht="14.25" customHeight="1" x14ac:dyDescent="0.2">
      <c r="A1300" s="133"/>
      <c r="B1300" s="7"/>
      <c r="C1300" s="53"/>
      <c r="D1300" s="88"/>
      <c r="E1300" s="6"/>
      <c r="F1300" s="88"/>
      <c r="G1300" s="14"/>
      <c r="H1300" s="14"/>
      <c r="I1300" s="118">
        <v>261246</v>
      </c>
      <c r="J1300" s="17"/>
      <c r="K1300" s="6"/>
      <c r="L1300" s="6"/>
      <c r="M1300" s="136"/>
      <c r="N1300" s="226"/>
      <c r="O1300" s="26"/>
      <c r="P1300" s="14"/>
      <c r="Q1300" s="14"/>
      <c r="R1300" s="14"/>
      <c r="S1300" s="14"/>
      <c r="T1300" s="14"/>
      <c r="U1300" s="14"/>
      <c r="V1300" s="6"/>
      <c r="W1300" s="256">
        <f t="shared" si="142"/>
        <v>0</v>
      </c>
      <c r="X1300" s="144" t="str">
        <f t="shared" si="144"/>
        <v/>
      </c>
      <c r="Y1300" s="26"/>
      <c r="Z1300" s="34"/>
      <c r="AA1300" s="34"/>
      <c r="AB1300" s="34"/>
      <c r="AC1300" s="35"/>
      <c r="AD1300" s="36"/>
      <c r="AE1300" s="49"/>
      <c r="AF1300" s="246"/>
      <c r="AG1300" s="257">
        <f t="shared" si="143"/>
        <v>0</v>
      </c>
      <c r="AH1300" s="252" t="str">
        <f t="shared" si="145"/>
        <v/>
      </c>
      <c r="AI1300" s="258">
        <f t="shared" si="146"/>
        <v>0</v>
      </c>
    </row>
    <row r="1301" spans="1:35" ht="14.25" customHeight="1" x14ac:dyDescent="0.2">
      <c r="A1301" s="133"/>
      <c r="B1301" s="7"/>
      <c r="C1301" s="53"/>
      <c r="D1301" s="88"/>
      <c r="E1301" s="6"/>
      <c r="F1301" s="88"/>
      <c r="G1301" s="14"/>
      <c r="H1301" s="14"/>
      <c r="I1301" s="118">
        <v>261247</v>
      </c>
      <c r="J1301" s="17"/>
      <c r="K1301" s="6"/>
      <c r="L1301" s="6"/>
      <c r="M1301" s="136"/>
      <c r="N1301" s="226"/>
      <c r="O1301" s="26"/>
      <c r="P1301" s="14"/>
      <c r="Q1301" s="14"/>
      <c r="R1301" s="14"/>
      <c r="S1301" s="14"/>
      <c r="T1301" s="14"/>
      <c r="U1301" s="14"/>
      <c r="V1301" s="6"/>
      <c r="W1301" s="256">
        <f t="shared" si="142"/>
        <v>0</v>
      </c>
      <c r="X1301" s="144" t="str">
        <f t="shared" si="144"/>
        <v/>
      </c>
      <c r="Y1301" s="26"/>
      <c r="Z1301" s="34"/>
      <c r="AA1301" s="34"/>
      <c r="AB1301" s="34"/>
      <c r="AC1301" s="35"/>
      <c r="AD1301" s="36"/>
      <c r="AE1301" s="49"/>
      <c r="AF1301" s="246"/>
      <c r="AG1301" s="257">
        <f t="shared" si="143"/>
        <v>0</v>
      </c>
      <c r="AH1301" s="252" t="str">
        <f t="shared" si="145"/>
        <v/>
      </c>
      <c r="AI1301" s="258">
        <f t="shared" si="146"/>
        <v>0</v>
      </c>
    </row>
    <row r="1302" spans="1:35" ht="14.25" customHeight="1" x14ac:dyDescent="0.2">
      <c r="A1302" s="133"/>
      <c r="B1302" s="7"/>
      <c r="C1302" s="53"/>
      <c r="D1302" s="88"/>
      <c r="E1302" s="6"/>
      <c r="F1302" s="88"/>
      <c r="G1302" s="14"/>
      <c r="H1302" s="14"/>
      <c r="I1302" s="118">
        <v>261248</v>
      </c>
      <c r="J1302" s="17"/>
      <c r="K1302" s="6"/>
      <c r="L1302" s="6"/>
      <c r="M1302" s="136"/>
      <c r="N1302" s="226"/>
      <c r="O1302" s="26"/>
      <c r="P1302" s="14"/>
      <c r="Q1302" s="14"/>
      <c r="R1302" s="14"/>
      <c r="S1302" s="14"/>
      <c r="T1302" s="14"/>
      <c r="U1302" s="14"/>
      <c r="V1302" s="6"/>
      <c r="W1302" s="256">
        <f t="shared" si="142"/>
        <v>0</v>
      </c>
      <c r="X1302" s="144" t="str">
        <f t="shared" si="144"/>
        <v/>
      </c>
      <c r="Y1302" s="26"/>
      <c r="Z1302" s="34"/>
      <c r="AA1302" s="34"/>
      <c r="AB1302" s="34"/>
      <c r="AC1302" s="35"/>
      <c r="AD1302" s="36"/>
      <c r="AE1302" s="49"/>
      <c r="AF1302" s="246"/>
      <c r="AG1302" s="257">
        <f t="shared" si="143"/>
        <v>0</v>
      </c>
      <c r="AH1302" s="252" t="str">
        <f t="shared" si="145"/>
        <v/>
      </c>
      <c r="AI1302" s="258">
        <f t="shared" si="146"/>
        <v>0</v>
      </c>
    </row>
    <row r="1303" spans="1:35" ht="14.25" customHeight="1" x14ac:dyDescent="0.2">
      <c r="A1303" s="133"/>
      <c r="B1303" s="7"/>
      <c r="C1303" s="53"/>
      <c r="D1303" s="88"/>
      <c r="E1303" s="6"/>
      <c r="F1303" s="88"/>
      <c r="G1303" s="14"/>
      <c r="H1303" s="14"/>
      <c r="I1303" s="118">
        <v>261249</v>
      </c>
      <c r="J1303" s="17"/>
      <c r="K1303" s="6"/>
      <c r="L1303" s="6"/>
      <c r="M1303" s="136"/>
      <c r="N1303" s="226"/>
      <c r="O1303" s="26"/>
      <c r="P1303" s="14"/>
      <c r="Q1303" s="14"/>
      <c r="R1303" s="14"/>
      <c r="S1303" s="14"/>
      <c r="T1303" s="14"/>
      <c r="U1303" s="14"/>
      <c r="V1303" s="6"/>
      <c r="W1303" s="256">
        <f t="shared" si="142"/>
        <v>0</v>
      </c>
      <c r="X1303" s="144" t="str">
        <f t="shared" si="144"/>
        <v/>
      </c>
      <c r="Y1303" s="26"/>
      <c r="Z1303" s="34"/>
      <c r="AA1303" s="34"/>
      <c r="AB1303" s="34"/>
      <c r="AC1303" s="35"/>
      <c r="AD1303" s="36"/>
      <c r="AE1303" s="49"/>
      <c r="AF1303" s="246"/>
      <c r="AG1303" s="257">
        <f t="shared" si="143"/>
        <v>0</v>
      </c>
      <c r="AH1303" s="252" t="str">
        <f t="shared" si="145"/>
        <v/>
      </c>
      <c r="AI1303" s="258">
        <f t="shared" si="146"/>
        <v>0</v>
      </c>
    </row>
    <row r="1304" spans="1:35" ht="14.25" customHeight="1" x14ac:dyDescent="0.2">
      <c r="A1304" s="133"/>
      <c r="B1304" s="7"/>
      <c r="C1304" s="53"/>
      <c r="D1304" s="88"/>
      <c r="E1304" s="6"/>
      <c r="F1304" s="88"/>
      <c r="G1304" s="14"/>
      <c r="H1304" s="14"/>
      <c r="I1304" s="118">
        <v>261250</v>
      </c>
      <c r="J1304" s="17"/>
      <c r="K1304" s="6"/>
      <c r="L1304" s="6"/>
      <c r="M1304" s="136"/>
      <c r="N1304" s="226"/>
      <c r="O1304" s="26"/>
      <c r="P1304" s="14"/>
      <c r="Q1304" s="14"/>
      <c r="R1304" s="14"/>
      <c r="S1304" s="14"/>
      <c r="T1304" s="14"/>
      <c r="U1304" s="14"/>
      <c r="V1304" s="6"/>
      <c r="W1304" s="256">
        <f t="shared" si="142"/>
        <v>0</v>
      </c>
      <c r="X1304" s="144" t="str">
        <f t="shared" si="144"/>
        <v/>
      </c>
      <c r="Y1304" s="26"/>
      <c r="Z1304" s="34"/>
      <c r="AA1304" s="34"/>
      <c r="AB1304" s="34"/>
      <c r="AC1304" s="35"/>
      <c r="AD1304" s="36"/>
      <c r="AE1304" s="49"/>
      <c r="AF1304" s="246"/>
      <c r="AG1304" s="257">
        <f t="shared" si="143"/>
        <v>0</v>
      </c>
      <c r="AH1304" s="252" t="str">
        <f t="shared" si="145"/>
        <v/>
      </c>
      <c r="AI1304" s="258">
        <f t="shared" si="146"/>
        <v>0</v>
      </c>
    </row>
    <row r="1305" spans="1:35" ht="14.25" customHeight="1" x14ac:dyDescent="0.2">
      <c r="A1305" s="133"/>
      <c r="B1305" s="7"/>
      <c r="C1305" s="53"/>
      <c r="D1305" s="88"/>
      <c r="E1305" s="6"/>
      <c r="F1305" s="88"/>
      <c r="G1305" s="14"/>
      <c r="H1305" s="14"/>
      <c r="I1305" s="118">
        <v>261251</v>
      </c>
      <c r="J1305" s="17"/>
      <c r="K1305" s="6"/>
      <c r="L1305" s="6"/>
      <c r="M1305" s="136"/>
      <c r="N1305" s="226"/>
      <c r="O1305" s="26"/>
      <c r="P1305" s="14"/>
      <c r="Q1305" s="14"/>
      <c r="R1305" s="14"/>
      <c r="S1305" s="14"/>
      <c r="T1305" s="14"/>
      <c r="U1305" s="14"/>
      <c r="V1305" s="6"/>
      <c r="W1305" s="256">
        <f t="shared" si="142"/>
        <v>0</v>
      </c>
      <c r="X1305" s="144" t="str">
        <f t="shared" si="144"/>
        <v/>
      </c>
      <c r="Y1305" s="26"/>
      <c r="Z1305" s="34"/>
      <c r="AA1305" s="34"/>
      <c r="AB1305" s="34"/>
      <c r="AC1305" s="35"/>
      <c r="AD1305" s="36"/>
      <c r="AE1305" s="49"/>
      <c r="AF1305" s="246"/>
      <c r="AG1305" s="257">
        <f t="shared" si="143"/>
        <v>0</v>
      </c>
      <c r="AH1305" s="252" t="str">
        <f t="shared" si="145"/>
        <v/>
      </c>
      <c r="AI1305" s="258">
        <f t="shared" si="146"/>
        <v>0</v>
      </c>
    </row>
    <row r="1306" spans="1:35" ht="14.25" customHeight="1" x14ac:dyDescent="0.2">
      <c r="A1306" s="133"/>
      <c r="B1306" s="7"/>
      <c r="C1306" s="53"/>
      <c r="D1306" s="88"/>
      <c r="E1306" s="6"/>
      <c r="F1306" s="88"/>
      <c r="G1306" s="14"/>
      <c r="H1306" s="14"/>
      <c r="I1306" s="118">
        <v>261252</v>
      </c>
      <c r="J1306" s="17"/>
      <c r="K1306" s="6"/>
      <c r="L1306" s="6"/>
      <c r="M1306" s="136"/>
      <c r="N1306" s="226"/>
      <c r="O1306" s="26"/>
      <c r="P1306" s="14"/>
      <c r="Q1306" s="14"/>
      <c r="R1306" s="14"/>
      <c r="S1306" s="14"/>
      <c r="T1306" s="14"/>
      <c r="U1306" s="14"/>
      <c r="V1306" s="6"/>
      <c r="W1306" s="256">
        <f t="shared" si="142"/>
        <v>0</v>
      </c>
      <c r="X1306" s="144" t="str">
        <f t="shared" si="144"/>
        <v/>
      </c>
      <c r="Y1306" s="26"/>
      <c r="Z1306" s="34"/>
      <c r="AA1306" s="34"/>
      <c r="AB1306" s="34"/>
      <c r="AC1306" s="35"/>
      <c r="AD1306" s="36"/>
      <c r="AE1306" s="49"/>
      <c r="AF1306" s="246"/>
      <c r="AG1306" s="257">
        <f t="shared" si="143"/>
        <v>0</v>
      </c>
      <c r="AH1306" s="252" t="str">
        <f t="shared" si="145"/>
        <v/>
      </c>
      <c r="AI1306" s="258">
        <f t="shared" si="146"/>
        <v>0</v>
      </c>
    </row>
    <row r="1307" spans="1:35" ht="14.25" customHeight="1" x14ac:dyDescent="0.2">
      <c r="A1307" s="133"/>
      <c r="B1307" s="7"/>
      <c r="C1307" s="53"/>
      <c r="D1307" s="88"/>
      <c r="E1307" s="6"/>
      <c r="F1307" s="88"/>
      <c r="G1307" s="14"/>
      <c r="H1307" s="14"/>
      <c r="I1307" s="118">
        <v>261253</v>
      </c>
      <c r="J1307" s="17"/>
      <c r="K1307" s="6"/>
      <c r="L1307" s="6"/>
      <c r="M1307" s="136"/>
      <c r="N1307" s="226"/>
      <c r="O1307" s="26"/>
      <c r="P1307" s="14"/>
      <c r="Q1307" s="14"/>
      <c r="R1307" s="14"/>
      <c r="S1307" s="14"/>
      <c r="T1307" s="14"/>
      <c r="U1307" s="14"/>
      <c r="V1307" s="6"/>
      <c r="W1307" s="256">
        <f t="shared" si="142"/>
        <v>0</v>
      </c>
      <c r="X1307" s="144" t="str">
        <f t="shared" si="144"/>
        <v/>
      </c>
      <c r="Y1307" s="26"/>
      <c r="Z1307" s="34"/>
      <c r="AA1307" s="34"/>
      <c r="AB1307" s="34"/>
      <c r="AC1307" s="35"/>
      <c r="AD1307" s="36"/>
      <c r="AE1307" s="49"/>
      <c r="AF1307" s="246"/>
      <c r="AG1307" s="257">
        <f t="shared" si="143"/>
        <v>0</v>
      </c>
      <c r="AH1307" s="252" t="str">
        <f t="shared" si="145"/>
        <v/>
      </c>
      <c r="AI1307" s="258">
        <f t="shared" si="146"/>
        <v>0</v>
      </c>
    </row>
    <row r="1308" spans="1:35" ht="14.25" customHeight="1" x14ac:dyDescent="0.2">
      <c r="A1308" s="133"/>
      <c r="B1308" s="7"/>
      <c r="C1308" s="53"/>
      <c r="D1308" s="88"/>
      <c r="E1308" s="6"/>
      <c r="F1308" s="88"/>
      <c r="G1308" s="14"/>
      <c r="H1308" s="14"/>
      <c r="I1308" s="118">
        <v>261254</v>
      </c>
      <c r="J1308" s="17"/>
      <c r="K1308" s="6"/>
      <c r="L1308" s="6"/>
      <c r="M1308" s="136"/>
      <c r="N1308" s="226"/>
      <c r="O1308" s="26"/>
      <c r="P1308" s="14"/>
      <c r="Q1308" s="14"/>
      <c r="R1308" s="14"/>
      <c r="S1308" s="14"/>
      <c r="T1308" s="14"/>
      <c r="U1308" s="14"/>
      <c r="V1308" s="6"/>
      <c r="W1308" s="256">
        <f t="shared" si="142"/>
        <v>0</v>
      </c>
      <c r="X1308" s="144" t="str">
        <f t="shared" si="144"/>
        <v/>
      </c>
      <c r="Y1308" s="26"/>
      <c r="Z1308" s="34"/>
      <c r="AA1308" s="34"/>
      <c r="AB1308" s="34"/>
      <c r="AC1308" s="35"/>
      <c r="AD1308" s="36"/>
      <c r="AE1308" s="49"/>
      <c r="AF1308" s="246"/>
      <c r="AG1308" s="257">
        <f t="shared" si="143"/>
        <v>0</v>
      </c>
      <c r="AH1308" s="252" t="str">
        <f t="shared" si="145"/>
        <v/>
      </c>
      <c r="AI1308" s="258">
        <f t="shared" si="146"/>
        <v>0</v>
      </c>
    </row>
    <row r="1309" spans="1:35" ht="14.25" customHeight="1" x14ac:dyDescent="0.2">
      <c r="A1309" s="133"/>
      <c r="B1309" s="7"/>
      <c r="C1309" s="53"/>
      <c r="D1309" s="88"/>
      <c r="E1309" s="6"/>
      <c r="F1309" s="88"/>
      <c r="G1309" s="14"/>
      <c r="H1309" s="14"/>
      <c r="I1309" s="118">
        <v>261255</v>
      </c>
      <c r="J1309" s="17"/>
      <c r="K1309" s="6"/>
      <c r="L1309" s="6"/>
      <c r="M1309" s="136"/>
      <c r="N1309" s="226"/>
      <c r="O1309" s="26"/>
      <c r="P1309" s="14"/>
      <c r="Q1309" s="14"/>
      <c r="R1309" s="14"/>
      <c r="S1309" s="14"/>
      <c r="T1309" s="14"/>
      <c r="U1309" s="14"/>
      <c r="V1309" s="6"/>
      <c r="W1309" s="256">
        <f t="shared" si="142"/>
        <v>0</v>
      </c>
      <c r="X1309" s="144" t="str">
        <f t="shared" si="144"/>
        <v/>
      </c>
      <c r="Y1309" s="26"/>
      <c r="Z1309" s="34"/>
      <c r="AA1309" s="34"/>
      <c r="AB1309" s="34"/>
      <c r="AC1309" s="35"/>
      <c r="AD1309" s="36"/>
      <c r="AE1309" s="49"/>
      <c r="AF1309" s="246"/>
      <c r="AG1309" s="257">
        <f t="shared" si="143"/>
        <v>0</v>
      </c>
      <c r="AH1309" s="252" t="str">
        <f t="shared" si="145"/>
        <v/>
      </c>
      <c r="AI1309" s="258">
        <f t="shared" si="146"/>
        <v>0</v>
      </c>
    </row>
    <row r="1310" spans="1:35" ht="14.25" customHeight="1" x14ac:dyDescent="0.2">
      <c r="A1310" s="133"/>
      <c r="B1310" s="7"/>
      <c r="C1310" s="53"/>
      <c r="D1310" s="88"/>
      <c r="E1310" s="6"/>
      <c r="F1310" s="88"/>
      <c r="G1310" s="14"/>
      <c r="H1310" s="14"/>
      <c r="I1310" s="118">
        <v>261256</v>
      </c>
      <c r="J1310" s="17"/>
      <c r="K1310" s="6"/>
      <c r="L1310" s="6"/>
      <c r="M1310" s="136"/>
      <c r="N1310" s="226"/>
      <c r="O1310" s="26"/>
      <c r="P1310" s="14"/>
      <c r="Q1310" s="14"/>
      <c r="R1310" s="14"/>
      <c r="S1310" s="14"/>
      <c r="T1310" s="14"/>
      <c r="U1310" s="14"/>
      <c r="V1310" s="6"/>
      <c r="W1310" s="256">
        <f t="shared" si="142"/>
        <v>0</v>
      </c>
      <c r="X1310" s="144" t="str">
        <f t="shared" si="144"/>
        <v/>
      </c>
      <c r="Y1310" s="26"/>
      <c r="Z1310" s="34"/>
      <c r="AA1310" s="34"/>
      <c r="AB1310" s="34"/>
      <c r="AC1310" s="35"/>
      <c r="AD1310" s="36"/>
      <c r="AE1310" s="49"/>
      <c r="AF1310" s="246"/>
      <c r="AG1310" s="257">
        <f t="shared" si="143"/>
        <v>0</v>
      </c>
      <c r="AH1310" s="252" t="str">
        <f t="shared" si="145"/>
        <v/>
      </c>
      <c r="AI1310" s="258">
        <f t="shared" si="146"/>
        <v>0</v>
      </c>
    </row>
    <row r="1311" spans="1:35" ht="14.25" customHeight="1" x14ac:dyDescent="0.2">
      <c r="A1311" s="133"/>
      <c r="B1311" s="7"/>
      <c r="C1311" s="53"/>
      <c r="D1311" s="88"/>
      <c r="E1311" s="6"/>
      <c r="F1311" s="88"/>
      <c r="G1311" s="14"/>
      <c r="H1311" s="14"/>
      <c r="I1311" s="118">
        <v>261257</v>
      </c>
      <c r="J1311" s="17"/>
      <c r="K1311" s="6"/>
      <c r="L1311" s="6"/>
      <c r="M1311" s="136"/>
      <c r="N1311" s="226"/>
      <c r="O1311" s="26"/>
      <c r="P1311" s="14"/>
      <c r="Q1311" s="14"/>
      <c r="R1311" s="14"/>
      <c r="S1311" s="14"/>
      <c r="T1311" s="14"/>
      <c r="U1311" s="14"/>
      <c r="V1311" s="6"/>
      <c r="W1311" s="256">
        <f t="shared" si="142"/>
        <v>0</v>
      </c>
      <c r="X1311" s="144" t="str">
        <f t="shared" si="144"/>
        <v/>
      </c>
      <c r="Y1311" s="26"/>
      <c r="Z1311" s="34"/>
      <c r="AA1311" s="34"/>
      <c r="AB1311" s="34"/>
      <c r="AC1311" s="35"/>
      <c r="AD1311" s="36"/>
      <c r="AE1311" s="49"/>
      <c r="AF1311" s="246"/>
      <c r="AG1311" s="257">
        <f t="shared" si="143"/>
        <v>0</v>
      </c>
      <c r="AH1311" s="252" t="str">
        <f t="shared" si="145"/>
        <v/>
      </c>
      <c r="AI1311" s="258">
        <f t="shared" si="146"/>
        <v>0</v>
      </c>
    </row>
    <row r="1312" spans="1:35" ht="14.25" customHeight="1" x14ac:dyDescent="0.2">
      <c r="A1312" s="133"/>
      <c r="B1312" s="7"/>
      <c r="C1312" s="53"/>
      <c r="D1312" s="88"/>
      <c r="E1312" s="6"/>
      <c r="F1312" s="88"/>
      <c r="G1312" s="14"/>
      <c r="H1312" s="14"/>
      <c r="I1312" s="118">
        <v>261258</v>
      </c>
      <c r="J1312" s="17"/>
      <c r="K1312" s="6"/>
      <c r="L1312" s="6"/>
      <c r="M1312" s="136"/>
      <c r="N1312" s="226"/>
      <c r="O1312" s="26"/>
      <c r="P1312" s="14"/>
      <c r="Q1312" s="14"/>
      <c r="R1312" s="14"/>
      <c r="S1312" s="14"/>
      <c r="T1312" s="14"/>
      <c r="U1312" s="14"/>
      <c r="V1312" s="6"/>
      <c r="W1312" s="256">
        <f t="shared" si="142"/>
        <v>0</v>
      </c>
      <c r="X1312" s="144" t="str">
        <f t="shared" si="144"/>
        <v/>
      </c>
      <c r="Y1312" s="26"/>
      <c r="Z1312" s="34"/>
      <c r="AA1312" s="34"/>
      <c r="AB1312" s="34"/>
      <c r="AC1312" s="35"/>
      <c r="AD1312" s="36"/>
      <c r="AE1312" s="49"/>
      <c r="AF1312" s="246"/>
      <c r="AG1312" s="257">
        <f t="shared" si="143"/>
        <v>0</v>
      </c>
      <c r="AH1312" s="252" t="str">
        <f t="shared" si="145"/>
        <v/>
      </c>
      <c r="AI1312" s="258">
        <f t="shared" si="146"/>
        <v>0</v>
      </c>
    </row>
    <row r="1313" spans="1:35" ht="14.25" customHeight="1" x14ac:dyDescent="0.2">
      <c r="A1313" s="133"/>
      <c r="B1313" s="7"/>
      <c r="C1313" s="53"/>
      <c r="D1313" s="88"/>
      <c r="E1313" s="6"/>
      <c r="F1313" s="88"/>
      <c r="G1313" s="14"/>
      <c r="H1313" s="14"/>
      <c r="I1313" s="118">
        <v>261259</v>
      </c>
      <c r="J1313" s="17"/>
      <c r="K1313" s="6"/>
      <c r="L1313" s="6"/>
      <c r="M1313" s="136"/>
      <c r="N1313" s="226"/>
      <c r="O1313" s="26"/>
      <c r="P1313" s="14"/>
      <c r="Q1313" s="14"/>
      <c r="R1313" s="14"/>
      <c r="S1313" s="14"/>
      <c r="T1313" s="14"/>
      <c r="U1313" s="14"/>
      <c r="V1313" s="6"/>
      <c r="W1313" s="256">
        <f t="shared" si="142"/>
        <v>0</v>
      </c>
      <c r="X1313" s="144" t="str">
        <f t="shared" si="144"/>
        <v/>
      </c>
      <c r="Y1313" s="26"/>
      <c r="Z1313" s="34"/>
      <c r="AA1313" s="34"/>
      <c r="AB1313" s="34"/>
      <c r="AC1313" s="35"/>
      <c r="AD1313" s="36"/>
      <c r="AE1313" s="49"/>
      <c r="AF1313" s="246"/>
      <c r="AG1313" s="257">
        <f t="shared" si="143"/>
        <v>0</v>
      </c>
      <c r="AH1313" s="252" t="str">
        <f t="shared" si="145"/>
        <v/>
      </c>
      <c r="AI1313" s="258">
        <f t="shared" si="146"/>
        <v>0</v>
      </c>
    </row>
    <row r="1314" spans="1:35" ht="14.25" customHeight="1" x14ac:dyDescent="0.2">
      <c r="A1314" s="133"/>
      <c r="B1314" s="7"/>
      <c r="C1314" s="53"/>
      <c r="D1314" s="88"/>
      <c r="E1314" s="6"/>
      <c r="F1314" s="88"/>
      <c r="G1314" s="14"/>
      <c r="H1314" s="14"/>
      <c r="I1314" s="118">
        <v>261260</v>
      </c>
      <c r="J1314" s="17"/>
      <c r="K1314" s="6"/>
      <c r="L1314" s="6"/>
      <c r="M1314" s="136"/>
      <c r="N1314" s="226"/>
      <c r="O1314" s="26"/>
      <c r="P1314" s="14"/>
      <c r="Q1314" s="14"/>
      <c r="R1314" s="14"/>
      <c r="S1314" s="14"/>
      <c r="T1314" s="14"/>
      <c r="U1314" s="14"/>
      <c r="V1314" s="6"/>
      <c r="W1314" s="256">
        <f t="shared" si="142"/>
        <v>0</v>
      </c>
      <c r="X1314" s="144" t="str">
        <f t="shared" si="144"/>
        <v/>
      </c>
      <c r="Y1314" s="26"/>
      <c r="Z1314" s="34"/>
      <c r="AA1314" s="34"/>
      <c r="AB1314" s="34"/>
      <c r="AC1314" s="35"/>
      <c r="AD1314" s="36"/>
      <c r="AE1314" s="49"/>
      <c r="AF1314" s="246"/>
      <c r="AG1314" s="257">
        <f t="shared" si="143"/>
        <v>0</v>
      </c>
      <c r="AH1314" s="252" t="str">
        <f t="shared" si="145"/>
        <v/>
      </c>
      <c r="AI1314" s="258">
        <f t="shared" si="146"/>
        <v>0</v>
      </c>
    </row>
    <row r="1315" spans="1:35" ht="14.25" customHeight="1" x14ac:dyDescent="0.2">
      <c r="A1315" s="133"/>
      <c r="B1315" s="7"/>
      <c r="C1315" s="53"/>
      <c r="D1315" s="88"/>
      <c r="E1315" s="6"/>
      <c r="F1315" s="88"/>
      <c r="G1315" s="14"/>
      <c r="H1315" s="14"/>
      <c r="I1315" s="118">
        <v>261261</v>
      </c>
      <c r="J1315" s="17"/>
      <c r="K1315" s="6"/>
      <c r="L1315" s="6"/>
      <c r="M1315" s="136"/>
      <c r="N1315" s="226"/>
      <c r="O1315" s="26"/>
      <c r="P1315" s="14"/>
      <c r="Q1315" s="14"/>
      <c r="R1315" s="14"/>
      <c r="S1315" s="14"/>
      <c r="T1315" s="14"/>
      <c r="U1315" s="14"/>
      <c r="V1315" s="6"/>
      <c r="W1315" s="256">
        <f t="shared" si="142"/>
        <v>0</v>
      </c>
      <c r="X1315" s="144" t="str">
        <f t="shared" si="144"/>
        <v/>
      </c>
      <c r="Y1315" s="26"/>
      <c r="Z1315" s="34"/>
      <c r="AA1315" s="34"/>
      <c r="AB1315" s="34"/>
      <c r="AC1315" s="35"/>
      <c r="AD1315" s="36"/>
      <c r="AE1315" s="49"/>
      <c r="AF1315" s="246"/>
      <c r="AG1315" s="257">
        <f t="shared" si="143"/>
        <v>0</v>
      </c>
      <c r="AH1315" s="252" t="str">
        <f t="shared" si="145"/>
        <v/>
      </c>
      <c r="AI1315" s="258">
        <f t="shared" si="146"/>
        <v>0</v>
      </c>
    </row>
    <row r="1316" spans="1:35" ht="14.25" customHeight="1" x14ac:dyDescent="0.2">
      <c r="A1316" s="133"/>
      <c r="B1316" s="7"/>
      <c r="C1316" s="53"/>
      <c r="D1316" s="88"/>
      <c r="E1316" s="6"/>
      <c r="F1316" s="88"/>
      <c r="G1316" s="14"/>
      <c r="H1316" s="14"/>
      <c r="I1316" s="118">
        <v>261262</v>
      </c>
      <c r="J1316" s="17"/>
      <c r="K1316" s="6"/>
      <c r="L1316" s="6"/>
      <c r="M1316" s="136"/>
      <c r="N1316" s="226"/>
      <c r="O1316" s="26"/>
      <c r="P1316" s="14"/>
      <c r="Q1316" s="14"/>
      <c r="R1316" s="14"/>
      <c r="S1316" s="14"/>
      <c r="T1316" s="14"/>
      <c r="U1316" s="14"/>
      <c r="V1316" s="6"/>
      <c r="W1316" s="256">
        <f t="shared" si="142"/>
        <v>0</v>
      </c>
      <c r="X1316" s="144" t="str">
        <f t="shared" si="144"/>
        <v/>
      </c>
      <c r="Y1316" s="26"/>
      <c r="Z1316" s="34"/>
      <c r="AA1316" s="34"/>
      <c r="AB1316" s="34"/>
      <c r="AC1316" s="35"/>
      <c r="AD1316" s="36"/>
      <c r="AE1316" s="49"/>
      <c r="AF1316" s="246"/>
      <c r="AG1316" s="257">
        <f t="shared" si="143"/>
        <v>0</v>
      </c>
      <c r="AH1316" s="252" t="str">
        <f t="shared" si="145"/>
        <v/>
      </c>
      <c r="AI1316" s="258">
        <f t="shared" si="146"/>
        <v>0</v>
      </c>
    </row>
    <row r="1317" spans="1:35" ht="14.25" customHeight="1" x14ac:dyDescent="0.2">
      <c r="A1317" s="133"/>
      <c r="B1317" s="7"/>
      <c r="C1317" s="53"/>
      <c r="D1317" s="88"/>
      <c r="E1317" s="6"/>
      <c r="F1317" s="88"/>
      <c r="G1317" s="14"/>
      <c r="H1317" s="14"/>
      <c r="I1317" s="118">
        <v>261263</v>
      </c>
      <c r="J1317" s="17"/>
      <c r="K1317" s="6"/>
      <c r="L1317" s="6"/>
      <c r="M1317" s="136"/>
      <c r="N1317" s="226"/>
      <c r="O1317" s="26"/>
      <c r="P1317" s="14"/>
      <c r="Q1317" s="14"/>
      <c r="R1317" s="14"/>
      <c r="S1317" s="14"/>
      <c r="T1317" s="14"/>
      <c r="U1317" s="14"/>
      <c r="V1317" s="6"/>
      <c r="W1317" s="256">
        <f t="shared" si="142"/>
        <v>0</v>
      </c>
      <c r="X1317" s="144" t="str">
        <f t="shared" si="144"/>
        <v/>
      </c>
      <c r="Y1317" s="26"/>
      <c r="Z1317" s="34"/>
      <c r="AA1317" s="34"/>
      <c r="AB1317" s="34"/>
      <c r="AC1317" s="35"/>
      <c r="AD1317" s="36"/>
      <c r="AE1317" s="49"/>
      <c r="AF1317" s="246"/>
      <c r="AG1317" s="257">
        <f t="shared" si="143"/>
        <v>0</v>
      </c>
      <c r="AH1317" s="252" t="str">
        <f t="shared" si="145"/>
        <v/>
      </c>
      <c r="AI1317" s="258">
        <f t="shared" si="146"/>
        <v>0</v>
      </c>
    </row>
    <row r="1318" spans="1:35" ht="14.25" customHeight="1" x14ac:dyDescent="0.2">
      <c r="A1318" s="133"/>
      <c r="B1318" s="7"/>
      <c r="C1318" s="53"/>
      <c r="D1318" s="88"/>
      <c r="E1318" s="6"/>
      <c r="F1318" s="88"/>
      <c r="G1318" s="14"/>
      <c r="H1318" s="14"/>
      <c r="I1318" s="118">
        <v>261264</v>
      </c>
      <c r="J1318" s="17"/>
      <c r="K1318" s="6"/>
      <c r="L1318" s="6"/>
      <c r="M1318" s="136"/>
      <c r="N1318" s="226"/>
      <c r="O1318" s="26"/>
      <c r="P1318" s="14"/>
      <c r="Q1318" s="14"/>
      <c r="R1318" s="14"/>
      <c r="S1318" s="14"/>
      <c r="T1318" s="14"/>
      <c r="U1318" s="14"/>
      <c r="V1318" s="6"/>
      <c r="W1318" s="256">
        <f t="shared" si="142"/>
        <v>0</v>
      </c>
      <c r="X1318" s="144" t="str">
        <f t="shared" si="144"/>
        <v/>
      </c>
      <c r="Y1318" s="26"/>
      <c r="Z1318" s="34"/>
      <c r="AA1318" s="34"/>
      <c r="AB1318" s="34"/>
      <c r="AC1318" s="35"/>
      <c r="AD1318" s="36"/>
      <c r="AE1318" s="49"/>
      <c r="AF1318" s="246"/>
      <c r="AG1318" s="257">
        <f t="shared" si="143"/>
        <v>0</v>
      </c>
      <c r="AH1318" s="252" t="str">
        <f t="shared" si="145"/>
        <v/>
      </c>
      <c r="AI1318" s="258">
        <f t="shared" si="146"/>
        <v>0</v>
      </c>
    </row>
    <row r="1319" spans="1:35" ht="14.25" customHeight="1" x14ac:dyDescent="0.2">
      <c r="A1319" s="133"/>
      <c r="B1319" s="7"/>
      <c r="C1319" s="53"/>
      <c r="D1319" s="88"/>
      <c r="E1319" s="6"/>
      <c r="F1319" s="88"/>
      <c r="G1319" s="14"/>
      <c r="H1319" s="14"/>
      <c r="I1319" s="118">
        <v>261265</v>
      </c>
      <c r="J1319" s="17"/>
      <c r="K1319" s="6"/>
      <c r="L1319" s="6"/>
      <c r="M1319" s="136"/>
      <c r="N1319" s="226"/>
      <c r="O1319" s="26"/>
      <c r="P1319" s="14"/>
      <c r="Q1319" s="14"/>
      <c r="R1319" s="14"/>
      <c r="S1319" s="14"/>
      <c r="T1319" s="14"/>
      <c r="U1319" s="14"/>
      <c r="V1319" s="6"/>
      <c r="W1319" s="256">
        <f t="shared" si="142"/>
        <v>0</v>
      </c>
      <c r="X1319" s="144" t="str">
        <f t="shared" si="144"/>
        <v/>
      </c>
      <c r="Y1319" s="26"/>
      <c r="Z1319" s="34"/>
      <c r="AA1319" s="34"/>
      <c r="AB1319" s="34"/>
      <c r="AC1319" s="35"/>
      <c r="AD1319" s="36"/>
      <c r="AE1319" s="49"/>
      <c r="AF1319" s="246"/>
      <c r="AG1319" s="257">
        <f t="shared" si="143"/>
        <v>0</v>
      </c>
      <c r="AH1319" s="252" t="str">
        <f t="shared" si="145"/>
        <v/>
      </c>
      <c r="AI1319" s="258">
        <f t="shared" si="146"/>
        <v>0</v>
      </c>
    </row>
    <row r="1320" spans="1:35" ht="14.25" customHeight="1" x14ac:dyDescent="0.2">
      <c r="A1320" s="133"/>
      <c r="B1320" s="7"/>
      <c r="C1320" s="53"/>
      <c r="D1320" s="88"/>
      <c r="E1320" s="6"/>
      <c r="F1320" s="88"/>
      <c r="G1320" s="14"/>
      <c r="H1320" s="14"/>
      <c r="I1320" s="118">
        <v>261266</v>
      </c>
      <c r="J1320" s="17"/>
      <c r="K1320" s="6"/>
      <c r="L1320" s="6"/>
      <c r="M1320" s="136"/>
      <c r="N1320" s="226"/>
      <c r="O1320" s="26"/>
      <c r="P1320" s="14"/>
      <c r="Q1320" s="14"/>
      <c r="R1320" s="14"/>
      <c r="S1320" s="14"/>
      <c r="T1320" s="14"/>
      <c r="U1320" s="14"/>
      <c r="V1320" s="6"/>
      <c r="W1320" s="256">
        <f t="shared" ref="W1320:W1383" si="147">S1320+T1320+U1320+V1320</f>
        <v>0</v>
      </c>
      <c r="X1320" s="144" t="str">
        <f t="shared" si="144"/>
        <v/>
      </c>
      <c r="Y1320" s="26"/>
      <c r="Z1320" s="34"/>
      <c r="AA1320" s="34"/>
      <c r="AB1320" s="34"/>
      <c r="AC1320" s="35"/>
      <c r="AD1320" s="36"/>
      <c r="AE1320" s="49"/>
      <c r="AF1320" s="246"/>
      <c r="AG1320" s="257">
        <f t="shared" ref="AG1320:AG1383" si="148">N1320*C1320</f>
        <v>0</v>
      </c>
      <c r="AH1320" s="252" t="str">
        <f t="shared" si="145"/>
        <v/>
      </c>
      <c r="AI1320" s="258">
        <f t="shared" si="146"/>
        <v>0</v>
      </c>
    </row>
    <row r="1321" spans="1:35" ht="14.25" customHeight="1" x14ac:dyDescent="0.2">
      <c r="A1321" s="133"/>
      <c r="B1321" s="7"/>
      <c r="C1321" s="53"/>
      <c r="D1321" s="88"/>
      <c r="E1321" s="6"/>
      <c r="F1321" s="88"/>
      <c r="G1321" s="14"/>
      <c r="H1321" s="14"/>
      <c r="I1321" s="118">
        <v>261267</v>
      </c>
      <c r="J1321" s="17"/>
      <c r="K1321" s="6"/>
      <c r="L1321" s="6"/>
      <c r="M1321" s="136"/>
      <c r="N1321" s="226"/>
      <c r="O1321" s="26"/>
      <c r="P1321" s="14"/>
      <c r="Q1321" s="14"/>
      <c r="R1321" s="14"/>
      <c r="S1321" s="14"/>
      <c r="T1321" s="14"/>
      <c r="U1321" s="14"/>
      <c r="V1321" s="6"/>
      <c r="W1321" s="256">
        <f t="shared" si="147"/>
        <v>0</v>
      </c>
      <c r="X1321" s="144" t="str">
        <f t="shared" ref="X1321:X1384" si="149">IF(O1321="a",0,IF(O1321="d","0",IF(O1321="","",+N1321-S1321-T1321-U1321-V1321)))</f>
        <v/>
      </c>
      <c r="Y1321" s="26"/>
      <c r="Z1321" s="34"/>
      <c r="AA1321" s="34"/>
      <c r="AB1321" s="34"/>
      <c r="AC1321" s="35"/>
      <c r="AD1321" s="36"/>
      <c r="AE1321" s="49"/>
      <c r="AF1321" s="246"/>
      <c r="AG1321" s="257">
        <f t="shared" si="148"/>
        <v>0</v>
      </c>
      <c r="AH1321" s="252" t="str">
        <f t="shared" ref="AH1321:AH1384" si="150">IF(O1321="a",0,IF(O1321="d",0,IF(C1321="","",+N1321-(C1321*N1321))))</f>
        <v/>
      </c>
      <c r="AI1321" s="258">
        <f t="shared" si="146"/>
        <v>0</v>
      </c>
    </row>
    <row r="1322" spans="1:35" ht="14.25" customHeight="1" x14ac:dyDescent="0.2">
      <c r="A1322" s="133"/>
      <c r="B1322" s="7"/>
      <c r="C1322" s="53"/>
      <c r="D1322" s="88"/>
      <c r="E1322" s="6"/>
      <c r="F1322" s="88"/>
      <c r="G1322" s="14"/>
      <c r="H1322" s="14"/>
      <c r="I1322" s="118">
        <v>261268</v>
      </c>
      <c r="J1322" s="17"/>
      <c r="K1322" s="6"/>
      <c r="L1322" s="6"/>
      <c r="M1322" s="136"/>
      <c r="N1322" s="226"/>
      <c r="O1322" s="26"/>
      <c r="P1322" s="14"/>
      <c r="Q1322" s="14"/>
      <c r="R1322" s="14"/>
      <c r="S1322" s="14"/>
      <c r="T1322" s="14"/>
      <c r="U1322" s="14"/>
      <c r="V1322" s="6"/>
      <c r="W1322" s="256">
        <f t="shared" si="147"/>
        <v>0</v>
      </c>
      <c r="X1322" s="144" t="str">
        <f t="shared" si="149"/>
        <v/>
      </c>
      <c r="Y1322" s="26"/>
      <c r="Z1322" s="34"/>
      <c r="AA1322" s="34"/>
      <c r="AB1322" s="34"/>
      <c r="AC1322" s="35"/>
      <c r="AD1322" s="36"/>
      <c r="AE1322" s="49"/>
      <c r="AF1322" s="246"/>
      <c r="AG1322" s="257">
        <f t="shared" si="148"/>
        <v>0</v>
      </c>
      <c r="AH1322" s="252" t="str">
        <f t="shared" si="150"/>
        <v/>
      </c>
      <c r="AI1322" s="258">
        <f t="shared" si="146"/>
        <v>0</v>
      </c>
    </row>
    <row r="1323" spans="1:35" ht="14.25" customHeight="1" x14ac:dyDescent="0.2">
      <c r="A1323" s="133"/>
      <c r="B1323" s="7"/>
      <c r="C1323" s="53"/>
      <c r="D1323" s="88"/>
      <c r="E1323" s="6"/>
      <c r="F1323" s="88"/>
      <c r="G1323" s="14"/>
      <c r="H1323" s="14"/>
      <c r="I1323" s="118">
        <v>261269</v>
      </c>
      <c r="J1323" s="17"/>
      <c r="K1323" s="6"/>
      <c r="L1323" s="6"/>
      <c r="M1323" s="136"/>
      <c r="N1323" s="226"/>
      <c r="O1323" s="26"/>
      <c r="P1323" s="14"/>
      <c r="Q1323" s="14"/>
      <c r="R1323" s="14"/>
      <c r="S1323" s="14"/>
      <c r="T1323" s="14"/>
      <c r="U1323" s="14"/>
      <c r="V1323" s="6"/>
      <c r="W1323" s="256">
        <f t="shared" si="147"/>
        <v>0</v>
      </c>
      <c r="X1323" s="144" t="str">
        <f t="shared" si="149"/>
        <v/>
      </c>
      <c r="Y1323" s="26"/>
      <c r="Z1323" s="34"/>
      <c r="AA1323" s="34"/>
      <c r="AB1323" s="34"/>
      <c r="AC1323" s="35"/>
      <c r="AD1323" s="36"/>
      <c r="AE1323" s="49"/>
      <c r="AF1323" s="246"/>
      <c r="AG1323" s="257">
        <f t="shared" si="148"/>
        <v>0</v>
      </c>
      <c r="AH1323" s="252" t="str">
        <f t="shared" si="150"/>
        <v/>
      </c>
      <c r="AI1323" s="258">
        <f t="shared" si="146"/>
        <v>0</v>
      </c>
    </row>
    <row r="1324" spans="1:35" ht="14.25" customHeight="1" x14ac:dyDescent="0.2">
      <c r="A1324" s="133"/>
      <c r="B1324" s="7"/>
      <c r="C1324" s="53"/>
      <c r="D1324" s="88"/>
      <c r="E1324" s="6"/>
      <c r="F1324" s="88"/>
      <c r="G1324" s="14"/>
      <c r="H1324" s="14"/>
      <c r="I1324" s="118">
        <v>261270</v>
      </c>
      <c r="J1324" s="17"/>
      <c r="K1324" s="6"/>
      <c r="L1324" s="6"/>
      <c r="M1324" s="136"/>
      <c r="N1324" s="226"/>
      <c r="O1324" s="26"/>
      <c r="P1324" s="14"/>
      <c r="Q1324" s="14"/>
      <c r="R1324" s="14"/>
      <c r="S1324" s="14"/>
      <c r="T1324" s="14"/>
      <c r="U1324" s="14"/>
      <c r="V1324" s="6"/>
      <c r="W1324" s="256">
        <f t="shared" si="147"/>
        <v>0</v>
      </c>
      <c r="X1324" s="144" t="str">
        <f t="shared" si="149"/>
        <v/>
      </c>
      <c r="Y1324" s="26"/>
      <c r="Z1324" s="34"/>
      <c r="AA1324" s="34"/>
      <c r="AB1324" s="34"/>
      <c r="AC1324" s="35"/>
      <c r="AD1324" s="36"/>
      <c r="AE1324" s="49"/>
      <c r="AF1324" s="246"/>
      <c r="AG1324" s="257">
        <f t="shared" si="148"/>
        <v>0</v>
      </c>
      <c r="AH1324" s="252" t="str">
        <f t="shared" si="150"/>
        <v/>
      </c>
      <c r="AI1324" s="258">
        <f t="shared" si="146"/>
        <v>0</v>
      </c>
    </row>
    <row r="1325" spans="1:35" ht="14.25" customHeight="1" x14ac:dyDescent="0.2">
      <c r="A1325" s="133"/>
      <c r="B1325" s="7"/>
      <c r="C1325" s="53"/>
      <c r="D1325" s="88"/>
      <c r="E1325" s="6"/>
      <c r="F1325" s="88"/>
      <c r="G1325" s="14"/>
      <c r="H1325" s="14"/>
      <c r="I1325" s="118">
        <v>261271</v>
      </c>
      <c r="J1325" s="17"/>
      <c r="K1325" s="6"/>
      <c r="L1325" s="6"/>
      <c r="M1325" s="136"/>
      <c r="N1325" s="226"/>
      <c r="O1325" s="26"/>
      <c r="P1325" s="14"/>
      <c r="Q1325" s="14"/>
      <c r="R1325" s="14"/>
      <c r="S1325" s="14"/>
      <c r="T1325" s="14"/>
      <c r="U1325" s="14"/>
      <c r="V1325" s="6"/>
      <c r="W1325" s="256">
        <f t="shared" si="147"/>
        <v>0</v>
      </c>
      <c r="X1325" s="144" t="str">
        <f t="shared" si="149"/>
        <v/>
      </c>
      <c r="Y1325" s="26"/>
      <c r="Z1325" s="34"/>
      <c r="AA1325" s="34"/>
      <c r="AB1325" s="34"/>
      <c r="AC1325" s="35"/>
      <c r="AD1325" s="36"/>
      <c r="AE1325" s="49"/>
      <c r="AF1325" s="246"/>
      <c r="AG1325" s="257">
        <f t="shared" si="148"/>
        <v>0</v>
      </c>
      <c r="AH1325" s="252" t="str">
        <f t="shared" si="150"/>
        <v/>
      </c>
      <c r="AI1325" s="258">
        <f t="shared" si="146"/>
        <v>0</v>
      </c>
    </row>
    <row r="1326" spans="1:35" ht="14.25" customHeight="1" x14ac:dyDescent="0.2">
      <c r="A1326" s="133"/>
      <c r="B1326" s="7"/>
      <c r="C1326" s="53"/>
      <c r="D1326" s="88"/>
      <c r="E1326" s="6"/>
      <c r="F1326" s="88"/>
      <c r="G1326" s="14"/>
      <c r="H1326" s="14"/>
      <c r="I1326" s="118">
        <v>261272</v>
      </c>
      <c r="J1326" s="17"/>
      <c r="K1326" s="6"/>
      <c r="L1326" s="6"/>
      <c r="M1326" s="136"/>
      <c r="N1326" s="226"/>
      <c r="O1326" s="26"/>
      <c r="P1326" s="14"/>
      <c r="Q1326" s="14"/>
      <c r="R1326" s="14"/>
      <c r="S1326" s="14"/>
      <c r="T1326" s="14"/>
      <c r="U1326" s="14"/>
      <c r="V1326" s="6"/>
      <c r="W1326" s="256">
        <f t="shared" si="147"/>
        <v>0</v>
      </c>
      <c r="X1326" s="144" t="str">
        <f t="shared" si="149"/>
        <v/>
      </c>
      <c r="Y1326" s="26"/>
      <c r="Z1326" s="34"/>
      <c r="AA1326" s="34"/>
      <c r="AB1326" s="34"/>
      <c r="AC1326" s="35"/>
      <c r="AD1326" s="36"/>
      <c r="AE1326" s="49"/>
      <c r="AF1326" s="246"/>
      <c r="AG1326" s="257">
        <f t="shared" si="148"/>
        <v>0</v>
      </c>
      <c r="AH1326" s="252" t="str">
        <f t="shared" si="150"/>
        <v/>
      </c>
      <c r="AI1326" s="258">
        <f t="shared" ref="AI1326:AI1389" si="151">AG1326-W1326</f>
        <v>0</v>
      </c>
    </row>
    <row r="1327" spans="1:35" ht="14.25" customHeight="1" x14ac:dyDescent="0.2">
      <c r="A1327" s="133"/>
      <c r="B1327" s="7"/>
      <c r="C1327" s="53"/>
      <c r="D1327" s="88"/>
      <c r="E1327" s="6"/>
      <c r="F1327" s="88"/>
      <c r="G1327" s="14"/>
      <c r="H1327" s="14"/>
      <c r="I1327" s="118">
        <v>261273</v>
      </c>
      <c r="J1327" s="17"/>
      <c r="K1327" s="6"/>
      <c r="L1327" s="6"/>
      <c r="M1327" s="136"/>
      <c r="N1327" s="226"/>
      <c r="O1327" s="26"/>
      <c r="P1327" s="14"/>
      <c r="Q1327" s="14"/>
      <c r="R1327" s="14"/>
      <c r="S1327" s="14"/>
      <c r="T1327" s="14"/>
      <c r="U1327" s="14"/>
      <c r="V1327" s="6"/>
      <c r="W1327" s="256">
        <f t="shared" si="147"/>
        <v>0</v>
      </c>
      <c r="X1327" s="144" t="str">
        <f t="shared" si="149"/>
        <v/>
      </c>
      <c r="Y1327" s="26"/>
      <c r="Z1327" s="34"/>
      <c r="AA1327" s="34"/>
      <c r="AB1327" s="34"/>
      <c r="AC1327" s="35"/>
      <c r="AD1327" s="36"/>
      <c r="AE1327" s="49"/>
      <c r="AF1327" s="246"/>
      <c r="AG1327" s="257">
        <f t="shared" si="148"/>
        <v>0</v>
      </c>
      <c r="AH1327" s="252" t="str">
        <f t="shared" si="150"/>
        <v/>
      </c>
      <c r="AI1327" s="258">
        <f t="shared" si="151"/>
        <v>0</v>
      </c>
    </row>
    <row r="1328" spans="1:35" ht="14.25" customHeight="1" x14ac:dyDescent="0.2">
      <c r="A1328" s="133"/>
      <c r="B1328" s="7"/>
      <c r="C1328" s="53"/>
      <c r="D1328" s="88"/>
      <c r="E1328" s="6"/>
      <c r="F1328" s="88"/>
      <c r="G1328" s="14"/>
      <c r="H1328" s="14"/>
      <c r="I1328" s="118">
        <v>261274</v>
      </c>
      <c r="J1328" s="17"/>
      <c r="K1328" s="6"/>
      <c r="L1328" s="6"/>
      <c r="M1328" s="136"/>
      <c r="N1328" s="226"/>
      <c r="O1328" s="26"/>
      <c r="P1328" s="14"/>
      <c r="Q1328" s="14"/>
      <c r="R1328" s="14"/>
      <c r="S1328" s="14"/>
      <c r="T1328" s="14"/>
      <c r="U1328" s="14"/>
      <c r="V1328" s="6"/>
      <c r="W1328" s="256">
        <f t="shared" si="147"/>
        <v>0</v>
      </c>
      <c r="X1328" s="144" t="str">
        <f t="shared" si="149"/>
        <v/>
      </c>
      <c r="Y1328" s="26"/>
      <c r="Z1328" s="34"/>
      <c r="AA1328" s="34"/>
      <c r="AB1328" s="34"/>
      <c r="AC1328" s="35"/>
      <c r="AD1328" s="36"/>
      <c r="AE1328" s="49"/>
      <c r="AF1328" s="246"/>
      <c r="AG1328" s="257">
        <f t="shared" si="148"/>
        <v>0</v>
      </c>
      <c r="AH1328" s="252" t="str">
        <f t="shared" si="150"/>
        <v/>
      </c>
      <c r="AI1328" s="258">
        <f t="shared" si="151"/>
        <v>0</v>
      </c>
    </row>
    <row r="1329" spans="1:35" ht="14.25" customHeight="1" x14ac:dyDescent="0.2">
      <c r="A1329" s="133"/>
      <c r="B1329" s="7"/>
      <c r="C1329" s="53"/>
      <c r="D1329" s="88"/>
      <c r="E1329" s="6"/>
      <c r="F1329" s="88"/>
      <c r="G1329" s="14"/>
      <c r="H1329" s="14"/>
      <c r="I1329" s="118">
        <v>261275</v>
      </c>
      <c r="J1329" s="17"/>
      <c r="K1329" s="6"/>
      <c r="L1329" s="6"/>
      <c r="M1329" s="136"/>
      <c r="N1329" s="226"/>
      <c r="O1329" s="26"/>
      <c r="P1329" s="14"/>
      <c r="Q1329" s="14"/>
      <c r="R1329" s="14"/>
      <c r="S1329" s="14"/>
      <c r="T1329" s="14"/>
      <c r="U1329" s="14"/>
      <c r="V1329" s="6"/>
      <c r="W1329" s="256">
        <f t="shared" si="147"/>
        <v>0</v>
      </c>
      <c r="X1329" s="144" t="str">
        <f t="shared" si="149"/>
        <v/>
      </c>
      <c r="Y1329" s="26"/>
      <c r="Z1329" s="34"/>
      <c r="AA1329" s="34"/>
      <c r="AB1329" s="34"/>
      <c r="AC1329" s="35"/>
      <c r="AD1329" s="36"/>
      <c r="AE1329" s="49"/>
      <c r="AF1329" s="246"/>
      <c r="AG1329" s="257">
        <f t="shared" si="148"/>
        <v>0</v>
      </c>
      <c r="AH1329" s="252" t="str">
        <f t="shared" si="150"/>
        <v/>
      </c>
      <c r="AI1329" s="258">
        <f t="shared" si="151"/>
        <v>0</v>
      </c>
    </row>
    <row r="1330" spans="1:35" ht="14.25" customHeight="1" x14ac:dyDescent="0.2">
      <c r="A1330" s="133"/>
      <c r="B1330" s="7"/>
      <c r="C1330" s="53"/>
      <c r="D1330" s="88"/>
      <c r="E1330" s="6"/>
      <c r="F1330" s="88"/>
      <c r="G1330" s="14"/>
      <c r="H1330" s="14"/>
      <c r="I1330" s="118">
        <v>261276</v>
      </c>
      <c r="J1330" s="17"/>
      <c r="K1330" s="6"/>
      <c r="L1330" s="6"/>
      <c r="M1330" s="136"/>
      <c r="N1330" s="226"/>
      <c r="O1330" s="26"/>
      <c r="P1330" s="14"/>
      <c r="Q1330" s="14"/>
      <c r="R1330" s="14"/>
      <c r="S1330" s="14"/>
      <c r="T1330" s="14"/>
      <c r="U1330" s="14"/>
      <c r="V1330" s="6"/>
      <c r="W1330" s="256">
        <f t="shared" si="147"/>
        <v>0</v>
      </c>
      <c r="X1330" s="144" t="str">
        <f t="shared" si="149"/>
        <v/>
      </c>
      <c r="Y1330" s="26"/>
      <c r="Z1330" s="34"/>
      <c r="AA1330" s="34"/>
      <c r="AB1330" s="34"/>
      <c r="AC1330" s="35"/>
      <c r="AD1330" s="36"/>
      <c r="AE1330" s="49"/>
      <c r="AF1330" s="246"/>
      <c r="AG1330" s="257">
        <f t="shared" si="148"/>
        <v>0</v>
      </c>
      <c r="AH1330" s="252" t="str">
        <f t="shared" si="150"/>
        <v/>
      </c>
      <c r="AI1330" s="258">
        <f t="shared" si="151"/>
        <v>0</v>
      </c>
    </row>
    <row r="1331" spans="1:35" ht="14.25" customHeight="1" x14ac:dyDescent="0.2">
      <c r="A1331" s="133"/>
      <c r="B1331" s="7"/>
      <c r="C1331" s="53"/>
      <c r="D1331" s="88"/>
      <c r="E1331" s="6"/>
      <c r="F1331" s="88"/>
      <c r="G1331" s="14"/>
      <c r="H1331" s="14"/>
      <c r="I1331" s="118">
        <v>261277</v>
      </c>
      <c r="J1331" s="17"/>
      <c r="K1331" s="6"/>
      <c r="L1331" s="6"/>
      <c r="M1331" s="136"/>
      <c r="N1331" s="226"/>
      <c r="O1331" s="26"/>
      <c r="P1331" s="14"/>
      <c r="Q1331" s="14"/>
      <c r="R1331" s="14"/>
      <c r="S1331" s="14"/>
      <c r="T1331" s="14"/>
      <c r="U1331" s="14"/>
      <c r="V1331" s="6"/>
      <c r="W1331" s="256">
        <f t="shared" si="147"/>
        <v>0</v>
      </c>
      <c r="X1331" s="144" t="str">
        <f t="shared" si="149"/>
        <v/>
      </c>
      <c r="Y1331" s="26"/>
      <c r="Z1331" s="34"/>
      <c r="AA1331" s="34"/>
      <c r="AB1331" s="34"/>
      <c r="AC1331" s="35"/>
      <c r="AD1331" s="36"/>
      <c r="AE1331" s="49"/>
      <c r="AF1331" s="246"/>
      <c r="AG1331" s="257">
        <f t="shared" si="148"/>
        <v>0</v>
      </c>
      <c r="AH1331" s="252" t="str">
        <f t="shared" si="150"/>
        <v/>
      </c>
      <c r="AI1331" s="258">
        <f t="shared" si="151"/>
        <v>0</v>
      </c>
    </row>
    <row r="1332" spans="1:35" ht="14.25" customHeight="1" x14ac:dyDescent="0.2">
      <c r="A1332" s="133"/>
      <c r="B1332" s="7"/>
      <c r="C1332" s="53"/>
      <c r="D1332" s="88"/>
      <c r="E1332" s="6"/>
      <c r="F1332" s="88"/>
      <c r="G1332" s="14"/>
      <c r="H1332" s="14"/>
      <c r="I1332" s="118">
        <v>261278</v>
      </c>
      <c r="J1332" s="17"/>
      <c r="K1332" s="6"/>
      <c r="L1332" s="6"/>
      <c r="M1332" s="136"/>
      <c r="N1332" s="226"/>
      <c r="O1332" s="26"/>
      <c r="P1332" s="14"/>
      <c r="Q1332" s="14"/>
      <c r="R1332" s="14"/>
      <c r="S1332" s="14"/>
      <c r="T1332" s="14"/>
      <c r="U1332" s="14"/>
      <c r="V1332" s="6"/>
      <c r="W1332" s="256">
        <f t="shared" si="147"/>
        <v>0</v>
      </c>
      <c r="X1332" s="144" t="str">
        <f t="shared" si="149"/>
        <v/>
      </c>
      <c r="Y1332" s="26"/>
      <c r="Z1332" s="34"/>
      <c r="AA1332" s="34"/>
      <c r="AB1332" s="34"/>
      <c r="AC1332" s="35"/>
      <c r="AD1332" s="36"/>
      <c r="AE1332" s="49"/>
      <c r="AF1332" s="246"/>
      <c r="AG1332" s="257">
        <f t="shared" si="148"/>
        <v>0</v>
      </c>
      <c r="AH1332" s="252" t="str">
        <f t="shared" si="150"/>
        <v/>
      </c>
      <c r="AI1332" s="258">
        <f t="shared" si="151"/>
        <v>0</v>
      </c>
    </row>
    <row r="1333" spans="1:35" ht="14.25" customHeight="1" x14ac:dyDescent="0.2">
      <c r="A1333" s="133"/>
      <c r="B1333" s="7"/>
      <c r="C1333" s="53"/>
      <c r="D1333" s="88"/>
      <c r="E1333" s="6"/>
      <c r="F1333" s="88"/>
      <c r="G1333" s="14"/>
      <c r="H1333" s="14"/>
      <c r="I1333" s="118">
        <v>261279</v>
      </c>
      <c r="J1333" s="17"/>
      <c r="K1333" s="6"/>
      <c r="L1333" s="6"/>
      <c r="M1333" s="136"/>
      <c r="N1333" s="226"/>
      <c r="O1333" s="26"/>
      <c r="P1333" s="14"/>
      <c r="Q1333" s="14"/>
      <c r="R1333" s="14"/>
      <c r="S1333" s="14"/>
      <c r="T1333" s="14"/>
      <c r="U1333" s="14"/>
      <c r="V1333" s="6"/>
      <c r="W1333" s="256">
        <f t="shared" si="147"/>
        <v>0</v>
      </c>
      <c r="X1333" s="144" t="str">
        <f t="shared" si="149"/>
        <v/>
      </c>
      <c r="Y1333" s="26"/>
      <c r="Z1333" s="34"/>
      <c r="AA1333" s="34"/>
      <c r="AB1333" s="34"/>
      <c r="AC1333" s="35"/>
      <c r="AD1333" s="36"/>
      <c r="AE1333" s="49"/>
      <c r="AF1333" s="246"/>
      <c r="AG1333" s="257">
        <f t="shared" si="148"/>
        <v>0</v>
      </c>
      <c r="AH1333" s="252" t="str">
        <f t="shared" si="150"/>
        <v/>
      </c>
      <c r="AI1333" s="258">
        <f t="shared" si="151"/>
        <v>0</v>
      </c>
    </row>
    <row r="1334" spans="1:35" ht="14.25" customHeight="1" x14ac:dyDescent="0.2">
      <c r="A1334" s="133"/>
      <c r="B1334" s="7"/>
      <c r="C1334" s="53"/>
      <c r="D1334" s="88"/>
      <c r="E1334" s="6"/>
      <c r="F1334" s="88"/>
      <c r="G1334" s="14"/>
      <c r="H1334" s="14"/>
      <c r="I1334" s="118">
        <v>261280</v>
      </c>
      <c r="J1334" s="17"/>
      <c r="K1334" s="6"/>
      <c r="L1334" s="6"/>
      <c r="M1334" s="136"/>
      <c r="N1334" s="226"/>
      <c r="O1334" s="26"/>
      <c r="P1334" s="14"/>
      <c r="Q1334" s="14"/>
      <c r="R1334" s="14"/>
      <c r="S1334" s="14"/>
      <c r="T1334" s="14"/>
      <c r="U1334" s="14"/>
      <c r="V1334" s="6"/>
      <c r="W1334" s="256">
        <f t="shared" si="147"/>
        <v>0</v>
      </c>
      <c r="X1334" s="144" t="str">
        <f t="shared" si="149"/>
        <v/>
      </c>
      <c r="Y1334" s="26"/>
      <c r="Z1334" s="34"/>
      <c r="AA1334" s="34"/>
      <c r="AB1334" s="34"/>
      <c r="AC1334" s="35"/>
      <c r="AD1334" s="36"/>
      <c r="AE1334" s="49"/>
      <c r="AF1334" s="246"/>
      <c r="AG1334" s="257">
        <f t="shared" si="148"/>
        <v>0</v>
      </c>
      <c r="AH1334" s="252" t="str">
        <f t="shared" si="150"/>
        <v/>
      </c>
      <c r="AI1334" s="258">
        <f t="shared" si="151"/>
        <v>0</v>
      </c>
    </row>
    <row r="1335" spans="1:35" ht="14.25" customHeight="1" x14ac:dyDescent="0.2">
      <c r="A1335" s="133"/>
      <c r="B1335" s="7"/>
      <c r="C1335" s="53"/>
      <c r="D1335" s="88"/>
      <c r="E1335" s="6"/>
      <c r="F1335" s="88"/>
      <c r="G1335" s="14"/>
      <c r="H1335" s="14"/>
      <c r="I1335" s="118">
        <v>261281</v>
      </c>
      <c r="J1335" s="17"/>
      <c r="K1335" s="6"/>
      <c r="L1335" s="6"/>
      <c r="M1335" s="136"/>
      <c r="N1335" s="226"/>
      <c r="O1335" s="26"/>
      <c r="P1335" s="14"/>
      <c r="Q1335" s="14"/>
      <c r="R1335" s="14"/>
      <c r="S1335" s="14"/>
      <c r="T1335" s="14"/>
      <c r="U1335" s="14"/>
      <c r="V1335" s="6"/>
      <c r="W1335" s="256">
        <f t="shared" si="147"/>
        <v>0</v>
      </c>
      <c r="X1335" s="144" t="str">
        <f t="shared" si="149"/>
        <v/>
      </c>
      <c r="Y1335" s="26"/>
      <c r="Z1335" s="34"/>
      <c r="AA1335" s="34"/>
      <c r="AB1335" s="34"/>
      <c r="AC1335" s="35"/>
      <c r="AD1335" s="36"/>
      <c r="AE1335" s="49"/>
      <c r="AF1335" s="246"/>
      <c r="AG1335" s="257">
        <f t="shared" si="148"/>
        <v>0</v>
      </c>
      <c r="AH1335" s="252" t="str">
        <f t="shared" si="150"/>
        <v/>
      </c>
      <c r="AI1335" s="258">
        <f t="shared" si="151"/>
        <v>0</v>
      </c>
    </row>
    <row r="1336" spans="1:35" ht="14.25" customHeight="1" x14ac:dyDescent="0.2">
      <c r="A1336" s="133"/>
      <c r="B1336" s="7"/>
      <c r="C1336" s="53"/>
      <c r="D1336" s="88"/>
      <c r="E1336" s="6"/>
      <c r="F1336" s="88"/>
      <c r="G1336" s="14"/>
      <c r="H1336" s="14"/>
      <c r="I1336" s="118">
        <v>261282</v>
      </c>
      <c r="J1336" s="17"/>
      <c r="K1336" s="6"/>
      <c r="L1336" s="6"/>
      <c r="M1336" s="136"/>
      <c r="N1336" s="226"/>
      <c r="O1336" s="26"/>
      <c r="P1336" s="14"/>
      <c r="Q1336" s="14"/>
      <c r="R1336" s="14"/>
      <c r="S1336" s="14"/>
      <c r="T1336" s="14"/>
      <c r="U1336" s="14"/>
      <c r="V1336" s="6"/>
      <c r="W1336" s="256">
        <f t="shared" si="147"/>
        <v>0</v>
      </c>
      <c r="X1336" s="144" t="str">
        <f t="shared" si="149"/>
        <v/>
      </c>
      <c r="Y1336" s="26"/>
      <c r="Z1336" s="34"/>
      <c r="AA1336" s="34"/>
      <c r="AB1336" s="34"/>
      <c r="AC1336" s="35"/>
      <c r="AD1336" s="36"/>
      <c r="AE1336" s="49"/>
      <c r="AF1336" s="246"/>
      <c r="AG1336" s="257">
        <f t="shared" si="148"/>
        <v>0</v>
      </c>
      <c r="AH1336" s="252" t="str">
        <f t="shared" si="150"/>
        <v/>
      </c>
      <c r="AI1336" s="258">
        <f t="shared" si="151"/>
        <v>0</v>
      </c>
    </row>
    <row r="1337" spans="1:35" ht="14.25" customHeight="1" x14ac:dyDescent="0.2">
      <c r="A1337" s="133"/>
      <c r="B1337" s="7"/>
      <c r="C1337" s="53"/>
      <c r="D1337" s="88"/>
      <c r="E1337" s="6"/>
      <c r="F1337" s="88"/>
      <c r="G1337" s="14"/>
      <c r="H1337" s="14"/>
      <c r="I1337" s="118">
        <v>261283</v>
      </c>
      <c r="J1337" s="17"/>
      <c r="K1337" s="6"/>
      <c r="L1337" s="6"/>
      <c r="M1337" s="136"/>
      <c r="N1337" s="226"/>
      <c r="O1337" s="26"/>
      <c r="P1337" s="14"/>
      <c r="Q1337" s="14"/>
      <c r="R1337" s="14"/>
      <c r="S1337" s="14"/>
      <c r="T1337" s="14"/>
      <c r="U1337" s="14"/>
      <c r="V1337" s="6"/>
      <c r="W1337" s="256">
        <f t="shared" si="147"/>
        <v>0</v>
      </c>
      <c r="X1337" s="144" t="str">
        <f t="shared" si="149"/>
        <v/>
      </c>
      <c r="Y1337" s="26"/>
      <c r="Z1337" s="34"/>
      <c r="AA1337" s="34"/>
      <c r="AB1337" s="34"/>
      <c r="AC1337" s="35"/>
      <c r="AD1337" s="36"/>
      <c r="AE1337" s="49"/>
      <c r="AF1337" s="246"/>
      <c r="AG1337" s="257">
        <f t="shared" si="148"/>
        <v>0</v>
      </c>
      <c r="AH1337" s="252" t="str">
        <f t="shared" si="150"/>
        <v/>
      </c>
      <c r="AI1337" s="258">
        <f t="shared" si="151"/>
        <v>0</v>
      </c>
    </row>
    <row r="1338" spans="1:35" ht="14.25" customHeight="1" x14ac:dyDescent="0.2">
      <c r="A1338" s="133"/>
      <c r="B1338" s="7"/>
      <c r="C1338" s="53"/>
      <c r="D1338" s="88"/>
      <c r="E1338" s="6"/>
      <c r="F1338" s="88"/>
      <c r="G1338" s="14"/>
      <c r="H1338" s="14"/>
      <c r="I1338" s="118">
        <v>261284</v>
      </c>
      <c r="J1338" s="17"/>
      <c r="K1338" s="6"/>
      <c r="L1338" s="6"/>
      <c r="M1338" s="136"/>
      <c r="N1338" s="226"/>
      <c r="O1338" s="26"/>
      <c r="P1338" s="14"/>
      <c r="Q1338" s="14"/>
      <c r="R1338" s="14"/>
      <c r="S1338" s="14"/>
      <c r="T1338" s="14"/>
      <c r="U1338" s="14"/>
      <c r="V1338" s="6"/>
      <c r="W1338" s="256">
        <f t="shared" si="147"/>
        <v>0</v>
      </c>
      <c r="X1338" s="144" t="str">
        <f t="shared" si="149"/>
        <v/>
      </c>
      <c r="Y1338" s="26"/>
      <c r="Z1338" s="34"/>
      <c r="AA1338" s="34"/>
      <c r="AB1338" s="34"/>
      <c r="AC1338" s="35"/>
      <c r="AD1338" s="36"/>
      <c r="AE1338" s="49"/>
      <c r="AF1338" s="246"/>
      <c r="AG1338" s="257">
        <f t="shared" si="148"/>
        <v>0</v>
      </c>
      <c r="AH1338" s="252" t="str">
        <f t="shared" si="150"/>
        <v/>
      </c>
      <c r="AI1338" s="258">
        <f t="shared" si="151"/>
        <v>0</v>
      </c>
    </row>
    <row r="1339" spans="1:35" ht="14.25" customHeight="1" x14ac:dyDescent="0.2">
      <c r="A1339" s="133"/>
      <c r="B1339" s="7"/>
      <c r="C1339" s="53"/>
      <c r="D1339" s="88"/>
      <c r="E1339" s="6"/>
      <c r="F1339" s="88"/>
      <c r="G1339" s="14"/>
      <c r="H1339" s="14"/>
      <c r="I1339" s="118">
        <v>261285</v>
      </c>
      <c r="J1339" s="17"/>
      <c r="K1339" s="6"/>
      <c r="L1339" s="6"/>
      <c r="M1339" s="136"/>
      <c r="N1339" s="226"/>
      <c r="O1339" s="26"/>
      <c r="P1339" s="14"/>
      <c r="Q1339" s="14"/>
      <c r="R1339" s="14"/>
      <c r="S1339" s="14"/>
      <c r="T1339" s="14"/>
      <c r="U1339" s="14"/>
      <c r="V1339" s="6"/>
      <c r="W1339" s="256">
        <f t="shared" si="147"/>
        <v>0</v>
      </c>
      <c r="X1339" s="144" t="str">
        <f t="shared" si="149"/>
        <v/>
      </c>
      <c r="Y1339" s="26"/>
      <c r="Z1339" s="34"/>
      <c r="AA1339" s="34"/>
      <c r="AB1339" s="34"/>
      <c r="AC1339" s="35"/>
      <c r="AD1339" s="36"/>
      <c r="AE1339" s="49"/>
      <c r="AF1339" s="246"/>
      <c r="AG1339" s="257">
        <f t="shared" si="148"/>
        <v>0</v>
      </c>
      <c r="AH1339" s="252" t="str">
        <f t="shared" si="150"/>
        <v/>
      </c>
      <c r="AI1339" s="258">
        <f t="shared" si="151"/>
        <v>0</v>
      </c>
    </row>
    <row r="1340" spans="1:35" ht="14.25" customHeight="1" x14ac:dyDescent="0.2">
      <c r="A1340" s="133"/>
      <c r="B1340" s="7"/>
      <c r="C1340" s="53"/>
      <c r="D1340" s="88"/>
      <c r="E1340" s="6"/>
      <c r="F1340" s="88"/>
      <c r="G1340" s="14"/>
      <c r="H1340" s="14"/>
      <c r="I1340" s="118">
        <v>261286</v>
      </c>
      <c r="J1340" s="17"/>
      <c r="K1340" s="6"/>
      <c r="L1340" s="6"/>
      <c r="M1340" s="136"/>
      <c r="N1340" s="226"/>
      <c r="O1340" s="26"/>
      <c r="P1340" s="14"/>
      <c r="Q1340" s="14"/>
      <c r="R1340" s="14"/>
      <c r="S1340" s="14"/>
      <c r="T1340" s="14"/>
      <c r="U1340" s="14"/>
      <c r="V1340" s="6"/>
      <c r="W1340" s="256">
        <f t="shared" si="147"/>
        <v>0</v>
      </c>
      <c r="X1340" s="144" t="str">
        <f t="shared" si="149"/>
        <v/>
      </c>
      <c r="Y1340" s="26"/>
      <c r="Z1340" s="34"/>
      <c r="AA1340" s="34"/>
      <c r="AB1340" s="34"/>
      <c r="AC1340" s="35"/>
      <c r="AD1340" s="36"/>
      <c r="AE1340" s="49"/>
      <c r="AF1340" s="246"/>
      <c r="AG1340" s="257">
        <f t="shared" si="148"/>
        <v>0</v>
      </c>
      <c r="AH1340" s="252" t="str">
        <f t="shared" si="150"/>
        <v/>
      </c>
      <c r="AI1340" s="258">
        <f t="shared" si="151"/>
        <v>0</v>
      </c>
    </row>
    <row r="1341" spans="1:35" ht="14.25" customHeight="1" x14ac:dyDescent="0.2">
      <c r="A1341" s="133"/>
      <c r="B1341" s="7"/>
      <c r="C1341" s="53"/>
      <c r="D1341" s="88"/>
      <c r="E1341" s="6"/>
      <c r="F1341" s="88"/>
      <c r="G1341" s="14"/>
      <c r="H1341" s="14"/>
      <c r="I1341" s="118">
        <v>261287</v>
      </c>
      <c r="J1341" s="17"/>
      <c r="K1341" s="6"/>
      <c r="L1341" s="6"/>
      <c r="M1341" s="136"/>
      <c r="N1341" s="226"/>
      <c r="O1341" s="26"/>
      <c r="P1341" s="14"/>
      <c r="Q1341" s="14"/>
      <c r="R1341" s="14"/>
      <c r="S1341" s="14"/>
      <c r="T1341" s="14"/>
      <c r="U1341" s="14"/>
      <c r="V1341" s="6"/>
      <c r="W1341" s="256">
        <f t="shared" si="147"/>
        <v>0</v>
      </c>
      <c r="X1341" s="144" t="str">
        <f t="shared" si="149"/>
        <v/>
      </c>
      <c r="Y1341" s="26"/>
      <c r="Z1341" s="34"/>
      <c r="AA1341" s="34"/>
      <c r="AB1341" s="34"/>
      <c r="AC1341" s="35"/>
      <c r="AD1341" s="36"/>
      <c r="AE1341" s="49"/>
      <c r="AF1341" s="246"/>
      <c r="AG1341" s="257">
        <f t="shared" si="148"/>
        <v>0</v>
      </c>
      <c r="AH1341" s="252" t="str">
        <f t="shared" si="150"/>
        <v/>
      </c>
      <c r="AI1341" s="258">
        <f t="shared" si="151"/>
        <v>0</v>
      </c>
    </row>
    <row r="1342" spans="1:35" ht="14.25" customHeight="1" x14ac:dyDescent="0.2">
      <c r="A1342" s="133"/>
      <c r="B1342" s="7"/>
      <c r="C1342" s="53"/>
      <c r="D1342" s="88"/>
      <c r="E1342" s="6"/>
      <c r="F1342" s="88"/>
      <c r="G1342" s="14"/>
      <c r="H1342" s="14"/>
      <c r="I1342" s="118">
        <v>261288</v>
      </c>
      <c r="J1342" s="17"/>
      <c r="K1342" s="6"/>
      <c r="L1342" s="6"/>
      <c r="M1342" s="136"/>
      <c r="N1342" s="226"/>
      <c r="O1342" s="26"/>
      <c r="P1342" s="14"/>
      <c r="Q1342" s="14"/>
      <c r="R1342" s="14"/>
      <c r="S1342" s="14"/>
      <c r="T1342" s="14"/>
      <c r="U1342" s="14"/>
      <c r="V1342" s="6"/>
      <c r="W1342" s="256">
        <f t="shared" si="147"/>
        <v>0</v>
      </c>
      <c r="X1342" s="144" t="str">
        <f t="shared" si="149"/>
        <v/>
      </c>
      <c r="Y1342" s="26"/>
      <c r="Z1342" s="34"/>
      <c r="AA1342" s="34"/>
      <c r="AB1342" s="34"/>
      <c r="AC1342" s="35"/>
      <c r="AD1342" s="36"/>
      <c r="AE1342" s="49"/>
      <c r="AF1342" s="246"/>
      <c r="AG1342" s="257">
        <f t="shared" si="148"/>
        <v>0</v>
      </c>
      <c r="AH1342" s="252" t="str">
        <f t="shared" si="150"/>
        <v/>
      </c>
      <c r="AI1342" s="258">
        <f t="shared" si="151"/>
        <v>0</v>
      </c>
    </row>
    <row r="1343" spans="1:35" ht="14.25" customHeight="1" x14ac:dyDescent="0.2">
      <c r="A1343" s="133"/>
      <c r="B1343" s="7"/>
      <c r="C1343" s="53"/>
      <c r="D1343" s="88"/>
      <c r="E1343" s="6"/>
      <c r="F1343" s="88"/>
      <c r="G1343" s="14"/>
      <c r="H1343" s="14"/>
      <c r="I1343" s="118">
        <v>261289</v>
      </c>
      <c r="J1343" s="17"/>
      <c r="K1343" s="6"/>
      <c r="L1343" s="6"/>
      <c r="M1343" s="136"/>
      <c r="N1343" s="226"/>
      <c r="O1343" s="26"/>
      <c r="P1343" s="14"/>
      <c r="Q1343" s="14"/>
      <c r="R1343" s="14"/>
      <c r="S1343" s="14"/>
      <c r="T1343" s="14"/>
      <c r="U1343" s="14"/>
      <c r="V1343" s="6"/>
      <c r="W1343" s="256">
        <f t="shared" si="147"/>
        <v>0</v>
      </c>
      <c r="X1343" s="144" t="str">
        <f t="shared" si="149"/>
        <v/>
      </c>
      <c r="Y1343" s="26"/>
      <c r="Z1343" s="34"/>
      <c r="AA1343" s="34"/>
      <c r="AB1343" s="34"/>
      <c r="AC1343" s="35"/>
      <c r="AD1343" s="36"/>
      <c r="AE1343" s="49"/>
      <c r="AF1343" s="246"/>
      <c r="AG1343" s="257">
        <f t="shared" si="148"/>
        <v>0</v>
      </c>
      <c r="AH1343" s="252" t="str">
        <f t="shared" si="150"/>
        <v/>
      </c>
      <c r="AI1343" s="258">
        <f t="shared" si="151"/>
        <v>0</v>
      </c>
    </row>
    <row r="1344" spans="1:35" ht="14.25" customHeight="1" x14ac:dyDescent="0.2">
      <c r="A1344" s="133"/>
      <c r="B1344" s="7"/>
      <c r="C1344" s="53"/>
      <c r="D1344" s="88"/>
      <c r="E1344" s="6"/>
      <c r="F1344" s="88"/>
      <c r="G1344" s="14"/>
      <c r="H1344" s="14"/>
      <c r="I1344" s="118">
        <v>261290</v>
      </c>
      <c r="J1344" s="17"/>
      <c r="K1344" s="6"/>
      <c r="L1344" s="6"/>
      <c r="M1344" s="136"/>
      <c r="N1344" s="226"/>
      <c r="O1344" s="26"/>
      <c r="P1344" s="14"/>
      <c r="Q1344" s="14"/>
      <c r="R1344" s="14"/>
      <c r="S1344" s="14"/>
      <c r="T1344" s="14"/>
      <c r="U1344" s="14"/>
      <c r="V1344" s="6"/>
      <c r="W1344" s="256">
        <f t="shared" si="147"/>
        <v>0</v>
      </c>
      <c r="X1344" s="144" t="str">
        <f t="shared" si="149"/>
        <v/>
      </c>
      <c r="Y1344" s="26"/>
      <c r="Z1344" s="34"/>
      <c r="AA1344" s="34"/>
      <c r="AB1344" s="34"/>
      <c r="AC1344" s="35"/>
      <c r="AD1344" s="36"/>
      <c r="AE1344" s="49"/>
      <c r="AF1344" s="246"/>
      <c r="AG1344" s="257">
        <f t="shared" si="148"/>
        <v>0</v>
      </c>
      <c r="AH1344" s="252" t="str">
        <f t="shared" si="150"/>
        <v/>
      </c>
      <c r="AI1344" s="258">
        <f t="shared" si="151"/>
        <v>0</v>
      </c>
    </row>
    <row r="1345" spans="1:35" ht="14.25" customHeight="1" x14ac:dyDescent="0.2">
      <c r="A1345" s="133"/>
      <c r="B1345" s="7"/>
      <c r="C1345" s="53"/>
      <c r="D1345" s="88"/>
      <c r="E1345" s="6"/>
      <c r="F1345" s="88"/>
      <c r="G1345" s="14"/>
      <c r="H1345" s="14"/>
      <c r="I1345" s="118">
        <v>261291</v>
      </c>
      <c r="J1345" s="17"/>
      <c r="K1345" s="6"/>
      <c r="L1345" s="6"/>
      <c r="M1345" s="136"/>
      <c r="N1345" s="226"/>
      <c r="O1345" s="26"/>
      <c r="P1345" s="14"/>
      <c r="Q1345" s="14"/>
      <c r="R1345" s="14"/>
      <c r="S1345" s="14"/>
      <c r="T1345" s="14"/>
      <c r="U1345" s="14"/>
      <c r="V1345" s="6"/>
      <c r="W1345" s="256">
        <f t="shared" si="147"/>
        <v>0</v>
      </c>
      <c r="X1345" s="144" t="str">
        <f t="shared" si="149"/>
        <v/>
      </c>
      <c r="Y1345" s="26"/>
      <c r="Z1345" s="34"/>
      <c r="AA1345" s="34"/>
      <c r="AB1345" s="34"/>
      <c r="AC1345" s="35"/>
      <c r="AD1345" s="36"/>
      <c r="AE1345" s="49"/>
      <c r="AF1345" s="246"/>
      <c r="AG1345" s="257">
        <f t="shared" si="148"/>
        <v>0</v>
      </c>
      <c r="AH1345" s="252" t="str">
        <f t="shared" si="150"/>
        <v/>
      </c>
      <c r="AI1345" s="258">
        <f t="shared" si="151"/>
        <v>0</v>
      </c>
    </row>
    <row r="1346" spans="1:35" ht="14.25" customHeight="1" x14ac:dyDescent="0.2">
      <c r="A1346" s="133"/>
      <c r="B1346" s="7"/>
      <c r="C1346" s="53"/>
      <c r="D1346" s="88"/>
      <c r="E1346" s="6"/>
      <c r="F1346" s="88"/>
      <c r="G1346" s="14"/>
      <c r="H1346" s="14"/>
      <c r="I1346" s="118">
        <v>261292</v>
      </c>
      <c r="J1346" s="17"/>
      <c r="K1346" s="6"/>
      <c r="L1346" s="6"/>
      <c r="M1346" s="136"/>
      <c r="N1346" s="226"/>
      <c r="O1346" s="26"/>
      <c r="P1346" s="14"/>
      <c r="Q1346" s="14"/>
      <c r="R1346" s="14"/>
      <c r="S1346" s="14"/>
      <c r="T1346" s="14"/>
      <c r="U1346" s="14"/>
      <c r="V1346" s="6"/>
      <c r="W1346" s="256">
        <f t="shared" si="147"/>
        <v>0</v>
      </c>
      <c r="X1346" s="144" t="str">
        <f t="shared" si="149"/>
        <v/>
      </c>
      <c r="Y1346" s="26"/>
      <c r="Z1346" s="34"/>
      <c r="AA1346" s="34"/>
      <c r="AB1346" s="34"/>
      <c r="AC1346" s="35"/>
      <c r="AD1346" s="36"/>
      <c r="AE1346" s="49"/>
      <c r="AF1346" s="246"/>
      <c r="AG1346" s="257">
        <f t="shared" si="148"/>
        <v>0</v>
      </c>
      <c r="AH1346" s="252" t="str">
        <f t="shared" si="150"/>
        <v/>
      </c>
      <c r="AI1346" s="258">
        <f t="shared" si="151"/>
        <v>0</v>
      </c>
    </row>
    <row r="1347" spans="1:35" ht="14.25" customHeight="1" x14ac:dyDescent="0.2">
      <c r="A1347" s="133"/>
      <c r="B1347" s="7"/>
      <c r="C1347" s="53"/>
      <c r="D1347" s="88"/>
      <c r="E1347" s="6"/>
      <c r="F1347" s="88"/>
      <c r="G1347" s="14"/>
      <c r="H1347" s="14"/>
      <c r="I1347" s="118">
        <v>261293</v>
      </c>
      <c r="J1347" s="17"/>
      <c r="K1347" s="6"/>
      <c r="L1347" s="6"/>
      <c r="M1347" s="136"/>
      <c r="N1347" s="226"/>
      <c r="O1347" s="26"/>
      <c r="P1347" s="14"/>
      <c r="Q1347" s="14"/>
      <c r="R1347" s="14"/>
      <c r="S1347" s="14"/>
      <c r="T1347" s="14"/>
      <c r="U1347" s="14"/>
      <c r="V1347" s="6"/>
      <c r="W1347" s="256">
        <f t="shared" si="147"/>
        <v>0</v>
      </c>
      <c r="X1347" s="144" t="str">
        <f t="shared" si="149"/>
        <v/>
      </c>
      <c r="Y1347" s="26"/>
      <c r="Z1347" s="34"/>
      <c r="AA1347" s="34"/>
      <c r="AB1347" s="34"/>
      <c r="AC1347" s="35"/>
      <c r="AD1347" s="36"/>
      <c r="AE1347" s="49"/>
      <c r="AF1347" s="246"/>
      <c r="AG1347" s="257">
        <f t="shared" si="148"/>
        <v>0</v>
      </c>
      <c r="AH1347" s="252" t="str">
        <f t="shared" si="150"/>
        <v/>
      </c>
      <c r="AI1347" s="258">
        <f t="shared" si="151"/>
        <v>0</v>
      </c>
    </row>
    <row r="1348" spans="1:35" ht="14.25" customHeight="1" x14ac:dyDescent="0.2">
      <c r="A1348" s="133"/>
      <c r="B1348" s="7"/>
      <c r="C1348" s="53"/>
      <c r="D1348" s="88"/>
      <c r="E1348" s="6"/>
      <c r="F1348" s="88"/>
      <c r="G1348" s="14"/>
      <c r="H1348" s="14"/>
      <c r="I1348" s="118">
        <v>261294</v>
      </c>
      <c r="J1348" s="17"/>
      <c r="K1348" s="6"/>
      <c r="L1348" s="6"/>
      <c r="M1348" s="136"/>
      <c r="N1348" s="226"/>
      <c r="O1348" s="26"/>
      <c r="P1348" s="14"/>
      <c r="Q1348" s="14"/>
      <c r="R1348" s="14"/>
      <c r="S1348" s="14"/>
      <c r="T1348" s="14"/>
      <c r="U1348" s="14"/>
      <c r="V1348" s="6"/>
      <c r="W1348" s="256">
        <f t="shared" si="147"/>
        <v>0</v>
      </c>
      <c r="X1348" s="144" t="str">
        <f t="shared" si="149"/>
        <v/>
      </c>
      <c r="Y1348" s="26"/>
      <c r="Z1348" s="34"/>
      <c r="AA1348" s="34"/>
      <c r="AB1348" s="34"/>
      <c r="AC1348" s="35"/>
      <c r="AD1348" s="36"/>
      <c r="AE1348" s="49"/>
      <c r="AF1348" s="246"/>
      <c r="AG1348" s="257">
        <f t="shared" si="148"/>
        <v>0</v>
      </c>
      <c r="AH1348" s="252" t="str">
        <f t="shared" si="150"/>
        <v/>
      </c>
      <c r="AI1348" s="258">
        <f t="shared" si="151"/>
        <v>0</v>
      </c>
    </row>
    <row r="1349" spans="1:35" ht="14.25" customHeight="1" x14ac:dyDescent="0.2">
      <c r="A1349" s="133"/>
      <c r="B1349" s="7"/>
      <c r="C1349" s="53"/>
      <c r="D1349" s="88"/>
      <c r="E1349" s="6"/>
      <c r="F1349" s="88"/>
      <c r="G1349" s="14"/>
      <c r="H1349" s="14"/>
      <c r="I1349" s="118">
        <v>261295</v>
      </c>
      <c r="J1349" s="17"/>
      <c r="K1349" s="6"/>
      <c r="L1349" s="6"/>
      <c r="M1349" s="136"/>
      <c r="N1349" s="226"/>
      <c r="O1349" s="26"/>
      <c r="P1349" s="14"/>
      <c r="Q1349" s="14"/>
      <c r="R1349" s="14"/>
      <c r="S1349" s="14"/>
      <c r="T1349" s="14"/>
      <c r="U1349" s="14"/>
      <c r="V1349" s="6"/>
      <c r="W1349" s="256">
        <f t="shared" si="147"/>
        <v>0</v>
      </c>
      <c r="X1349" s="144" t="str">
        <f t="shared" si="149"/>
        <v/>
      </c>
      <c r="Y1349" s="26"/>
      <c r="Z1349" s="34"/>
      <c r="AA1349" s="34"/>
      <c r="AB1349" s="34"/>
      <c r="AC1349" s="35"/>
      <c r="AD1349" s="36"/>
      <c r="AE1349" s="49"/>
      <c r="AF1349" s="246"/>
      <c r="AG1349" s="257">
        <f t="shared" si="148"/>
        <v>0</v>
      </c>
      <c r="AH1349" s="252" t="str">
        <f t="shared" si="150"/>
        <v/>
      </c>
      <c r="AI1349" s="258">
        <f t="shared" si="151"/>
        <v>0</v>
      </c>
    </row>
    <row r="1350" spans="1:35" ht="14.25" customHeight="1" x14ac:dyDescent="0.2">
      <c r="A1350" s="133"/>
      <c r="B1350" s="7"/>
      <c r="C1350" s="53"/>
      <c r="D1350" s="88"/>
      <c r="E1350" s="6"/>
      <c r="F1350" s="88"/>
      <c r="G1350" s="14"/>
      <c r="H1350" s="14"/>
      <c r="I1350" s="118">
        <v>261296</v>
      </c>
      <c r="J1350" s="17"/>
      <c r="K1350" s="6"/>
      <c r="L1350" s="6"/>
      <c r="M1350" s="136"/>
      <c r="N1350" s="226"/>
      <c r="O1350" s="26"/>
      <c r="P1350" s="14"/>
      <c r="Q1350" s="14"/>
      <c r="R1350" s="14"/>
      <c r="S1350" s="14"/>
      <c r="T1350" s="14"/>
      <c r="U1350" s="14"/>
      <c r="V1350" s="6"/>
      <c r="W1350" s="256">
        <f t="shared" si="147"/>
        <v>0</v>
      </c>
      <c r="X1350" s="144" t="str">
        <f t="shared" si="149"/>
        <v/>
      </c>
      <c r="Y1350" s="26"/>
      <c r="Z1350" s="34"/>
      <c r="AA1350" s="34"/>
      <c r="AB1350" s="34"/>
      <c r="AC1350" s="35"/>
      <c r="AD1350" s="36"/>
      <c r="AE1350" s="49"/>
      <c r="AF1350" s="246"/>
      <c r="AG1350" s="257">
        <f t="shared" si="148"/>
        <v>0</v>
      </c>
      <c r="AH1350" s="252" t="str">
        <f t="shared" si="150"/>
        <v/>
      </c>
      <c r="AI1350" s="258">
        <f t="shared" si="151"/>
        <v>0</v>
      </c>
    </row>
    <row r="1351" spans="1:35" ht="14.25" customHeight="1" x14ac:dyDescent="0.2">
      <c r="A1351" s="133"/>
      <c r="B1351" s="7"/>
      <c r="C1351" s="53"/>
      <c r="D1351" s="88"/>
      <c r="E1351" s="6"/>
      <c r="F1351" s="88"/>
      <c r="G1351" s="14"/>
      <c r="H1351" s="14"/>
      <c r="I1351" s="118">
        <v>261297</v>
      </c>
      <c r="J1351" s="17"/>
      <c r="K1351" s="6"/>
      <c r="L1351" s="6"/>
      <c r="M1351" s="136"/>
      <c r="N1351" s="226"/>
      <c r="O1351" s="26"/>
      <c r="P1351" s="14"/>
      <c r="Q1351" s="14"/>
      <c r="R1351" s="14"/>
      <c r="S1351" s="14"/>
      <c r="T1351" s="14"/>
      <c r="U1351" s="14"/>
      <c r="V1351" s="6"/>
      <c r="W1351" s="256">
        <f t="shared" si="147"/>
        <v>0</v>
      </c>
      <c r="X1351" s="144" t="str">
        <f t="shared" si="149"/>
        <v/>
      </c>
      <c r="Y1351" s="26"/>
      <c r="Z1351" s="34"/>
      <c r="AA1351" s="34"/>
      <c r="AB1351" s="34"/>
      <c r="AC1351" s="35"/>
      <c r="AD1351" s="36"/>
      <c r="AE1351" s="49"/>
      <c r="AF1351" s="246"/>
      <c r="AG1351" s="257">
        <f t="shared" si="148"/>
        <v>0</v>
      </c>
      <c r="AH1351" s="252" t="str">
        <f t="shared" si="150"/>
        <v/>
      </c>
      <c r="AI1351" s="258">
        <f t="shared" si="151"/>
        <v>0</v>
      </c>
    </row>
    <row r="1352" spans="1:35" ht="14.25" customHeight="1" x14ac:dyDescent="0.2">
      <c r="A1352" s="133"/>
      <c r="B1352" s="7"/>
      <c r="C1352" s="53"/>
      <c r="D1352" s="88"/>
      <c r="E1352" s="6"/>
      <c r="F1352" s="88"/>
      <c r="G1352" s="14"/>
      <c r="H1352" s="14"/>
      <c r="I1352" s="118">
        <v>261298</v>
      </c>
      <c r="J1352" s="17"/>
      <c r="K1352" s="6"/>
      <c r="L1352" s="6"/>
      <c r="M1352" s="136"/>
      <c r="N1352" s="226"/>
      <c r="O1352" s="26"/>
      <c r="P1352" s="14"/>
      <c r="Q1352" s="14"/>
      <c r="R1352" s="14"/>
      <c r="S1352" s="14"/>
      <c r="T1352" s="14"/>
      <c r="U1352" s="14"/>
      <c r="V1352" s="6"/>
      <c r="W1352" s="256">
        <f t="shared" si="147"/>
        <v>0</v>
      </c>
      <c r="X1352" s="144" t="str">
        <f t="shared" si="149"/>
        <v/>
      </c>
      <c r="Y1352" s="26"/>
      <c r="Z1352" s="34"/>
      <c r="AA1352" s="34"/>
      <c r="AB1352" s="34"/>
      <c r="AC1352" s="35"/>
      <c r="AD1352" s="36"/>
      <c r="AE1352" s="49"/>
      <c r="AF1352" s="246"/>
      <c r="AG1352" s="257">
        <f t="shared" si="148"/>
        <v>0</v>
      </c>
      <c r="AH1352" s="252" t="str">
        <f t="shared" si="150"/>
        <v/>
      </c>
      <c r="AI1352" s="258">
        <f t="shared" si="151"/>
        <v>0</v>
      </c>
    </row>
    <row r="1353" spans="1:35" ht="14.25" customHeight="1" x14ac:dyDescent="0.2">
      <c r="A1353" s="133"/>
      <c r="B1353" s="7"/>
      <c r="C1353" s="53"/>
      <c r="D1353" s="88"/>
      <c r="E1353" s="6"/>
      <c r="F1353" s="88"/>
      <c r="G1353" s="14"/>
      <c r="H1353" s="14"/>
      <c r="I1353" s="118">
        <v>261299</v>
      </c>
      <c r="J1353" s="17"/>
      <c r="K1353" s="6"/>
      <c r="L1353" s="6"/>
      <c r="M1353" s="136"/>
      <c r="N1353" s="226"/>
      <c r="O1353" s="26"/>
      <c r="P1353" s="14"/>
      <c r="Q1353" s="14"/>
      <c r="R1353" s="14"/>
      <c r="S1353" s="14"/>
      <c r="T1353" s="14"/>
      <c r="U1353" s="14"/>
      <c r="V1353" s="6"/>
      <c r="W1353" s="256">
        <f t="shared" si="147"/>
        <v>0</v>
      </c>
      <c r="X1353" s="144" t="str">
        <f t="shared" si="149"/>
        <v/>
      </c>
      <c r="Y1353" s="26"/>
      <c r="Z1353" s="34"/>
      <c r="AA1353" s="34"/>
      <c r="AB1353" s="34"/>
      <c r="AC1353" s="35"/>
      <c r="AD1353" s="36"/>
      <c r="AE1353" s="49"/>
      <c r="AF1353" s="246"/>
      <c r="AG1353" s="257">
        <f t="shared" si="148"/>
        <v>0</v>
      </c>
      <c r="AH1353" s="252" t="str">
        <f t="shared" si="150"/>
        <v/>
      </c>
      <c r="AI1353" s="258">
        <f t="shared" si="151"/>
        <v>0</v>
      </c>
    </row>
    <row r="1354" spans="1:35" ht="14.25" customHeight="1" x14ac:dyDescent="0.2">
      <c r="A1354" s="133"/>
      <c r="B1354" s="7"/>
      <c r="C1354" s="53"/>
      <c r="D1354" s="88"/>
      <c r="E1354" s="6"/>
      <c r="F1354" s="88"/>
      <c r="G1354" s="14"/>
      <c r="H1354" s="14"/>
      <c r="I1354" s="118">
        <v>261300</v>
      </c>
      <c r="J1354" s="17"/>
      <c r="K1354" s="6"/>
      <c r="L1354" s="6"/>
      <c r="M1354" s="136"/>
      <c r="N1354" s="226"/>
      <c r="O1354" s="26"/>
      <c r="P1354" s="14"/>
      <c r="Q1354" s="14"/>
      <c r="R1354" s="14"/>
      <c r="S1354" s="14"/>
      <c r="T1354" s="14"/>
      <c r="U1354" s="14"/>
      <c r="V1354" s="6"/>
      <c r="W1354" s="256">
        <f t="shared" si="147"/>
        <v>0</v>
      </c>
      <c r="X1354" s="144" t="str">
        <f t="shared" si="149"/>
        <v/>
      </c>
      <c r="Y1354" s="26"/>
      <c r="Z1354" s="34"/>
      <c r="AA1354" s="34"/>
      <c r="AB1354" s="34"/>
      <c r="AC1354" s="35"/>
      <c r="AD1354" s="36"/>
      <c r="AE1354" s="49"/>
      <c r="AF1354" s="246"/>
      <c r="AG1354" s="257">
        <f t="shared" si="148"/>
        <v>0</v>
      </c>
      <c r="AH1354" s="252" t="str">
        <f t="shared" si="150"/>
        <v/>
      </c>
      <c r="AI1354" s="258">
        <f t="shared" si="151"/>
        <v>0</v>
      </c>
    </row>
    <row r="1355" spans="1:35" ht="14.25" customHeight="1" x14ac:dyDescent="0.2">
      <c r="A1355" s="133"/>
      <c r="B1355" s="7"/>
      <c r="C1355" s="53"/>
      <c r="D1355" s="88"/>
      <c r="E1355" s="6"/>
      <c r="F1355" s="88"/>
      <c r="G1355" s="14"/>
      <c r="H1355" s="14"/>
      <c r="I1355" s="118">
        <v>261301</v>
      </c>
      <c r="J1355" s="17"/>
      <c r="K1355" s="6"/>
      <c r="L1355" s="6"/>
      <c r="M1355" s="136"/>
      <c r="N1355" s="226"/>
      <c r="O1355" s="26"/>
      <c r="P1355" s="14"/>
      <c r="Q1355" s="14"/>
      <c r="R1355" s="14"/>
      <c r="S1355" s="14"/>
      <c r="T1355" s="14"/>
      <c r="U1355" s="14"/>
      <c r="V1355" s="6"/>
      <c r="W1355" s="256">
        <f t="shared" si="147"/>
        <v>0</v>
      </c>
      <c r="X1355" s="144" t="str">
        <f t="shared" si="149"/>
        <v/>
      </c>
      <c r="Y1355" s="26"/>
      <c r="Z1355" s="34"/>
      <c r="AA1355" s="34"/>
      <c r="AB1355" s="34"/>
      <c r="AC1355" s="35"/>
      <c r="AD1355" s="36"/>
      <c r="AE1355" s="49"/>
      <c r="AF1355" s="246"/>
      <c r="AG1355" s="257">
        <f t="shared" si="148"/>
        <v>0</v>
      </c>
      <c r="AH1355" s="252" t="str">
        <f t="shared" si="150"/>
        <v/>
      </c>
      <c r="AI1355" s="258">
        <f t="shared" si="151"/>
        <v>0</v>
      </c>
    </row>
    <row r="1356" spans="1:35" ht="14.25" customHeight="1" x14ac:dyDescent="0.2">
      <c r="A1356" s="133"/>
      <c r="B1356" s="7"/>
      <c r="C1356" s="53"/>
      <c r="D1356" s="88"/>
      <c r="E1356" s="6"/>
      <c r="F1356" s="88"/>
      <c r="G1356" s="14"/>
      <c r="H1356" s="14"/>
      <c r="I1356" s="118">
        <v>261302</v>
      </c>
      <c r="J1356" s="17"/>
      <c r="K1356" s="6"/>
      <c r="L1356" s="6"/>
      <c r="M1356" s="136"/>
      <c r="N1356" s="226"/>
      <c r="O1356" s="26"/>
      <c r="P1356" s="14"/>
      <c r="Q1356" s="14"/>
      <c r="R1356" s="14"/>
      <c r="S1356" s="14"/>
      <c r="T1356" s="14"/>
      <c r="U1356" s="14"/>
      <c r="V1356" s="6"/>
      <c r="W1356" s="256">
        <f t="shared" si="147"/>
        <v>0</v>
      </c>
      <c r="X1356" s="144" t="str">
        <f t="shared" si="149"/>
        <v/>
      </c>
      <c r="Y1356" s="26"/>
      <c r="Z1356" s="34"/>
      <c r="AA1356" s="34"/>
      <c r="AB1356" s="34"/>
      <c r="AC1356" s="35"/>
      <c r="AD1356" s="36"/>
      <c r="AE1356" s="49"/>
      <c r="AF1356" s="246"/>
      <c r="AG1356" s="257">
        <f t="shared" si="148"/>
        <v>0</v>
      </c>
      <c r="AH1356" s="252" t="str">
        <f t="shared" si="150"/>
        <v/>
      </c>
      <c r="AI1356" s="258">
        <f t="shared" si="151"/>
        <v>0</v>
      </c>
    </row>
    <row r="1357" spans="1:35" ht="14.25" customHeight="1" x14ac:dyDescent="0.2">
      <c r="A1357" s="133"/>
      <c r="B1357" s="7"/>
      <c r="C1357" s="53"/>
      <c r="D1357" s="88"/>
      <c r="E1357" s="6"/>
      <c r="F1357" s="88"/>
      <c r="G1357" s="14"/>
      <c r="H1357" s="14"/>
      <c r="I1357" s="118">
        <v>261303</v>
      </c>
      <c r="J1357" s="17"/>
      <c r="K1357" s="6"/>
      <c r="L1357" s="6"/>
      <c r="M1357" s="136"/>
      <c r="N1357" s="226"/>
      <c r="O1357" s="26"/>
      <c r="P1357" s="14"/>
      <c r="Q1357" s="14"/>
      <c r="R1357" s="14"/>
      <c r="S1357" s="14"/>
      <c r="T1357" s="14"/>
      <c r="U1357" s="14"/>
      <c r="V1357" s="6"/>
      <c r="W1357" s="256">
        <f t="shared" si="147"/>
        <v>0</v>
      </c>
      <c r="X1357" s="144" t="str">
        <f t="shared" si="149"/>
        <v/>
      </c>
      <c r="Y1357" s="26"/>
      <c r="Z1357" s="34"/>
      <c r="AA1357" s="34"/>
      <c r="AB1357" s="34"/>
      <c r="AC1357" s="35"/>
      <c r="AD1357" s="36"/>
      <c r="AE1357" s="49"/>
      <c r="AF1357" s="246"/>
      <c r="AG1357" s="257">
        <f t="shared" si="148"/>
        <v>0</v>
      </c>
      <c r="AH1357" s="252" t="str">
        <f t="shared" si="150"/>
        <v/>
      </c>
      <c r="AI1357" s="258">
        <f t="shared" si="151"/>
        <v>0</v>
      </c>
    </row>
    <row r="1358" spans="1:35" ht="14.25" customHeight="1" x14ac:dyDescent="0.2">
      <c r="A1358" s="133"/>
      <c r="B1358" s="7"/>
      <c r="C1358" s="53"/>
      <c r="D1358" s="88"/>
      <c r="E1358" s="6"/>
      <c r="F1358" s="88"/>
      <c r="G1358" s="14"/>
      <c r="H1358" s="14"/>
      <c r="I1358" s="118">
        <v>261304</v>
      </c>
      <c r="J1358" s="17"/>
      <c r="K1358" s="6"/>
      <c r="L1358" s="6"/>
      <c r="M1358" s="136"/>
      <c r="N1358" s="226"/>
      <c r="O1358" s="26"/>
      <c r="P1358" s="14"/>
      <c r="Q1358" s="14"/>
      <c r="R1358" s="14"/>
      <c r="S1358" s="14"/>
      <c r="T1358" s="14"/>
      <c r="U1358" s="14"/>
      <c r="V1358" s="6"/>
      <c r="W1358" s="256">
        <f t="shared" si="147"/>
        <v>0</v>
      </c>
      <c r="X1358" s="144" t="str">
        <f t="shared" si="149"/>
        <v/>
      </c>
      <c r="Y1358" s="26"/>
      <c r="Z1358" s="34"/>
      <c r="AA1358" s="34"/>
      <c r="AB1358" s="34"/>
      <c r="AC1358" s="35"/>
      <c r="AD1358" s="36"/>
      <c r="AE1358" s="49"/>
      <c r="AF1358" s="246"/>
      <c r="AG1358" s="257">
        <f t="shared" si="148"/>
        <v>0</v>
      </c>
      <c r="AH1358" s="252" t="str">
        <f t="shared" si="150"/>
        <v/>
      </c>
      <c r="AI1358" s="258">
        <f t="shared" si="151"/>
        <v>0</v>
      </c>
    </row>
    <row r="1359" spans="1:35" ht="14.25" customHeight="1" x14ac:dyDescent="0.2">
      <c r="A1359" s="133"/>
      <c r="B1359" s="7"/>
      <c r="C1359" s="53"/>
      <c r="D1359" s="88"/>
      <c r="E1359" s="6"/>
      <c r="F1359" s="88"/>
      <c r="G1359" s="14"/>
      <c r="H1359" s="14"/>
      <c r="I1359" s="118">
        <v>261305</v>
      </c>
      <c r="J1359" s="17"/>
      <c r="K1359" s="6"/>
      <c r="L1359" s="6"/>
      <c r="M1359" s="136"/>
      <c r="N1359" s="226"/>
      <c r="O1359" s="26"/>
      <c r="P1359" s="14"/>
      <c r="Q1359" s="14"/>
      <c r="R1359" s="14"/>
      <c r="S1359" s="14"/>
      <c r="T1359" s="14"/>
      <c r="U1359" s="14"/>
      <c r="V1359" s="6"/>
      <c r="W1359" s="256">
        <f t="shared" si="147"/>
        <v>0</v>
      </c>
      <c r="X1359" s="144" t="str">
        <f t="shared" si="149"/>
        <v/>
      </c>
      <c r="Y1359" s="26"/>
      <c r="Z1359" s="34"/>
      <c r="AA1359" s="34"/>
      <c r="AB1359" s="34"/>
      <c r="AC1359" s="35"/>
      <c r="AD1359" s="36"/>
      <c r="AE1359" s="49"/>
      <c r="AF1359" s="246"/>
      <c r="AG1359" s="257">
        <f t="shared" si="148"/>
        <v>0</v>
      </c>
      <c r="AH1359" s="252" t="str">
        <f t="shared" si="150"/>
        <v/>
      </c>
      <c r="AI1359" s="258">
        <f t="shared" si="151"/>
        <v>0</v>
      </c>
    </row>
    <row r="1360" spans="1:35" ht="14.25" customHeight="1" x14ac:dyDescent="0.2">
      <c r="A1360" s="133"/>
      <c r="B1360" s="7"/>
      <c r="C1360" s="53"/>
      <c r="D1360" s="88"/>
      <c r="E1360" s="6"/>
      <c r="F1360" s="88"/>
      <c r="G1360" s="14"/>
      <c r="H1360" s="14"/>
      <c r="I1360" s="118">
        <v>261306</v>
      </c>
      <c r="J1360" s="17"/>
      <c r="K1360" s="6"/>
      <c r="L1360" s="6"/>
      <c r="M1360" s="136"/>
      <c r="N1360" s="226"/>
      <c r="O1360" s="26"/>
      <c r="P1360" s="14"/>
      <c r="Q1360" s="14"/>
      <c r="R1360" s="14"/>
      <c r="S1360" s="14"/>
      <c r="T1360" s="14"/>
      <c r="U1360" s="14"/>
      <c r="V1360" s="6"/>
      <c r="W1360" s="256">
        <f t="shared" si="147"/>
        <v>0</v>
      </c>
      <c r="X1360" s="144" t="str">
        <f t="shared" si="149"/>
        <v/>
      </c>
      <c r="Y1360" s="26"/>
      <c r="Z1360" s="34"/>
      <c r="AA1360" s="34"/>
      <c r="AB1360" s="34"/>
      <c r="AC1360" s="35"/>
      <c r="AD1360" s="36"/>
      <c r="AE1360" s="49"/>
      <c r="AF1360" s="246"/>
      <c r="AG1360" s="257">
        <f t="shared" si="148"/>
        <v>0</v>
      </c>
      <c r="AH1360" s="252" t="str">
        <f t="shared" si="150"/>
        <v/>
      </c>
      <c r="AI1360" s="258">
        <f t="shared" si="151"/>
        <v>0</v>
      </c>
    </row>
    <row r="1361" spans="1:35" ht="14.25" customHeight="1" x14ac:dyDescent="0.2">
      <c r="A1361" s="133"/>
      <c r="B1361" s="7"/>
      <c r="C1361" s="53"/>
      <c r="D1361" s="88"/>
      <c r="E1361" s="6"/>
      <c r="F1361" s="88"/>
      <c r="G1361" s="14"/>
      <c r="H1361" s="14"/>
      <c r="I1361" s="118">
        <v>261307</v>
      </c>
      <c r="J1361" s="17"/>
      <c r="K1361" s="6"/>
      <c r="L1361" s="6"/>
      <c r="M1361" s="136"/>
      <c r="N1361" s="226"/>
      <c r="O1361" s="26"/>
      <c r="P1361" s="14"/>
      <c r="Q1361" s="14"/>
      <c r="R1361" s="14"/>
      <c r="S1361" s="14"/>
      <c r="T1361" s="14"/>
      <c r="U1361" s="14"/>
      <c r="V1361" s="6"/>
      <c r="W1361" s="256">
        <f t="shared" si="147"/>
        <v>0</v>
      </c>
      <c r="X1361" s="144" t="str">
        <f t="shared" si="149"/>
        <v/>
      </c>
      <c r="Y1361" s="26"/>
      <c r="Z1361" s="34"/>
      <c r="AA1361" s="34"/>
      <c r="AB1361" s="34"/>
      <c r="AC1361" s="35"/>
      <c r="AD1361" s="36"/>
      <c r="AE1361" s="49"/>
      <c r="AF1361" s="246"/>
      <c r="AG1361" s="257">
        <f t="shared" si="148"/>
        <v>0</v>
      </c>
      <c r="AH1361" s="252" t="str">
        <f t="shared" si="150"/>
        <v/>
      </c>
      <c r="AI1361" s="258">
        <f t="shared" si="151"/>
        <v>0</v>
      </c>
    </row>
    <row r="1362" spans="1:35" ht="14.25" customHeight="1" x14ac:dyDescent="0.2">
      <c r="A1362" s="133"/>
      <c r="B1362" s="7"/>
      <c r="C1362" s="53"/>
      <c r="D1362" s="88"/>
      <c r="E1362" s="6"/>
      <c r="F1362" s="88"/>
      <c r="G1362" s="14"/>
      <c r="H1362" s="14"/>
      <c r="I1362" s="118">
        <v>261308</v>
      </c>
      <c r="J1362" s="17"/>
      <c r="K1362" s="6"/>
      <c r="L1362" s="6"/>
      <c r="M1362" s="136"/>
      <c r="N1362" s="226"/>
      <c r="O1362" s="26"/>
      <c r="P1362" s="14"/>
      <c r="Q1362" s="14"/>
      <c r="R1362" s="14"/>
      <c r="S1362" s="14"/>
      <c r="T1362" s="14"/>
      <c r="U1362" s="14"/>
      <c r="V1362" s="6"/>
      <c r="W1362" s="256">
        <f t="shared" si="147"/>
        <v>0</v>
      </c>
      <c r="X1362" s="144" t="str">
        <f t="shared" si="149"/>
        <v/>
      </c>
      <c r="Y1362" s="26"/>
      <c r="Z1362" s="34"/>
      <c r="AA1362" s="34"/>
      <c r="AB1362" s="34"/>
      <c r="AC1362" s="35"/>
      <c r="AD1362" s="36"/>
      <c r="AE1362" s="49"/>
      <c r="AF1362" s="246"/>
      <c r="AG1362" s="257">
        <f t="shared" si="148"/>
        <v>0</v>
      </c>
      <c r="AH1362" s="252" t="str">
        <f t="shared" si="150"/>
        <v/>
      </c>
      <c r="AI1362" s="258">
        <f t="shared" si="151"/>
        <v>0</v>
      </c>
    </row>
    <row r="1363" spans="1:35" ht="14.25" customHeight="1" x14ac:dyDescent="0.2">
      <c r="A1363" s="133"/>
      <c r="B1363" s="7"/>
      <c r="C1363" s="53"/>
      <c r="D1363" s="88"/>
      <c r="E1363" s="6"/>
      <c r="F1363" s="88"/>
      <c r="G1363" s="14"/>
      <c r="H1363" s="14"/>
      <c r="I1363" s="118">
        <v>261309</v>
      </c>
      <c r="J1363" s="17"/>
      <c r="K1363" s="6"/>
      <c r="L1363" s="6"/>
      <c r="M1363" s="136"/>
      <c r="N1363" s="226"/>
      <c r="O1363" s="26"/>
      <c r="P1363" s="14"/>
      <c r="Q1363" s="14"/>
      <c r="R1363" s="14"/>
      <c r="S1363" s="14"/>
      <c r="T1363" s="14"/>
      <c r="U1363" s="14"/>
      <c r="V1363" s="6"/>
      <c r="W1363" s="256">
        <f t="shared" si="147"/>
        <v>0</v>
      </c>
      <c r="X1363" s="144" t="str">
        <f t="shared" si="149"/>
        <v/>
      </c>
      <c r="Y1363" s="26"/>
      <c r="Z1363" s="34"/>
      <c r="AA1363" s="34"/>
      <c r="AB1363" s="34"/>
      <c r="AC1363" s="35"/>
      <c r="AD1363" s="36"/>
      <c r="AE1363" s="49"/>
      <c r="AF1363" s="246"/>
      <c r="AG1363" s="257">
        <f t="shared" si="148"/>
        <v>0</v>
      </c>
      <c r="AH1363" s="252" t="str">
        <f t="shared" si="150"/>
        <v/>
      </c>
      <c r="AI1363" s="258">
        <f t="shared" si="151"/>
        <v>0</v>
      </c>
    </row>
    <row r="1364" spans="1:35" ht="14.25" customHeight="1" x14ac:dyDescent="0.2">
      <c r="A1364" s="133"/>
      <c r="B1364" s="7"/>
      <c r="C1364" s="53"/>
      <c r="D1364" s="88"/>
      <c r="E1364" s="6"/>
      <c r="F1364" s="88"/>
      <c r="G1364" s="14"/>
      <c r="H1364" s="14"/>
      <c r="I1364" s="118">
        <v>261310</v>
      </c>
      <c r="J1364" s="17"/>
      <c r="K1364" s="6"/>
      <c r="L1364" s="6"/>
      <c r="M1364" s="136"/>
      <c r="N1364" s="226"/>
      <c r="O1364" s="26"/>
      <c r="P1364" s="14"/>
      <c r="Q1364" s="14"/>
      <c r="R1364" s="14"/>
      <c r="S1364" s="14"/>
      <c r="T1364" s="14"/>
      <c r="U1364" s="14"/>
      <c r="V1364" s="6"/>
      <c r="W1364" s="256">
        <f t="shared" si="147"/>
        <v>0</v>
      </c>
      <c r="X1364" s="144" t="str">
        <f t="shared" si="149"/>
        <v/>
      </c>
      <c r="Y1364" s="26"/>
      <c r="Z1364" s="34"/>
      <c r="AA1364" s="34"/>
      <c r="AB1364" s="34"/>
      <c r="AC1364" s="35"/>
      <c r="AD1364" s="36"/>
      <c r="AE1364" s="49"/>
      <c r="AF1364" s="246"/>
      <c r="AG1364" s="257">
        <f t="shared" si="148"/>
        <v>0</v>
      </c>
      <c r="AH1364" s="252" t="str">
        <f t="shared" si="150"/>
        <v/>
      </c>
      <c r="AI1364" s="258">
        <f t="shared" si="151"/>
        <v>0</v>
      </c>
    </row>
    <row r="1365" spans="1:35" ht="14.25" customHeight="1" x14ac:dyDescent="0.2">
      <c r="A1365" s="133"/>
      <c r="B1365" s="7"/>
      <c r="C1365" s="53"/>
      <c r="D1365" s="88"/>
      <c r="E1365" s="6"/>
      <c r="F1365" s="88"/>
      <c r="G1365" s="14"/>
      <c r="H1365" s="14"/>
      <c r="I1365" s="118">
        <v>261311</v>
      </c>
      <c r="J1365" s="17"/>
      <c r="K1365" s="6"/>
      <c r="L1365" s="6"/>
      <c r="M1365" s="136"/>
      <c r="N1365" s="226"/>
      <c r="O1365" s="26"/>
      <c r="P1365" s="14"/>
      <c r="Q1365" s="14"/>
      <c r="R1365" s="14"/>
      <c r="S1365" s="14"/>
      <c r="T1365" s="14"/>
      <c r="U1365" s="14"/>
      <c r="V1365" s="6"/>
      <c r="W1365" s="256">
        <f t="shared" si="147"/>
        <v>0</v>
      </c>
      <c r="X1365" s="144" t="str">
        <f t="shared" si="149"/>
        <v/>
      </c>
      <c r="Y1365" s="26"/>
      <c r="Z1365" s="34"/>
      <c r="AA1365" s="34"/>
      <c r="AB1365" s="34"/>
      <c r="AC1365" s="35"/>
      <c r="AD1365" s="36"/>
      <c r="AE1365" s="49"/>
      <c r="AF1365" s="246"/>
      <c r="AG1365" s="257">
        <f t="shared" si="148"/>
        <v>0</v>
      </c>
      <c r="AH1365" s="252" t="str">
        <f t="shared" si="150"/>
        <v/>
      </c>
      <c r="AI1365" s="258">
        <f t="shared" si="151"/>
        <v>0</v>
      </c>
    </row>
    <row r="1366" spans="1:35" ht="14.25" customHeight="1" x14ac:dyDescent="0.2">
      <c r="A1366" s="133"/>
      <c r="B1366" s="7"/>
      <c r="C1366" s="53"/>
      <c r="D1366" s="88"/>
      <c r="E1366" s="6"/>
      <c r="F1366" s="88"/>
      <c r="G1366" s="14"/>
      <c r="H1366" s="14"/>
      <c r="I1366" s="118">
        <v>261312</v>
      </c>
      <c r="J1366" s="17"/>
      <c r="K1366" s="6"/>
      <c r="L1366" s="6"/>
      <c r="M1366" s="136"/>
      <c r="N1366" s="226"/>
      <c r="O1366" s="26"/>
      <c r="P1366" s="14"/>
      <c r="Q1366" s="14"/>
      <c r="R1366" s="14"/>
      <c r="S1366" s="14"/>
      <c r="T1366" s="14"/>
      <c r="U1366" s="14"/>
      <c r="V1366" s="6"/>
      <c r="W1366" s="256">
        <f t="shared" si="147"/>
        <v>0</v>
      </c>
      <c r="X1366" s="144" t="str">
        <f t="shared" si="149"/>
        <v/>
      </c>
      <c r="Y1366" s="26"/>
      <c r="Z1366" s="34"/>
      <c r="AA1366" s="34"/>
      <c r="AB1366" s="34"/>
      <c r="AC1366" s="35"/>
      <c r="AD1366" s="36"/>
      <c r="AE1366" s="49"/>
      <c r="AF1366" s="246"/>
      <c r="AG1366" s="257">
        <f t="shared" si="148"/>
        <v>0</v>
      </c>
      <c r="AH1366" s="252" t="str">
        <f t="shared" si="150"/>
        <v/>
      </c>
      <c r="AI1366" s="258">
        <f t="shared" si="151"/>
        <v>0</v>
      </c>
    </row>
    <row r="1367" spans="1:35" ht="14.25" customHeight="1" x14ac:dyDescent="0.2">
      <c r="A1367" s="133"/>
      <c r="B1367" s="7"/>
      <c r="C1367" s="53"/>
      <c r="D1367" s="88"/>
      <c r="E1367" s="6"/>
      <c r="F1367" s="88"/>
      <c r="G1367" s="14"/>
      <c r="H1367" s="14"/>
      <c r="I1367" s="118">
        <v>261313</v>
      </c>
      <c r="J1367" s="17"/>
      <c r="K1367" s="6"/>
      <c r="L1367" s="6"/>
      <c r="M1367" s="136"/>
      <c r="N1367" s="226"/>
      <c r="O1367" s="26"/>
      <c r="P1367" s="14"/>
      <c r="Q1367" s="14"/>
      <c r="R1367" s="14"/>
      <c r="S1367" s="14"/>
      <c r="T1367" s="14"/>
      <c r="U1367" s="14"/>
      <c r="V1367" s="6"/>
      <c r="W1367" s="256">
        <f t="shared" si="147"/>
        <v>0</v>
      </c>
      <c r="X1367" s="144" t="str">
        <f t="shared" si="149"/>
        <v/>
      </c>
      <c r="Y1367" s="26"/>
      <c r="Z1367" s="34"/>
      <c r="AA1367" s="34"/>
      <c r="AB1367" s="34"/>
      <c r="AC1367" s="35"/>
      <c r="AD1367" s="36"/>
      <c r="AE1367" s="49"/>
      <c r="AF1367" s="246"/>
      <c r="AG1367" s="257">
        <f t="shared" si="148"/>
        <v>0</v>
      </c>
      <c r="AH1367" s="252" t="str">
        <f t="shared" si="150"/>
        <v/>
      </c>
      <c r="AI1367" s="258">
        <f t="shared" si="151"/>
        <v>0</v>
      </c>
    </row>
    <row r="1368" spans="1:35" ht="14.25" customHeight="1" x14ac:dyDescent="0.2">
      <c r="A1368" s="133"/>
      <c r="B1368" s="7"/>
      <c r="C1368" s="53"/>
      <c r="D1368" s="88"/>
      <c r="E1368" s="6"/>
      <c r="F1368" s="88"/>
      <c r="G1368" s="14"/>
      <c r="H1368" s="14"/>
      <c r="I1368" s="118">
        <v>261314</v>
      </c>
      <c r="J1368" s="17"/>
      <c r="K1368" s="6"/>
      <c r="L1368" s="6"/>
      <c r="M1368" s="136"/>
      <c r="N1368" s="226"/>
      <c r="O1368" s="26"/>
      <c r="P1368" s="14"/>
      <c r="Q1368" s="14"/>
      <c r="R1368" s="14"/>
      <c r="S1368" s="14"/>
      <c r="T1368" s="14"/>
      <c r="U1368" s="14"/>
      <c r="V1368" s="6"/>
      <c r="W1368" s="256">
        <f t="shared" si="147"/>
        <v>0</v>
      </c>
      <c r="X1368" s="144" t="str">
        <f t="shared" si="149"/>
        <v/>
      </c>
      <c r="Y1368" s="26"/>
      <c r="Z1368" s="34"/>
      <c r="AA1368" s="34"/>
      <c r="AB1368" s="34"/>
      <c r="AC1368" s="35"/>
      <c r="AD1368" s="36"/>
      <c r="AE1368" s="49"/>
      <c r="AF1368" s="246"/>
      <c r="AG1368" s="257">
        <f t="shared" si="148"/>
        <v>0</v>
      </c>
      <c r="AH1368" s="252" t="str">
        <f t="shared" si="150"/>
        <v/>
      </c>
      <c r="AI1368" s="258">
        <f t="shared" si="151"/>
        <v>0</v>
      </c>
    </row>
    <row r="1369" spans="1:35" ht="14.25" customHeight="1" x14ac:dyDescent="0.2">
      <c r="A1369" s="133"/>
      <c r="B1369" s="7"/>
      <c r="C1369" s="53"/>
      <c r="D1369" s="88"/>
      <c r="E1369" s="6"/>
      <c r="F1369" s="88"/>
      <c r="G1369" s="14"/>
      <c r="H1369" s="14"/>
      <c r="I1369" s="118">
        <v>261315</v>
      </c>
      <c r="J1369" s="17"/>
      <c r="K1369" s="6"/>
      <c r="L1369" s="6"/>
      <c r="M1369" s="136"/>
      <c r="N1369" s="226"/>
      <c r="O1369" s="26"/>
      <c r="P1369" s="14"/>
      <c r="Q1369" s="14"/>
      <c r="R1369" s="14"/>
      <c r="S1369" s="14"/>
      <c r="T1369" s="14"/>
      <c r="U1369" s="14"/>
      <c r="V1369" s="6"/>
      <c r="W1369" s="256">
        <f t="shared" si="147"/>
        <v>0</v>
      </c>
      <c r="X1369" s="144" t="str">
        <f t="shared" si="149"/>
        <v/>
      </c>
      <c r="Y1369" s="26"/>
      <c r="Z1369" s="34"/>
      <c r="AA1369" s="34"/>
      <c r="AB1369" s="34"/>
      <c r="AC1369" s="35"/>
      <c r="AD1369" s="36"/>
      <c r="AE1369" s="49"/>
      <c r="AF1369" s="246"/>
      <c r="AG1369" s="257">
        <f t="shared" si="148"/>
        <v>0</v>
      </c>
      <c r="AH1369" s="252" t="str">
        <f t="shared" si="150"/>
        <v/>
      </c>
      <c r="AI1369" s="258">
        <f t="shared" si="151"/>
        <v>0</v>
      </c>
    </row>
    <row r="1370" spans="1:35" ht="14.25" customHeight="1" x14ac:dyDescent="0.2">
      <c r="A1370" s="133"/>
      <c r="B1370" s="7"/>
      <c r="C1370" s="53"/>
      <c r="D1370" s="88"/>
      <c r="E1370" s="6"/>
      <c r="F1370" s="88"/>
      <c r="G1370" s="14"/>
      <c r="H1370" s="14"/>
      <c r="I1370" s="118">
        <v>261316</v>
      </c>
      <c r="J1370" s="17"/>
      <c r="K1370" s="6"/>
      <c r="L1370" s="6"/>
      <c r="M1370" s="136"/>
      <c r="N1370" s="226"/>
      <c r="O1370" s="26"/>
      <c r="P1370" s="14"/>
      <c r="Q1370" s="14"/>
      <c r="R1370" s="14"/>
      <c r="S1370" s="14"/>
      <c r="T1370" s="14"/>
      <c r="U1370" s="14"/>
      <c r="V1370" s="6"/>
      <c r="W1370" s="256">
        <f t="shared" si="147"/>
        <v>0</v>
      </c>
      <c r="X1370" s="144" t="str">
        <f t="shared" si="149"/>
        <v/>
      </c>
      <c r="Y1370" s="26"/>
      <c r="Z1370" s="34"/>
      <c r="AA1370" s="34"/>
      <c r="AB1370" s="34"/>
      <c r="AC1370" s="35"/>
      <c r="AD1370" s="36"/>
      <c r="AE1370" s="49"/>
      <c r="AF1370" s="246"/>
      <c r="AG1370" s="257">
        <f t="shared" si="148"/>
        <v>0</v>
      </c>
      <c r="AH1370" s="252" t="str">
        <f t="shared" si="150"/>
        <v/>
      </c>
      <c r="AI1370" s="258">
        <f t="shared" si="151"/>
        <v>0</v>
      </c>
    </row>
    <row r="1371" spans="1:35" ht="14.25" customHeight="1" x14ac:dyDescent="0.2">
      <c r="A1371" s="133"/>
      <c r="B1371" s="7"/>
      <c r="C1371" s="53"/>
      <c r="D1371" s="88"/>
      <c r="E1371" s="6"/>
      <c r="F1371" s="88"/>
      <c r="G1371" s="14"/>
      <c r="H1371" s="14"/>
      <c r="I1371" s="118">
        <v>261317</v>
      </c>
      <c r="J1371" s="17"/>
      <c r="K1371" s="6"/>
      <c r="L1371" s="6"/>
      <c r="M1371" s="136"/>
      <c r="N1371" s="226"/>
      <c r="O1371" s="26"/>
      <c r="P1371" s="14"/>
      <c r="Q1371" s="14"/>
      <c r="R1371" s="14"/>
      <c r="S1371" s="14"/>
      <c r="T1371" s="14"/>
      <c r="U1371" s="14"/>
      <c r="V1371" s="6"/>
      <c r="W1371" s="256">
        <f t="shared" si="147"/>
        <v>0</v>
      </c>
      <c r="X1371" s="144" t="str">
        <f t="shared" si="149"/>
        <v/>
      </c>
      <c r="Y1371" s="26"/>
      <c r="Z1371" s="34"/>
      <c r="AA1371" s="34"/>
      <c r="AB1371" s="34"/>
      <c r="AC1371" s="35"/>
      <c r="AD1371" s="36"/>
      <c r="AE1371" s="49"/>
      <c r="AF1371" s="246"/>
      <c r="AG1371" s="257">
        <f t="shared" si="148"/>
        <v>0</v>
      </c>
      <c r="AH1371" s="252" t="str">
        <f t="shared" si="150"/>
        <v/>
      </c>
      <c r="AI1371" s="258">
        <f t="shared" si="151"/>
        <v>0</v>
      </c>
    </row>
    <row r="1372" spans="1:35" ht="14.25" customHeight="1" x14ac:dyDescent="0.2">
      <c r="A1372" s="133"/>
      <c r="B1372" s="7"/>
      <c r="C1372" s="53"/>
      <c r="D1372" s="88"/>
      <c r="E1372" s="6"/>
      <c r="F1372" s="88"/>
      <c r="G1372" s="14"/>
      <c r="H1372" s="14"/>
      <c r="I1372" s="118">
        <v>261318</v>
      </c>
      <c r="J1372" s="17"/>
      <c r="K1372" s="6"/>
      <c r="L1372" s="6"/>
      <c r="M1372" s="136"/>
      <c r="N1372" s="226"/>
      <c r="O1372" s="26"/>
      <c r="P1372" s="14"/>
      <c r="Q1372" s="14"/>
      <c r="R1372" s="14"/>
      <c r="S1372" s="14"/>
      <c r="T1372" s="14"/>
      <c r="U1372" s="14"/>
      <c r="V1372" s="6"/>
      <c r="W1372" s="256">
        <f t="shared" si="147"/>
        <v>0</v>
      </c>
      <c r="X1372" s="144" t="str">
        <f t="shared" si="149"/>
        <v/>
      </c>
      <c r="Y1372" s="26"/>
      <c r="Z1372" s="34"/>
      <c r="AA1372" s="34"/>
      <c r="AB1372" s="34"/>
      <c r="AC1372" s="35"/>
      <c r="AD1372" s="36"/>
      <c r="AE1372" s="49"/>
      <c r="AF1372" s="246"/>
      <c r="AG1372" s="257">
        <f t="shared" si="148"/>
        <v>0</v>
      </c>
      <c r="AH1372" s="252" t="str">
        <f t="shared" si="150"/>
        <v/>
      </c>
      <c r="AI1372" s="258">
        <f t="shared" si="151"/>
        <v>0</v>
      </c>
    </row>
    <row r="1373" spans="1:35" ht="14.25" customHeight="1" x14ac:dyDescent="0.2">
      <c r="A1373" s="133"/>
      <c r="B1373" s="7"/>
      <c r="C1373" s="53"/>
      <c r="D1373" s="88"/>
      <c r="E1373" s="6"/>
      <c r="F1373" s="88"/>
      <c r="G1373" s="14"/>
      <c r="H1373" s="14"/>
      <c r="I1373" s="118">
        <v>261319</v>
      </c>
      <c r="J1373" s="17"/>
      <c r="K1373" s="6"/>
      <c r="L1373" s="6"/>
      <c r="M1373" s="136"/>
      <c r="N1373" s="226"/>
      <c r="O1373" s="26"/>
      <c r="P1373" s="14"/>
      <c r="Q1373" s="14"/>
      <c r="R1373" s="14"/>
      <c r="S1373" s="14"/>
      <c r="T1373" s="14"/>
      <c r="U1373" s="14"/>
      <c r="V1373" s="6"/>
      <c r="W1373" s="256">
        <f t="shared" si="147"/>
        <v>0</v>
      </c>
      <c r="X1373" s="144" t="str">
        <f t="shared" si="149"/>
        <v/>
      </c>
      <c r="Y1373" s="26"/>
      <c r="Z1373" s="34"/>
      <c r="AA1373" s="34"/>
      <c r="AB1373" s="34"/>
      <c r="AC1373" s="35"/>
      <c r="AD1373" s="36"/>
      <c r="AE1373" s="49"/>
      <c r="AF1373" s="246"/>
      <c r="AG1373" s="257">
        <f t="shared" si="148"/>
        <v>0</v>
      </c>
      <c r="AH1373" s="252" t="str">
        <f t="shared" si="150"/>
        <v/>
      </c>
      <c r="AI1373" s="258">
        <f t="shared" si="151"/>
        <v>0</v>
      </c>
    </row>
    <row r="1374" spans="1:35" ht="14.25" customHeight="1" x14ac:dyDescent="0.2">
      <c r="A1374" s="133"/>
      <c r="B1374" s="7"/>
      <c r="C1374" s="53"/>
      <c r="D1374" s="88"/>
      <c r="E1374" s="6"/>
      <c r="F1374" s="88"/>
      <c r="G1374" s="14"/>
      <c r="H1374" s="14"/>
      <c r="I1374" s="118">
        <v>261320</v>
      </c>
      <c r="J1374" s="17"/>
      <c r="K1374" s="6"/>
      <c r="L1374" s="6"/>
      <c r="M1374" s="136"/>
      <c r="N1374" s="226"/>
      <c r="O1374" s="26"/>
      <c r="P1374" s="14"/>
      <c r="Q1374" s="14"/>
      <c r="R1374" s="14"/>
      <c r="S1374" s="14"/>
      <c r="T1374" s="14"/>
      <c r="U1374" s="14"/>
      <c r="V1374" s="6"/>
      <c r="W1374" s="256">
        <f t="shared" si="147"/>
        <v>0</v>
      </c>
      <c r="X1374" s="144" t="str">
        <f t="shared" si="149"/>
        <v/>
      </c>
      <c r="Y1374" s="26"/>
      <c r="Z1374" s="34"/>
      <c r="AA1374" s="34"/>
      <c r="AB1374" s="34"/>
      <c r="AC1374" s="35"/>
      <c r="AD1374" s="36"/>
      <c r="AE1374" s="49"/>
      <c r="AF1374" s="246"/>
      <c r="AG1374" s="257">
        <f t="shared" si="148"/>
        <v>0</v>
      </c>
      <c r="AH1374" s="252" t="str">
        <f t="shared" si="150"/>
        <v/>
      </c>
      <c r="AI1374" s="258">
        <f t="shared" si="151"/>
        <v>0</v>
      </c>
    </row>
    <row r="1375" spans="1:35" ht="14.25" customHeight="1" x14ac:dyDescent="0.2">
      <c r="A1375" s="133"/>
      <c r="B1375" s="7"/>
      <c r="C1375" s="53"/>
      <c r="D1375" s="88"/>
      <c r="E1375" s="6"/>
      <c r="F1375" s="88"/>
      <c r="G1375" s="14"/>
      <c r="H1375" s="14"/>
      <c r="I1375" s="118">
        <v>261321</v>
      </c>
      <c r="J1375" s="17"/>
      <c r="K1375" s="6"/>
      <c r="L1375" s="6"/>
      <c r="M1375" s="136"/>
      <c r="N1375" s="226"/>
      <c r="O1375" s="26"/>
      <c r="P1375" s="14"/>
      <c r="Q1375" s="14"/>
      <c r="R1375" s="14"/>
      <c r="S1375" s="14"/>
      <c r="T1375" s="14"/>
      <c r="U1375" s="14"/>
      <c r="V1375" s="6"/>
      <c r="W1375" s="256">
        <f t="shared" si="147"/>
        <v>0</v>
      </c>
      <c r="X1375" s="144" t="str">
        <f t="shared" si="149"/>
        <v/>
      </c>
      <c r="Y1375" s="26"/>
      <c r="Z1375" s="34"/>
      <c r="AA1375" s="34"/>
      <c r="AB1375" s="34"/>
      <c r="AC1375" s="35"/>
      <c r="AD1375" s="36"/>
      <c r="AE1375" s="49"/>
      <c r="AF1375" s="246"/>
      <c r="AG1375" s="257">
        <f t="shared" si="148"/>
        <v>0</v>
      </c>
      <c r="AH1375" s="252" t="str">
        <f t="shared" si="150"/>
        <v/>
      </c>
      <c r="AI1375" s="258">
        <f t="shared" si="151"/>
        <v>0</v>
      </c>
    </row>
    <row r="1376" spans="1:35" ht="14.25" customHeight="1" x14ac:dyDescent="0.2">
      <c r="A1376" s="133"/>
      <c r="B1376" s="7"/>
      <c r="C1376" s="53"/>
      <c r="D1376" s="88"/>
      <c r="E1376" s="6"/>
      <c r="F1376" s="88"/>
      <c r="G1376" s="14"/>
      <c r="H1376" s="14"/>
      <c r="I1376" s="118">
        <v>261322</v>
      </c>
      <c r="J1376" s="17"/>
      <c r="K1376" s="6"/>
      <c r="L1376" s="6"/>
      <c r="M1376" s="136"/>
      <c r="N1376" s="226"/>
      <c r="O1376" s="26"/>
      <c r="P1376" s="14"/>
      <c r="Q1376" s="14"/>
      <c r="R1376" s="14"/>
      <c r="S1376" s="14"/>
      <c r="T1376" s="14"/>
      <c r="U1376" s="14"/>
      <c r="V1376" s="6"/>
      <c r="W1376" s="256">
        <f t="shared" si="147"/>
        <v>0</v>
      </c>
      <c r="X1376" s="144" t="str">
        <f t="shared" si="149"/>
        <v/>
      </c>
      <c r="Y1376" s="26"/>
      <c r="Z1376" s="34"/>
      <c r="AA1376" s="34"/>
      <c r="AB1376" s="34"/>
      <c r="AC1376" s="35"/>
      <c r="AD1376" s="36"/>
      <c r="AE1376" s="49"/>
      <c r="AF1376" s="246"/>
      <c r="AG1376" s="257">
        <f t="shared" si="148"/>
        <v>0</v>
      </c>
      <c r="AH1376" s="252" t="str">
        <f t="shared" si="150"/>
        <v/>
      </c>
      <c r="AI1376" s="258">
        <f t="shared" si="151"/>
        <v>0</v>
      </c>
    </row>
    <row r="1377" spans="1:35" ht="14.25" customHeight="1" x14ac:dyDescent="0.2">
      <c r="A1377" s="133"/>
      <c r="B1377" s="7"/>
      <c r="C1377" s="53"/>
      <c r="D1377" s="88"/>
      <c r="E1377" s="6"/>
      <c r="F1377" s="88"/>
      <c r="G1377" s="14"/>
      <c r="H1377" s="14"/>
      <c r="I1377" s="118">
        <v>261323</v>
      </c>
      <c r="J1377" s="17"/>
      <c r="K1377" s="6"/>
      <c r="L1377" s="6"/>
      <c r="M1377" s="136"/>
      <c r="N1377" s="226"/>
      <c r="O1377" s="26"/>
      <c r="P1377" s="14"/>
      <c r="Q1377" s="14"/>
      <c r="R1377" s="14"/>
      <c r="S1377" s="14"/>
      <c r="T1377" s="14"/>
      <c r="U1377" s="14"/>
      <c r="V1377" s="6"/>
      <c r="W1377" s="256">
        <f t="shared" si="147"/>
        <v>0</v>
      </c>
      <c r="X1377" s="144" t="str">
        <f t="shared" si="149"/>
        <v/>
      </c>
      <c r="Y1377" s="26"/>
      <c r="Z1377" s="34"/>
      <c r="AA1377" s="34"/>
      <c r="AB1377" s="34"/>
      <c r="AC1377" s="35"/>
      <c r="AD1377" s="36"/>
      <c r="AE1377" s="49"/>
      <c r="AF1377" s="246"/>
      <c r="AG1377" s="257">
        <f t="shared" si="148"/>
        <v>0</v>
      </c>
      <c r="AH1377" s="252" t="str">
        <f t="shared" si="150"/>
        <v/>
      </c>
      <c r="AI1377" s="258">
        <f t="shared" si="151"/>
        <v>0</v>
      </c>
    </row>
    <row r="1378" spans="1:35" ht="14.25" customHeight="1" x14ac:dyDescent="0.2">
      <c r="A1378" s="133"/>
      <c r="B1378" s="7"/>
      <c r="C1378" s="53"/>
      <c r="D1378" s="88"/>
      <c r="E1378" s="6"/>
      <c r="F1378" s="88"/>
      <c r="G1378" s="14"/>
      <c r="H1378" s="14"/>
      <c r="I1378" s="118">
        <v>261324</v>
      </c>
      <c r="J1378" s="17"/>
      <c r="K1378" s="6"/>
      <c r="L1378" s="6"/>
      <c r="M1378" s="136"/>
      <c r="N1378" s="226"/>
      <c r="O1378" s="26"/>
      <c r="P1378" s="14"/>
      <c r="Q1378" s="14"/>
      <c r="R1378" s="14"/>
      <c r="S1378" s="14"/>
      <c r="T1378" s="14"/>
      <c r="U1378" s="14"/>
      <c r="V1378" s="6"/>
      <c r="W1378" s="256">
        <f t="shared" si="147"/>
        <v>0</v>
      </c>
      <c r="X1378" s="144" t="str">
        <f t="shared" si="149"/>
        <v/>
      </c>
      <c r="Y1378" s="26"/>
      <c r="Z1378" s="34"/>
      <c r="AA1378" s="34"/>
      <c r="AB1378" s="34"/>
      <c r="AC1378" s="35"/>
      <c r="AD1378" s="36"/>
      <c r="AE1378" s="49"/>
      <c r="AF1378" s="246"/>
      <c r="AG1378" s="257">
        <f t="shared" si="148"/>
        <v>0</v>
      </c>
      <c r="AH1378" s="252" t="str">
        <f t="shared" si="150"/>
        <v/>
      </c>
      <c r="AI1378" s="258">
        <f t="shared" si="151"/>
        <v>0</v>
      </c>
    </row>
    <row r="1379" spans="1:35" ht="14.25" customHeight="1" x14ac:dyDescent="0.2">
      <c r="A1379" s="133"/>
      <c r="B1379" s="7"/>
      <c r="C1379" s="53"/>
      <c r="D1379" s="88"/>
      <c r="E1379" s="6"/>
      <c r="F1379" s="88"/>
      <c r="G1379" s="14"/>
      <c r="H1379" s="14"/>
      <c r="I1379" s="118">
        <v>261325</v>
      </c>
      <c r="J1379" s="17"/>
      <c r="K1379" s="6"/>
      <c r="L1379" s="6"/>
      <c r="M1379" s="136"/>
      <c r="N1379" s="226"/>
      <c r="O1379" s="26"/>
      <c r="P1379" s="14"/>
      <c r="Q1379" s="14"/>
      <c r="R1379" s="14"/>
      <c r="S1379" s="14"/>
      <c r="T1379" s="14"/>
      <c r="U1379" s="14"/>
      <c r="V1379" s="6"/>
      <c r="W1379" s="256">
        <f t="shared" si="147"/>
        <v>0</v>
      </c>
      <c r="X1379" s="144" t="str">
        <f t="shared" si="149"/>
        <v/>
      </c>
      <c r="Y1379" s="26"/>
      <c r="Z1379" s="34"/>
      <c r="AA1379" s="34"/>
      <c r="AB1379" s="34"/>
      <c r="AC1379" s="35"/>
      <c r="AD1379" s="36"/>
      <c r="AE1379" s="49"/>
      <c r="AF1379" s="246"/>
      <c r="AG1379" s="257">
        <f t="shared" si="148"/>
        <v>0</v>
      </c>
      <c r="AH1379" s="252" t="str">
        <f t="shared" si="150"/>
        <v/>
      </c>
      <c r="AI1379" s="258">
        <f t="shared" si="151"/>
        <v>0</v>
      </c>
    </row>
    <row r="1380" spans="1:35" ht="14.25" customHeight="1" x14ac:dyDescent="0.2">
      <c r="A1380" s="133"/>
      <c r="B1380" s="7"/>
      <c r="C1380" s="53"/>
      <c r="D1380" s="88"/>
      <c r="E1380" s="6"/>
      <c r="F1380" s="88"/>
      <c r="G1380" s="14"/>
      <c r="H1380" s="14"/>
      <c r="I1380" s="118">
        <v>261326</v>
      </c>
      <c r="J1380" s="17"/>
      <c r="K1380" s="6"/>
      <c r="L1380" s="6"/>
      <c r="M1380" s="136"/>
      <c r="N1380" s="226"/>
      <c r="O1380" s="26"/>
      <c r="P1380" s="14"/>
      <c r="Q1380" s="14"/>
      <c r="R1380" s="14"/>
      <c r="S1380" s="14"/>
      <c r="T1380" s="14"/>
      <c r="U1380" s="14"/>
      <c r="V1380" s="6"/>
      <c r="W1380" s="256">
        <f t="shared" si="147"/>
        <v>0</v>
      </c>
      <c r="X1380" s="144" t="str">
        <f t="shared" si="149"/>
        <v/>
      </c>
      <c r="Y1380" s="26"/>
      <c r="Z1380" s="34"/>
      <c r="AA1380" s="34"/>
      <c r="AB1380" s="34"/>
      <c r="AC1380" s="35"/>
      <c r="AD1380" s="36"/>
      <c r="AE1380" s="49"/>
      <c r="AF1380" s="246"/>
      <c r="AG1380" s="257">
        <f t="shared" si="148"/>
        <v>0</v>
      </c>
      <c r="AH1380" s="252" t="str">
        <f t="shared" si="150"/>
        <v/>
      </c>
      <c r="AI1380" s="258">
        <f t="shared" si="151"/>
        <v>0</v>
      </c>
    </row>
    <row r="1381" spans="1:35" ht="14.25" customHeight="1" x14ac:dyDescent="0.2">
      <c r="A1381" s="133"/>
      <c r="B1381" s="7"/>
      <c r="C1381" s="53"/>
      <c r="D1381" s="88"/>
      <c r="E1381" s="6"/>
      <c r="F1381" s="88"/>
      <c r="G1381" s="14"/>
      <c r="H1381" s="14"/>
      <c r="I1381" s="118">
        <v>261327</v>
      </c>
      <c r="J1381" s="17"/>
      <c r="K1381" s="6"/>
      <c r="L1381" s="6"/>
      <c r="M1381" s="136"/>
      <c r="N1381" s="226"/>
      <c r="O1381" s="26"/>
      <c r="P1381" s="14"/>
      <c r="Q1381" s="14"/>
      <c r="R1381" s="14"/>
      <c r="S1381" s="14"/>
      <c r="T1381" s="14"/>
      <c r="U1381" s="14"/>
      <c r="V1381" s="6"/>
      <c r="W1381" s="256">
        <f t="shared" si="147"/>
        <v>0</v>
      </c>
      <c r="X1381" s="144" t="str">
        <f t="shared" si="149"/>
        <v/>
      </c>
      <c r="Y1381" s="26"/>
      <c r="Z1381" s="34"/>
      <c r="AA1381" s="34"/>
      <c r="AB1381" s="34"/>
      <c r="AC1381" s="35"/>
      <c r="AD1381" s="36"/>
      <c r="AE1381" s="49"/>
      <c r="AF1381" s="246"/>
      <c r="AG1381" s="257">
        <f t="shared" si="148"/>
        <v>0</v>
      </c>
      <c r="AH1381" s="252" t="str">
        <f t="shared" si="150"/>
        <v/>
      </c>
      <c r="AI1381" s="258">
        <f t="shared" si="151"/>
        <v>0</v>
      </c>
    </row>
    <row r="1382" spans="1:35" ht="14.25" customHeight="1" x14ac:dyDescent="0.2">
      <c r="A1382" s="133"/>
      <c r="B1382" s="7"/>
      <c r="C1382" s="53"/>
      <c r="D1382" s="88"/>
      <c r="E1382" s="6"/>
      <c r="F1382" s="88"/>
      <c r="G1382" s="14"/>
      <c r="H1382" s="14"/>
      <c r="I1382" s="118">
        <v>261328</v>
      </c>
      <c r="J1382" s="17"/>
      <c r="K1382" s="6"/>
      <c r="L1382" s="6"/>
      <c r="M1382" s="136"/>
      <c r="N1382" s="226"/>
      <c r="O1382" s="26"/>
      <c r="P1382" s="14"/>
      <c r="Q1382" s="14"/>
      <c r="R1382" s="14"/>
      <c r="S1382" s="14"/>
      <c r="T1382" s="14"/>
      <c r="U1382" s="14"/>
      <c r="V1382" s="6"/>
      <c r="W1382" s="256">
        <f t="shared" si="147"/>
        <v>0</v>
      </c>
      <c r="X1382" s="144" t="str">
        <f t="shared" si="149"/>
        <v/>
      </c>
      <c r="Y1382" s="26"/>
      <c r="Z1382" s="34"/>
      <c r="AA1382" s="34"/>
      <c r="AB1382" s="34"/>
      <c r="AC1382" s="35"/>
      <c r="AD1382" s="36"/>
      <c r="AE1382" s="49"/>
      <c r="AF1382" s="246"/>
      <c r="AG1382" s="257">
        <f t="shared" si="148"/>
        <v>0</v>
      </c>
      <c r="AH1382" s="252" t="str">
        <f t="shared" si="150"/>
        <v/>
      </c>
      <c r="AI1382" s="258">
        <f t="shared" si="151"/>
        <v>0</v>
      </c>
    </row>
    <row r="1383" spans="1:35" ht="14.25" customHeight="1" x14ac:dyDescent="0.2">
      <c r="A1383" s="133"/>
      <c r="B1383" s="7"/>
      <c r="C1383" s="53"/>
      <c r="D1383" s="88"/>
      <c r="E1383" s="6"/>
      <c r="F1383" s="88"/>
      <c r="G1383" s="14"/>
      <c r="H1383" s="14"/>
      <c r="I1383" s="118">
        <v>261329</v>
      </c>
      <c r="J1383" s="17"/>
      <c r="K1383" s="6"/>
      <c r="L1383" s="6"/>
      <c r="M1383" s="136"/>
      <c r="N1383" s="226"/>
      <c r="O1383" s="26"/>
      <c r="P1383" s="14"/>
      <c r="Q1383" s="14"/>
      <c r="R1383" s="14"/>
      <c r="S1383" s="14"/>
      <c r="T1383" s="14"/>
      <c r="U1383" s="14"/>
      <c r="V1383" s="6"/>
      <c r="W1383" s="256">
        <f t="shared" si="147"/>
        <v>0</v>
      </c>
      <c r="X1383" s="144" t="str">
        <f t="shared" si="149"/>
        <v/>
      </c>
      <c r="Y1383" s="26"/>
      <c r="Z1383" s="34"/>
      <c r="AA1383" s="34"/>
      <c r="AB1383" s="34"/>
      <c r="AC1383" s="35"/>
      <c r="AD1383" s="36"/>
      <c r="AE1383" s="49"/>
      <c r="AF1383" s="246"/>
      <c r="AG1383" s="257">
        <f t="shared" si="148"/>
        <v>0</v>
      </c>
      <c r="AH1383" s="252" t="str">
        <f t="shared" si="150"/>
        <v/>
      </c>
      <c r="AI1383" s="258">
        <f t="shared" si="151"/>
        <v>0</v>
      </c>
    </row>
    <row r="1384" spans="1:35" ht="14.25" customHeight="1" x14ac:dyDescent="0.2">
      <c r="A1384" s="133"/>
      <c r="B1384" s="7"/>
      <c r="C1384" s="53"/>
      <c r="D1384" s="88"/>
      <c r="E1384" s="6"/>
      <c r="F1384" s="88"/>
      <c r="G1384" s="14"/>
      <c r="H1384" s="14"/>
      <c r="I1384" s="118">
        <v>261330</v>
      </c>
      <c r="J1384" s="17"/>
      <c r="K1384" s="6"/>
      <c r="L1384" s="6"/>
      <c r="M1384" s="136"/>
      <c r="N1384" s="226"/>
      <c r="O1384" s="26"/>
      <c r="P1384" s="14"/>
      <c r="Q1384" s="14"/>
      <c r="R1384" s="14"/>
      <c r="S1384" s="14"/>
      <c r="T1384" s="14"/>
      <c r="U1384" s="14"/>
      <c r="V1384" s="6"/>
      <c r="W1384" s="256">
        <f t="shared" ref="W1384:W1447" si="152">S1384+T1384+U1384+V1384</f>
        <v>0</v>
      </c>
      <c r="X1384" s="144" t="str">
        <f t="shared" si="149"/>
        <v/>
      </c>
      <c r="Y1384" s="26"/>
      <c r="Z1384" s="34"/>
      <c r="AA1384" s="34"/>
      <c r="AB1384" s="34"/>
      <c r="AC1384" s="35"/>
      <c r="AD1384" s="36"/>
      <c r="AE1384" s="49"/>
      <c r="AF1384" s="246"/>
      <c r="AG1384" s="257">
        <f t="shared" ref="AG1384:AG1447" si="153">N1384*C1384</f>
        <v>0</v>
      </c>
      <c r="AH1384" s="252" t="str">
        <f t="shared" si="150"/>
        <v/>
      </c>
      <c r="AI1384" s="258">
        <f t="shared" si="151"/>
        <v>0</v>
      </c>
    </row>
    <row r="1385" spans="1:35" ht="14.25" customHeight="1" x14ac:dyDescent="0.2">
      <c r="A1385" s="133"/>
      <c r="B1385" s="7"/>
      <c r="C1385" s="53"/>
      <c r="D1385" s="88"/>
      <c r="E1385" s="6"/>
      <c r="F1385" s="88"/>
      <c r="G1385" s="14"/>
      <c r="H1385" s="14"/>
      <c r="I1385" s="118">
        <v>261331</v>
      </c>
      <c r="J1385" s="17"/>
      <c r="K1385" s="6"/>
      <c r="L1385" s="6"/>
      <c r="M1385" s="136"/>
      <c r="N1385" s="226"/>
      <c r="O1385" s="26"/>
      <c r="P1385" s="14"/>
      <c r="Q1385" s="14"/>
      <c r="R1385" s="14"/>
      <c r="S1385" s="14"/>
      <c r="T1385" s="14"/>
      <c r="U1385" s="14"/>
      <c r="V1385" s="6"/>
      <c r="W1385" s="256">
        <f t="shared" si="152"/>
        <v>0</v>
      </c>
      <c r="X1385" s="144" t="str">
        <f t="shared" ref="X1385:X1448" si="154">IF(O1385="a",0,IF(O1385="d","0",IF(O1385="","",+N1385-S1385-T1385-U1385-V1385)))</f>
        <v/>
      </c>
      <c r="Y1385" s="26"/>
      <c r="Z1385" s="34"/>
      <c r="AA1385" s="34"/>
      <c r="AB1385" s="34"/>
      <c r="AC1385" s="35"/>
      <c r="AD1385" s="36"/>
      <c r="AE1385" s="49"/>
      <c r="AF1385" s="246"/>
      <c r="AG1385" s="257">
        <f t="shared" si="153"/>
        <v>0</v>
      </c>
      <c r="AH1385" s="252" t="str">
        <f t="shared" ref="AH1385:AH1448" si="155">IF(O1385="a",0,IF(O1385="d",0,IF(C1385="","",+N1385-(C1385*N1385))))</f>
        <v/>
      </c>
      <c r="AI1385" s="258">
        <f t="shared" si="151"/>
        <v>0</v>
      </c>
    </row>
    <row r="1386" spans="1:35" ht="14.25" customHeight="1" x14ac:dyDescent="0.2">
      <c r="A1386" s="133"/>
      <c r="B1386" s="7"/>
      <c r="C1386" s="53"/>
      <c r="D1386" s="88"/>
      <c r="E1386" s="6"/>
      <c r="F1386" s="88"/>
      <c r="G1386" s="14"/>
      <c r="H1386" s="14"/>
      <c r="I1386" s="118">
        <v>261332</v>
      </c>
      <c r="J1386" s="17"/>
      <c r="K1386" s="6"/>
      <c r="L1386" s="6"/>
      <c r="M1386" s="136"/>
      <c r="N1386" s="226"/>
      <c r="O1386" s="26"/>
      <c r="P1386" s="14"/>
      <c r="Q1386" s="14"/>
      <c r="R1386" s="14"/>
      <c r="S1386" s="14"/>
      <c r="T1386" s="14"/>
      <c r="U1386" s="14"/>
      <c r="V1386" s="6"/>
      <c r="W1386" s="256">
        <f t="shared" si="152"/>
        <v>0</v>
      </c>
      <c r="X1386" s="144" t="str">
        <f t="shared" si="154"/>
        <v/>
      </c>
      <c r="Y1386" s="26"/>
      <c r="Z1386" s="34"/>
      <c r="AA1386" s="34"/>
      <c r="AB1386" s="34"/>
      <c r="AC1386" s="35"/>
      <c r="AD1386" s="36"/>
      <c r="AE1386" s="49"/>
      <c r="AF1386" s="246"/>
      <c r="AG1386" s="257">
        <f t="shared" si="153"/>
        <v>0</v>
      </c>
      <c r="AH1386" s="252" t="str">
        <f t="shared" si="155"/>
        <v/>
      </c>
      <c r="AI1386" s="258">
        <f t="shared" si="151"/>
        <v>0</v>
      </c>
    </row>
    <row r="1387" spans="1:35" ht="14.25" customHeight="1" x14ac:dyDescent="0.2">
      <c r="A1387" s="133"/>
      <c r="B1387" s="7"/>
      <c r="C1387" s="53"/>
      <c r="D1387" s="88"/>
      <c r="E1387" s="6"/>
      <c r="F1387" s="88"/>
      <c r="G1387" s="14"/>
      <c r="H1387" s="14"/>
      <c r="I1387" s="118">
        <v>261333</v>
      </c>
      <c r="J1387" s="17"/>
      <c r="K1387" s="6"/>
      <c r="L1387" s="6"/>
      <c r="M1387" s="136"/>
      <c r="N1387" s="226"/>
      <c r="O1387" s="26"/>
      <c r="P1387" s="14"/>
      <c r="Q1387" s="14"/>
      <c r="R1387" s="14"/>
      <c r="S1387" s="14"/>
      <c r="T1387" s="14"/>
      <c r="U1387" s="14"/>
      <c r="V1387" s="6"/>
      <c r="W1387" s="256">
        <f t="shared" si="152"/>
        <v>0</v>
      </c>
      <c r="X1387" s="144" t="str">
        <f t="shared" si="154"/>
        <v/>
      </c>
      <c r="Y1387" s="26"/>
      <c r="Z1387" s="34"/>
      <c r="AA1387" s="34"/>
      <c r="AB1387" s="34"/>
      <c r="AC1387" s="35"/>
      <c r="AD1387" s="36"/>
      <c r="AE1387" s="49"/>
      <c r="AF1387" s="246"/>
      <c r="AG1387" s="257">
        <f t="shared" si="153"/>
        <v>0</v>
      </c>
      <c r="AH1387" s="252" t="str">
        <f t="shared" si="155"/>
        <v/>
      </c>
      <c r="AI1387" s="258">
        <f t="shared" si="151"/>
        <v>0</v>
      </c>
    </row>
    <row r="1388" spans="1:35" ht="14.25" customHeight="1" x14ac:dyDescent="0.2">
      <c r="A1388" s="133"/>
      <c r="B1388" s="7"/>
      <c r="C1388" s="53"/>
      <c r="D1388" s="88"/>
      <c r="E1388" s="6"/>
      <c r="F1388" s="88"/>
      <c r="G1388" s="14"/>
      <c r="H1388" s="14"/>
      <c r="I1388" s="118">
        <v>261334</v>
      </c>
      <c r="J1388" s="17"/>
      <c r="K1388" s="6"/>
      <c r="L1388" s="6"/>
      <c r="M1388" s="136"/>
      <c r="N1388" s="226"/>
      <c r="O1388" s="26"/>
      <c r="P1388" s="14"/>
      <c r="Q1388" s="14"/>
      <c r="R1388" s="14"/>
      <c r="S1388" s="14"/>
      <c r="T1388" s="14"/>
      <c r="U1388" s="14"/>
      <c r="V1388" s="6"/>
      <c r="W1388" s="256">
        <f t="shared" si="152"/>
        <v>0</v>
      </c>
      <c r="X1388" s="144" t="str">
        <f t="shared" si="154"/>
        <v/>
      </c>
      <c r="Y1388" s="26"/>
      <c r="Z1388" s="34"/>
      <c r="AA1388" s="34"/>
      <c r="AB1388" s="34"/>
      <c r="AC1388" s="35"/>
      <c r="AD1388" s="36"/>
      <c r="AE1388" s="49"/>
      <c r="AF1388" s="246"/>
      <c r="AG1388" s="257">
        <f t="shared" si="153"/>
        <v>0</v>
      </c>
      <c r="AH1388" s="252" t="str">
        <f t="shared" si="155"/>
        <v/>
      </c>
      <c r="AI1388" s="258">
        <f t="shared" si="151"/>
        <v>0</v>
      </c>
    </row>
    <row r="1389" spans="1:35" ht="14.25" customHeight="1" x14ac:dyDescent="0.2">
      <c r="A1389" s="133"/>
      <c r="B1389" s="7"/>
      <c r="C1389" s="53"/>
      <c r="D1389" s="88"/>
      <c r="E1389" s="6"/>
      <c r="F1389" s="88"/>
      <c r="G1389" s="14"/>
      <c r="H1389" s="14"/>
      <c r="I1389" s="118">
        <v>261335</v>
      </c>
      <c r="J1389" s="17"/>
      <c r="K1389" s="6"/>
      <c r="L1389" s="6"/>
      <c r="M1389" s="136"/>
      <c r="N1389" s="226"/>
      <c r="O1389" s="26"/>
      <c r="P1389" s="14"/>
      <c r="Q1389" s="14"/>
      <c r="R1389" s="14"/>
      <c r="S1389" s="14"/>
      <c r="T1389" s="14"/>
      <c r="U1389" s="14"/>
      <c r="V1389" s="6"/>
      <c r="W1389" s="256">
        <f t="shared" si="152"/>
        <v>0</v>
      </c>
      <c r="X1389" s="144" t="str">
        <f t="shared" si="154"/>
        <v/>
      </c>
      <c r="Y1389" s="26"/>
      <c r="Z1389" s="34"/>
      <c r="AA1389" s="34"/>
      <c r="AB1389" s="34"/>
      <c r="AC1389" s="35"/>
      <c r="AD1389" s="36"/>
      <c r="AE1389" s="49"/>
      <c r="AF1389" s="246"/>
      <c r="AG1389" s="257">
        <f t="shared" si="153"/>
        <v>0</v>
      </c>
      <c r="AH1389" s="252" t="str">
        <f t="shared" si="155"/>
        <v/>
      </c>
      <c r="AI1389" s="258">
        <f t="shared" si="151"/>
        <v>0</v>
      </c>
    </row>
    <row r="1390" spans="1:35" ht="14.25" customHeight="1" x14ac:dyDescent="0.2">
      <c r="A1390" s="133"/>
      <c r="B1390" s="7"/>
      <c r="C1390" s="53"/>
      <c r="D1390" s="88"/>
      <c r="E1390" s="6"/>
      <c r="F1390" s="88"/>
      <c r="G1390" s="14"/>
      <c r="H1390" s="14"/>
      <c r="I1390" s="118">
        <v>261336</v>
      </c>
      <c r="J1390" s="17"/>
      <c r="K1390" s="6"/>
      <c r="L1390" s="6"/>
      <c r="M1390" s="136"/>
      <c r="N1390" s="226"/>
      <c r="O1390" s="26"/>
      <c r="P1390" s="14"/>
      <c r="Q1390" s="14"/>
      <c r="R1390" s="14"/>
      <c r="S1390" s="14"/>
      <c r="T1390" s="14"/>
      <c r="U1390" s="14"/>
      <c r="V1390" s="6"/>
      <c r="W1390" s="256">
        <f t="shared" si="152"/>
        <v>0</v>
      </c>
      <c r="X1390" s="144" t="str">
        <f t="shared" si="154"/>
        <v/>
      </c>
      <c r="Y1390" s="26"/>
      <c r="Z1390" s="34"/>
      <c r="AA1390" s="34"/>
      <c r="AB1390" s="34"/>
      <c r="AC1390" s="35"/>
      <c r="AD1390" s="36"/>
      <c r="AE1390" s="49"/>
      <c r="AF1390" s="246"/>
      <c r="AG1390" s="257">
        <f t="shared" si="153"/>
        <v>0</v>
      </c>
      <c r="AH1390" s="252" t="str">
        <f t="shared" si="155"/>
        <v/>
      </c>
      <c r="AI1390" s="258">
        <f t="shared" ref="AI1390:AI1453" si="156">AG1390-W1390</f>
        <v>0</v>
      </c>
    </row>
    <row r="1391" spans="1:35" ht="14.25" customHeight="1" x14ac:dyDescent="0.2">
      <c r="A1391" s="133"/>
      <c r="B1391" s="7"/>
      <c r="C1391" s="53"/>
      <c r="D1391" s="88"/>
      <c r="E1391" s="6"/>
      <c r="F1391" s="88"/>
      <c r="G1391" s="14"/>
      <c r="H1391" s="14"/>
      <c r="I1391" s="118">
        <v>261337</v>
      </c>
      <c r="J1391" s="17"/>
      <c r="K1391" s="6"/>
      <c r="L1391" s="6"/>
      <c r="M1391" s="136"/>
      <c r="N1391" s="226"/>
      <c r="O1391" s="26"/>
      <c r="P1391" s="14"/>
      <c r="Q1391" s="14"/>
      <c r="R1391" s="14"/>
      <c r="S1391" s="14"/>
      <c r="T1391" s="14"/>
      <c r="U1391" s="14"/>
      <c r="V1391" s="6"/>
      <c r="W1391" s="256">
        <f t="shared" si="152"/>
        <v>0</v>
      </c>
      <c r="X1391" s="144" t="str">
        <f t="shared" si="154"/>
        <v/>
      </c>
      <c r="Y1391" s="26"/>
      <c r="Z1391" s="34"/>
      <c r="AA1391" s="34"/>
      <c r="AB1391" s="34"/>
      <c r="AC1391" s="35"/>
      <c r="AD1391" s="36"/>
      <c r="AE1391" s="49"/>
      <c r="AF1391" s="246"/>
      <c r="AG1391" s="257">
        <f t="shared" si="153"/>
        <v>0</v>
      </c>
      <c r="AH1391" s="252" t="str">
        <f t="shared" si="155"/>
        <v/>
      </c>
      <c r="AI1391" s="258">
        <f t="shared" si="156"/>
        <v>0</v>
      </c>
    </row>
    <row r="1392" spans="1:35" ht="14.25" customHeight="1" x14ac:dyDescent="0.2">
      <c r="A1392" s="133"/>
      <c r="B1392" s="7"/>
      <c r="C1392" s="53"/>
      <c r="D1392" s="88"/>
      <c r="E1392" s="6"/>
      <c r="F1392" s="88"/>
      <c r="G1392" s="14"/>
      <c r="H1392" s="14"/>
      <c r="I1392" s="118">
        <v>261338</v>
      </c>
      <c r="J1392" s="17"/>
      <c r="K1392" s="6"/>
      <c r="L1392" s="6"/>
      <c r="M1392" s="136"/>
      <c r="N1392" s="226"/>
      <c r="O1392" s="26"/>
      <c r="P1392" s="14"/>
      <c r="Q1392" s="14"/>
      <c r="R1392" s="14"/>
      <c r="S1392" s="14"/>
      <c r="T1392" s="14"/>
      <c r="U1392" s="14"/>
      <c r="V1392" s="6"/>
      <c r="W1392" s="256">
        <f t="shared" si="152"/>
        <v>0</v>
      </c>
      <c r="X1392" s="144" t="str">
        <f t="shared" si="154"/>
        <v/>
      </c>
      <c r="Y1392" s="26"/>
      <c r="Z1392" s="34"/>
      <c r="AA1392" s="34"/>
      <c r="AB1392" s="34"/>
      <c r="AC1392" s="35"/>
      <c r="AD1392" s="36"/>
      <c r="AE1392" s="49"/>
      <c r="AF1392" s="246"/>
      <c r="AG1392" s="257">
        <f t="shared" si="153"/>
        <v>0</v>
      </c>
      <c r="AH1392" s="252" t="str">
        <f t="shared" si="155"/>
        <v/>
      </c>
      <c r="AI1392" s="258">
        <f t="shared" si="156"/>
        <v>0</v>
      </c>
    </row>
    <row r="1393" spans="1:35" ht="14.25" customHeight="1" x14ac:dyDescent="0.2">
      <c r="A1393" s="133"/>
      <c r="B1393" s="7"/>
      <c r="C1393" s="53"/>
      <c r="D1393" s="88"/>
      <c r="E1393" s="6"/>
      <c r="F1393" s="88"/>
      <c r="G1393" s="14"/>
      <c r="H1393" s="14"/>
      <c r="I1393" s="118">
        <v>261339</v>
      </c>
      <c r="J1393" s="17"/>
      <c r="K1393" s="6"/>
      <c r="L1393" s="6"/>
      <c r="M1393" s="136"/>
      <c r="N1393" s="226"/>
      <c r="O1393" s="26"/>
      <c r="P1393" s="14"/>
      <c r="Q1393" s="14"/>
      <c r="R1393" s="14"/>
      <c r="S1393" s="14"/>
      <c r="T1393" s="14"/>
      <c r="U1393" s="14"/>
      <c r="V1393" s="6"/>
      <c r="W1393" s="256">
        <f t="shared" si="152"/>
        <v>0</v>
      </c>
      <c r="X1393" s="144" t="str">
        <f t="shared" si="154"/>
        <v/>
      </c>
      <c r="Y1393" s="26"/>
      <c r="Z1393" s="34"/>
      <c r="AA1393" s="34"/>
      <c r="AB1393" s="34"/>
      <c r="AC1393" s="35"/>
      <c r="AD1393" s="36"/>
      <c r="AE1393" s="49"/>
      <c r="AF1393" s="246"/>
      <c r="AG1393" s="257">
        <f t="shared" si="153"/>
        <v>0</v>
      </c>
      <c r="AH1393" s="252" t="str">
        <f t="shared" si="155"/>
        <v/>
      </c>
      <c r="AI1393" s="258">
        <f t="shared" si="156"/>
        <v>0</v>
      </c>
    </row>
    <row r="1394" spans="1:35" ht="14.25" customHeight="1" x14ac:dyDescent="0.2">
      <c r="A1394" s="133"/>
      <c r="B1394" s="7"/>
      <c r="C1394" s="53"/>
      <c r="D1394" s="88"/>
      <c r="E1394" s="6"/>
      <c r="F1394" s="88"/>
      <c r="G1394" s="14"/>
      <c r="H1394" s="14"/>
      <c r="I1394" s="118">
        <v>261340</v>
      </c>
      <c r="J1394" s="17"/>
      <c r="K1394" s="6"/>
      <c r="L1394" s="6"/>
      <c r="M1394" s="136"/>
      <c r="N1394" s="226"/>
      <c r="O1394" s="26"/>
      <c r="P1394" s="14"/>
      <c r="Q1394" s="14"/>
      <c r="R1394" s="14"/>
      <c r="S1394" s="14"/>
      <c r="T1394" s="14"/>
      <c r="U1394" s="14"/>
      <c r="V1394" s="6"/>
      <c r="W1394" s="256">
        <f t="shared" si="152"/>
        <v>0</v>
      </c>
      <c r="X1394" s="144" t="str">
        <f t="shared" si="154"/>
        <v/>
      </c>
      <c r="Y1394" s="26"/>
      <c r="Z1394" s="34"/>
      <c r="AA1394" s="34"/>
      <c r="AB1394" s="34"/>
      <c r="AC1394" s="35"/>
      <c r="AD1394" s="36"/>
      <c r="AE1394" s="49"/>
      <c r="AF1394" s="246"/>
      <c r="AG1394" s="257">
        <f t="shared" si="153"/>
        <v>0</v>
      </c>
      <c r="AH1394" s="252" t="str">
        <f t="shared" si="155"/>
        <v/>
      </c>
      <c r="AI1394" s="258">
        <f t="shared" si="156"/>
        <v>0</v>
      </c>
    </row>
    <row r="1395" spans="1:35" ht="14.25" customHeight="1" x14ac:dyDescent="0.2">
      <c r="A1395" s="133"/>
      <c r="B1395" s="7"/>
      <c r="C1395" s="53"/>
      <c r="D1395" s="88"/>
      <c r="E1395" s="6"/>
      <c r="F1395" s="88"/>
      <c r="G1395" s="14"/>
      <c r="H1395" s="14"/>
      <c r="I1395" s="118">
        <v>261341</v>
      </c>
      <c r="J1395" s="17"/>
      <c r="K1395" s="6"/>
      <c r="L1395" s="6"/>
      <c r="M1395" s="136"/>
      <c r="N1395" s="226"/>
      <c r="O1395" s="26"/>
      <c r="P1395" s="14"/>
      <c r="Q1395" s="14"/>
      <c r="R1395" s="14"/>
      <c r="S1395" s="14"/>
      <c r="T1395" s="14"/>
      <c r="U1395" s="14"/>
      <c r="V1395" s="6"/>
      <c r="W1395" s="256">
        <f t="shared" si="152"/>
        <v>0</v>
      </c>
      <c r="X1395" s="144" t="str">
        <f t="shared" si="154"/>
        <v/>
      </c>
      <c r="Y1395" s="26"/>
      <c r="Z1395" s="34"/>
      <c r="AA1395" s="34"/>
      <c r="AB1395" s="34"/>
      <c r="AC1395" s="35"/>
      <c r="AD1395" s="36"/>
      <c r="AE1395" s="49"/>
      <c r="AF1395" s="246"/>
      <c r="AG1395" s="257">
        <f t="shared" si="153"/>
        <v>0</v>
      </c>
      <c r="AH1395" s="252" t="str">
        <f t="shared" si="155"/>
        <v/>
      </c>
      <c r="AI1395" s="258">
        <f t="shared" si="156"/>
        <v>0</v>
      </c>
    </row>
    <row r="1396" spans="1:35" ht="14.25" customHeight="1" x14ac:dyDescent="0.2">
      <c r="A1396" s="133"/>
      <c r="B1396" s="7"/>
      <c r="C1396" s="53"/>
      <c r="D1396" s="88"/>
      <c r="E1396" s="6"/>
      <c r="F1396" s="88"/>
      <c r="G1396" s="14"/>
      <c r="H1396" s="14"/>
      <c r="I1396" s="118">
        <v>261342</v>
      </c>
      <c r="J1396" s="17"/>
      <c r="K1396" s="6"/>
      <c r="L1396" s="6"/>
      <c r="M1396" s="136"/>
      <c r="N1396" s="226"/>
      <c r="O1396" s="26"/>
      <c r="P1396" s="14"/>
      <c r="Q1396" s="14"/>
      <c r="R1396" s="14"/>
      <c r="S1396" s="14"/>
      <c r="T1396" s="14"/>
      <c r="U1396" s="14"/>
      <c r="V1396" s="6"/>
      <c r="W1396" s="256">
        <f t="shared" si="152"/>
        <v>0</v>
      </c>
      <c r="X1396" s="144" t="str">
        <f t="shared" si="154"/>
        <v/>
      </c>
      <c r="Y1396" s="26"/>
      <c r="Z1396" s="34"/>
      <c r="AA1396" s="34"/>
      <c r="AB1396" s="34"/>
      <c r="AC1396" s="35"/>
      <c r="AD1396" s="36"/>
      <c r="AE1396" s="49"/>
      <c r="AF1396" s="246"/>
      <c r="AG1396" s="257">
        <f t="shared" si="153"/>
        <v>0</v>
      </c>
      <c r="AH1396" s="252" t="str">
        <f t="shared" si="155"/>
        <v/>
      </c>
      <c r="AI1396" s="258">
        <f t="shared" si="156"/>
        <v>0</v>
      </c>
    </row>
    <row r="1397" spans="1:35" ht="14.25" customHeight="1" x14ac:dyDescent="0.2">
      <c r="A1397" s="133"/>
      <c r="B1397" s="7"/>
      <c r="C1397" s="53"/>
      <c r="D1397" s="88"/>
      <c r="E1397" s="6"/>
      <c r="F1397" s="88"/>
      <c r="G1397" s="14"/>
      <c r="H1397" s="14"/>
      <c r="I1397" s="118">
        <v>261343</v>
      </c>
      <c r="J1397" s="17"/>
      <c r="K1397" s="6"/>
      <c r="L1397" s="6"/>
      <c r="M1397" s="136"/>
      <c r="N1397" s="226"/>
      <c r="O1397" s="26"/>
      <c r="P1397" s="14"/>
      <c r="Q1397" s="14"/>
      <c r="R1397" s="14"/>
      <c r="S1397" s="14"/>
      <c r="T1397" s="14"/>
      <c r="U1397" s="14"/>
      <c r="V1397" s="6"/>
      <c r="W1397" s="256">
        <f t="shared" si="152"/>
        <v>0</v>
      </c>
      <c r="X1397" s="144" t="str">
        <f t="shared" si="154"/>
        <v/>
      </c>
      <c r="Y1397" s="26"/>
      <c r="Z1397" s="34"/>
      <c r="AA1397" s="34"/>
      <c r="AB1397" s="34"/>
      <c r="AC1397" s="35"/>
      <c r="AD1397" s="36"/>
      <c r="AE1397" s="49"/>
      <c r="AF1397" s="246"/>
      <c r="AG1397" s="257">
        <f t="shared" si="153"/>
        <v>0</v>
      </c>
      <c r="AH1397" s="252" t="str">
        <f t="shared" si="155"/>
        <v/>
      </c>
      <c r="AI1397" s="258">
        <f t="shared" si="156"/>
        <v>0</v>
      </c>
    </row>
    <row r="1398" spans="1:35" ht="14.25" customHeight="1" x14ac:dyDescent="0.2">
      <c r="A1398" s="133"/>
      <c r="B1398" s="7"/>
      <c r="C1398" s="53"/>
      <c r="D1398" s="88"/>
      <c r="E1398" s="6"/>
      <c r="F1398" s="88"/>
      <c r="G1398" s="14"/>
      <c r="H1398" s="14"/>
      <c r="I1398" s="118">
        <v>261344</v>
      </c>
      <c r="J1398" s="17"/>
      <c r="K1398" s="6"/>
      <c r="L1398" s="6"/>
      <c r="M1398" s="136"/>
      <c r="N1398" s="226"/>
      <c r="O1398" s="26"/>
      <c r="P1398" s="14"/>
      <c r="Q1398" s="14"/>
      <c r="R1398" s="14"/>
      <c r="S1398" s="14"/>
      <c r="T1398" s="14"/>
      <c r="U1398" s="14"/>
      <c r="V1398" s="6"/>
      <c r="W1398" s="256">
        <f t="shared" si="152"/>
        <v>0</v>
      </c>
      <c r="X1398" s="144" t="str">
        <f t="shared" si="154"/>
        <v/>
      </c>
      <c r="Y1398" s="26"/>
      <c r="Z1398" s="34"/>
      <c r="AA1398" s="34"/>
      <c r="AB1398" s="34"/>
      <c r="AC1398" s="35"/>
      <c r="AD1398" s="36"/>
      <c r="AE1398" s="49"/>
      <c r="AF1398" s="246"/>
      <c r="AG1398" s="257">
        <f t="shared" si="153"/>
        <v>0</v>
      </c>
      <c r="AH1398" s="252" t="str">
        <f t="shared" si="155"/>
        <v/>
      </c>
      <c r="AI1398" s="258">
        <f t="shared" si="156"/>
        <v>0</v>
      </c>
    </row>
    <row r="1399" spans="1:35" ht="14.25" customHeight="1" x14ac:dyDescent="0.2">
      <c r="A1399" s="133"/>
      <c r="B1399" s="7"/>
      <c r="C1399" s="53"/>
      <c r="D1399" s="88"/>
      <c r="E1399" s="6"/>
      <c r="F1399" s="88"/>
      <c r="G1399" s="14"/>
      <c r="H1399" s="14"/>
      <c r="I1399" s="118">
        <v>261345</v>
      </c>
      <c r="J1399" s="17"/>
      <c r="K1399" s="6"/>
      <c r="L1399" s="6"/>
      <c r="M1399" s="136"/>
      <c r="N1399" s="226"/>
      <c r="O1399" s="26"/>
      <c r="P1399" s="14"/>
      <c r="Q1399" s="14"/>
      <c r="R1399" s="14"/>
      <c r="S1399" s="14"/>
      <c r="T1399" s="14"/>
      <c r="U1399" s="14"/>
      <c r="V1399" s="6"/>
      <c r="W1399" s="256">
        <f t="shared" si="152"/>
        <v>0</v>
      </c>
      <c r="X1399" s="144" t="str">
        <f t="shared" si="154"/>
        <v/>
      </c>
      <c r="Y1399" s="26"/>
      <c r="Z1399" s="34"/>
      <c r="AA1399" s="34"/>
      <c r="AB1399" s="34"/>
      <c r="AC1399" s="35"/>
      <c r="AD1399" s="36"/>
      <c r="AE1399" s="49"/>
      <c r="AF1399" s="246"/>
      <c r="AG1399" s="257">
        <f t="shared" si="153"/>
        <v>0</v>
      </c>
      <c r="AH1399" s="252" t="str">
        <f t="shared" si="155"/>
        <v/>
      </c>
      <c r="AI1399" s="258">
        <f t="shared" si="156"/>
        <v>0</v>
      </c>
    </row>
    <row r="1400" spans="1:35" ht="14.25" customHeight="1" x14ac:dyDescent="0.2">
      <c r="A1400" s="133"/>
      <c r="B1400" s="7"/>
      <c r="C1400" s="53"/>
      <c r="D1400" s="88"/>
      <c r="E1400" s="6"/>
      <c r="F1400" s="88"/>
      <c r="G1400" s="14"/>
      <c r="H1400" s="14"/>
      <c r="I1400" s="118">
        <v>261346</v>
      </c>
      <c r="J1400" s="17"/>
      <c r="K1400" s="6"/>
      <c r="L1400" s="6"/>
      <c r="M1400" s="136"/>
      <c r="N1400" s="226"/>
      <c r="O1400" s="26"/>
      <c r="P1400" s="14"/>
      <c r="Q1400" s="14"/>
      <c r="R1400" s="14"/>
      <c r="S1400" s="14"/>
      <c r="T1400" s="14"/>
      <c r="U1400" s="14"/>
      <c r="V1400" s="6"/>
      <c r="W1400" s="256">
        <f t="shared" si="152"/>
        <v>0</v>
      </c>
      <c r="X1400" s="144" t="str">
        <f t="shared" si="154"/>
        <v/>
      </c>
      <c r="Y1400" s="26"/>
      <c r="Z1400" s="34"/>
      <c r="AA1400" s="34"/>
      <c r="AB1400" s="34"/>
      <c r="AC1400" s="35"/>
      <c r="AD1400" s="36"/>
      <c r="AE1400" s="49"/>
      <c r="AF1400" s="246"/>
      <c r="AG1400" s="257">
        <f t="shared" si="153"/>
        <v>0</v>
      </c>
      <c r="AH1400" s="252" t="str">
        <f t="shared" si="155"/>
        <v/>
      </c>
      <c r="AI1400" s="258">
        <f t="shared" si="156"/>
        <v>0</v>
      </c>
    </row>
    <row r="1401" spans="1:35" ht="14.25" customHeight="1" x14ac:dyDescent="0.2">
      <c r="A1401" s="133"/>
      <c r="B1401" s="7"/>
      <c r="C1401" s="53"/>
      <c r="D1401" s="88"/>
      <c r="E1401" s="6"/>
      <c r="F1401" s="88"/>
      <c r="G1401" s="14"/>
      <c r="H1401" s="14"/>
      <c r="I1401" s="118">
        <v>261347</v>
      </c>
      <c r="J1401" s="17"/>
      <c r="K1401" s="6"/>
      <c r="L1401" s="6"/>
      <c r="M1401" s="136"/>
      <c r="N1401" s="226"/>
      <c r="O1401" s="26"/>
      <c r="P1401" s="14"/>
      <c r="Q1401" s="14"/>
      <c r="R1401" s="14"/>
      <c r="S1401" s="14"/>
      <c r="T1401" s="14"/>
      <c r="U1401" s="14"/>
      <c r="V1401" s="6"/>
      <c r="W1401" s="256">
        <f t="shared" si="152"/>
        <v>0</v>
      </c>
      <c r="X1401" s="144" t="str">
        <f t="shared" si="154"/>
        <v/>
      </c>
      <c r="Y1401" s="26"/>
      <c r="Z1401" s="34"/>
      <c r="AA1401" s="34"/>
      <c r="AB1401" s="34"/>
      <c r="AC1401" s="35"/>
      <c r="AD1401" s="36"/>
      <c r="AE1401" s="49"/>
      <c r="AF1401" s="246"/>
      <c r="AG1401" s="257">
        <f t="shared" si="153"/>
        <v>0</v>
      </c>
      <c r="AH1401" s="252" t="str">
        <f t="shared" si="155"/>
        <v/>
      </c>
      <c r="AI1401" s="258">
        <f t="shared" si="156"/>
        <v>0</v>
      </c>
    </row>
    <row r="1402" spans="1:35" ht="14.25" customHeight="1" x14ac:dyDescent="0.2">
      <c r="A1402" s="133"/>
      <c r="B1402" s="7"/>
      <c r="C1402" s="53"/>
      <c r="D1402" s="88"/>
      <c r="E1402" s="6"/>
      <c r="F1402" s="88"/>
      <c r="G1402" s="14"/>
      <c r="H1402" s="14"/>
      <c r="I1402" s="118">
        <v>261348</v>
      </c>
      <c r="J1402" s="17"/>
      <c r="K1402" s="6"/>
      <c r="L1402" s="6"/>
      <c r="M1402" s="136"/>
      <c r="N1402" s="226"/>
      <c r="O1402" s="26"/>
      <c r="P1402" s="14"/>
      <c r="Q1402" s="14"/>
      <c r="R1402" s="14"/>
      <c r="S1402" s="14"/>
      <c r="T1402" s="14"/>
      <c r="U1402" s="14"/>
      <c r="V1402" s="6"/>
      <c r="W1402" s="256">
        <f t="shared" si="152"/>
        <v>0</v>
      </c>
      <c r="X1402" s="144" t="str">
        <f t="shared" si="154"/>
        <v/>
      </c>
      <c r="Y1402" s="26"/>
      <c r="Z1402" s="34"/>
      <c r="AA1402" s="34"/>
      <c r="AB1402" s="34"/>
      <c r="AC1402" s="35"/>
      <c r="AD1402" s="36"/>
      <c r="AE1402" s="49"/>
      <c r="AF1402" s="246"/>
      <c r="AG1402" s="257">
        <f t="shared" si="153"/>
        <v>0</v>
      </c>
      <c r="AH1402" s="252" t="str">
        <f t="shared" si="155"/>
        <v/>
      </c>
      <c r="AI1402" s="258">
        <f t="shared" si="156"/>
        <v>0</v>
      </c>
    </row>
    <row r="1403" spans="1:35" ht="14.25" customHeight="1" x14ac:dyDescent="0.2">
      <c r="A1403" s="133"/>
      <c r="B1403" s="7"/>
      <c r="C1403" s="53"/>
      <c r="D1403" s="88"/>
      <c r="E1403" s="6"/>
      <c r="F1403" s="88"/>
      <c r="G1403" s="14"/>
      <c r="H1403" s="14"/>
      <c r="I1403" s="118">
        <v>261349</v>
      </c>
      <c r="J1403" s="17"/>
      <c r="K1403" s="6"/>
      <c r="L1403" s="6"/>
      <c r="M1403" s="136"/>
      <c r="N1403" s="226"/>
      <c r="O1403" s="26"/>
      <c r="P1403" s="14"/>
      <c r="Q1403" s="14"/>
      <c r="R1403" s="14"/>
      <c r="S1403" s="14"/>
      <c r="T1403" s="14"/>
      <c r="U1403" s="14"/>
      <c r="V1403" s="6"/>
      <c r="W1403" s="256">
        <f t="shared" si="152"/>
        <v>0</v>
      </c>
      <c r="X1403" s="144" t="str">
        <f t="shared" si="154"/>
        <v/>
      </c>
      <c r="Y1403" s="26"/>
      <c r="Z1403" s="34"/>
      <c r="AA1403" s="34"/>
      <c r="AB1403" s="34"/>
      <c r="AC1403" s="35"/>
      <c r="AD1403" s="36"/>
      <c r="AE1403" s="49"/>
      <c r="AF1403" s="246"/>
      <c r="AG1403" s="257">
        <f t="shared" si="153"/>
        <v>0</v>
      </c>
      <c r="AH1403" s="252" t="str">
        <f t="shared" si="155"/>
        <v/>
      </c>
      <c r="AI1403" s="258">
        <f t="shared" si="156"/>
        <v>0</v>
      </c>
    </row>
    <row r="1404" spans="1:35" ht="14.25" customHeight="1" x14ac:dyDescent="0.2">
      <c r="A1404" s="133"/>
      <c r="B1404" s="7"/>
      <c r="C1404" s="53"/>
      <c r="D1404" s="88"/>
      <c r="E1404" s="6"/>
      <c r="F1404" s="88"/>
      <c r="G1404" s="14"/>
      <c r="H1404" s="14"/>
      <c r="I1404" s="118">
        <v>261350</v>
      </c>
      <c r="J1404" s="17"/>
      <c r="K1404" s="6"/>
      <c r="L1404" s="6"/>
      <c r="M1404" s="136"/>
      <c r="N1404" s="226"/>
      <c r="O1404" s="26"/>
      <c r="P1404" s="14"/>
      <c r="Q1404" s="14"/>
      <c r="R1404" s="14"/>
      <c r="S1404" s="14"/>
      <c r="T1404" s="14"/>
      <c r="U1404" s="14"/>
      <c r="V1404" s="6"/>
      <c r="W1404" s="256">
        <f t="shared" si="152"/>
        <v>0</v>
      </c>
      <c r="X1404" s="144" t="str">
        <f t="shared" si="154"/>
        <v/>
      </c>
      <c r="Y1404" s="26"/>
      <c r="Z1404" s="34"/>
      <c r="AA1404" s="34"/>
      <c r="AB1404" s="34"/>
      <c r="AC1404" s="35"/>
      <c r="AD1404" s="36"/>
      <c r="AE1404" s="49"/>
      <c r="AF1404" s="246"/>
      <c r="AG1404" s="257">
        <f t="shared" si="153"/>
        <v>0</v>
      </c>
      <c r="AH1404" s="252" t="str">
        <f t="shared" si="155"/>
        <v/>
      </c>
      <c r="AI1404" s="258">
        <f t="shared" si="156"/>
        <v>0</v>
      </c>
    </row>
    <row r="1405" spans="1:35" ht="14.25" customHeight="1" x14ac:dyDescent="0.2">
      <c r="A1405" s="133"/>
      <c r="B1405" s="7"/>
      <c r="C1405" s="53"/>
      <c r="D1405" s="88"/>
      <c r="E1405" s="6"/>
      <c r="F1405" s="88"/>
      <c r="G1405" s="14"/>
      <c r="H1405" s="14"/>
      <c r="I1405" s="118">
        <v>261351</v>
      </c>
      <c r="J1405" s="17"/>
      <c r="K1405" s="6"/>
      <c r="L1405" s="6"/>
      <c r="M1405" s="136"/>
      <c r="N1405" s="226"/>
      <c r="O1405" s="26"/>
      <c r="P1405" s="14"/>
      <c r="Q1405" s="14"/>
      <c r="R1405" s="14"/>
      <c r="S1405" s="14"/>
      <c r="T1405" s="14"/>
      <c r="U1405" s="14"/>
      <c r="V1405" s="6"/>
      <c r="W1405" s="256">
        <f t="shared" si="152"/>
        <v>0</v>
      </c>
      <c r="X1405" s="144" t="str">
        <f t="shared" si="154"/>
        <v/>
      </c>
      <c r="Y1405" s="26"/>
      <c r="Z1405" s="34"/>
      <c r="AA1405" s="34"/>
      <c r="AB1405" s="34"/>
      <c r="AC1405" s="35"/>
      <c r="AD1405" s="36"/>
      <c r="AE1405" s="49"/>
      <c r="AF1405" s="246"/>
      <c r="AG1405" s="257">
        <f t="shared" si="153"/>
        <v>0</v>
      </c>
      <c r="AH1405" s="252" t="str">
        <f t="shared" si="155"/>
        <v/>
      </c>
      <c r="AI1405" s="258">
        <f t="shared" si="156"/>
        <v>0</v>
      </c>
    </row>
    <row r="1406" spans="1:35" ht="14.25" customHeight="1" x14ac:dyDescent="0.2">
      <c r="A1406" s="133"/>
      <c r="B1406" s="7"/>
      <c r="C1406" s="53"/>
      <c r="D1406" s="88"/>
      <c r="E1406" s="6"/>
      <c r="F1406" s="88"/>
      <c r="G1406" s="14"/>
      <c r="H1406" s="14"/>
      <c r="I1406" s="118">
        <v>261352</v>
      </c>
      <c r="J1406" s="17"/>
      <c r="K1406" s="6"/>
      <c r="L1406" s="6"/>
      <c r="M1406" s="136"/>
      <c r="N1406" s="226"/>
      <c r="O1406" s="26"/>
      <c r="P1406" s="14"/>
      <c r="Q1406" s="14"/>
      <c r="R1406" s="14"/>
      <c r="S1406" s="14"/>
      <c r="T1406" s="14"/>
      <c r="U1406" s="14"/>
      <c r="V1406" s="6"/>
      <c r="W1406" s="256">
        <f t="shared" si="152"/>
        <v>0</v>
      </c>
      <c r="X1406" s="144" t="str">
        <f t="shared" si="154"/>
        <v/>
      </c>
      <c r="Y1406" s="26"/>
      <c r="Z1406" s="34"/>
      <c r="AA1406" s="34"/>
      <c r="AB1406" s="34"/>
      <c r="AC1406" s="35"/>
      <c r="AD1406" s="36"/>
      <c r="AE1406" s="49"/>
      <c r="AF1406" s="246"/>
      <c r="AG1406" s="257">
        <f t="shared" si="153"/>
        <v>0</v>
      </c>
      <c r="AH1406" s="252" t="str">
        <f t="shared" si="155"/>
        <v/>
      </c>
      <c r="AI1406" s="258">
        <f t="shared" si="156"/>
        <v>0</v>
      </c>
    </row>
    <row r="1407" spans="1:35" ht="14.25" customHeight="1" x14ac:dyDescent="0.2">
      <c r="A1407" s="133"/>
      <c r="B1407" s="7"/>
      <c r="C1407" s="53"/>
      <c r="D1407" s="88"/>
      <c r="E1407" s="6"/>
      <c r="F1407" s="88"/>
      <c r="G1407" s="14"/>
      <c r="H1407" s="14"/>
      <c r="I1407" s="118">
        <v>261353</v>
      </c>
      <c r="J1407" s="17"/>
      <c r="K1407" s="6"/>
      <c r="L1407" s="6"/>
      <c r="M1407" s="136"/>
      <c r="N1407" s="226"/>
      <c r="O1407" s="26"/>
      <c r="P1407" s="14"/>
      <c r="Q1407" s="14"/>
      <c r="R1407" s="14"/>
      <c r="S1407" s="14"/>
      <c r="T1407" s="14"/>
      <c r="U1407" s="14"/>
      <c r="V1407" s="6"/>
      <c r="W1407" s="256">
        <f t="shared" si="152"/>
        <v>0</v>
      </c>
      <c r="X1407" s="144" t="str">
        <f t="shared" si="154"/>
        <v/>
      </c>
      <c r="Y1407" s="26"/>
      <c r="Z1407" s="34"/>
      <c r="AA1407" s="34"/>
      <c r="AB1407" s="34"/>
      <c r="AC1407" s="35"/>
      <c r="AD1407" s="36"/>
      <c r="AE1407" s="49"/>
      <c r="AF1407" s="246"/>
      <c r="AG1407" s="257">
        <f t="shared" si="153"/>
        <v>0</v>
      </c>
      <c r="AH1407" s="252" t="str">
        <f t="shared" si="155"/>
        <v/>
      </c>
      <c r="AI1407" s="258">
        <f t="shared" si="156"/>
        <v>0</v>
      </c>
    </row>
    <row r="1408" spans="1:35" ht="14.25" customHeight="1" x14ac:dyDescent="0.2">
      <c r="A1408" s="133"/>
      <c r="B1408" s="7"/>
      <c r="C1408" s="53"/>
      <c r="D1408" s="88"/>
      <c r="E1408" s="6"/>
      <c r="F1408" s="88"/>
      <c r="G1408" s="14"/>
      <c r="H1408" s="14"/>
      <c r="I1408" s="118">
        <v>261354</v>
      </c>
      <c r="J1408" s="17"/>
      <c r="K1408" s="6"/>
      <c r="L1408" s="6"/>
      <c r="M1408" s="136"/>
      <c r="N1408" s="226"/>
      <c r="O1408" s="26"/>
      <c r="P1408" s="14"/>
      <c r="Q1408" s="14"/>
      <c r="R1408" s="14"/>
      <c r="S1408" s="14"/>
      <c r="T1408" s="14"/>
      <c r="U1408" s="14"/>
      <c r="V1408" s="6"/>
      <c r="W1408" s="256">
        <f t="shared" si="152"/>
        <v>0</v>
      </c>
      <c r="X1408" s="144" t="str">
        <f t="shared" si="154"/>
        <v/>
      </c>
      <c r="Y1408" s="26"/>
      <c r="Z1408" s="34"/>
      <c r="AA1408" s="34"/>
      <c r="AB1408" s="34"/>
      <c r="AC1408" s="35"/>
      <c r="AD1408" s="36"/>
      <c r="AE1408" s="49"/>
      <c r="AF1408" s="246"/>
      <c r="AG1408" s="257">
        <f t="shared" si="153"/>
        <v>0</v>
      </c>
      <c r="AH1408" s="252" t="str">
        <f t="shared" si="155"/>
        <v/>
      </c>
      <c r="AI1408" s="258">
        <f t="shared" si="156"/>
        <v>0</v>
      </c>
    </row>
    <row r="1409" spans="1:35" ht="14.25" customHeight="1" x14ac:dyDescent="0.2">
      <c r="A1409" s="133"/>
      <c r="B1409" s="7"/>
      <c r="C1409" s="53"/>
      <c r="D1409" s="88"/>
      <c r="E1409" s="6"/>
      <c r="F1409" s="88"/>
      <c r="G1409" s="14"/>
      <c r="H1409" s="14"/>
      <c r="I1409" s="118">
        <v>261355</v>
      </c>
      <c r="J1409" s="17"/>
      <c r="K1409" s="6"/>
      <c r="L1409" s="6"/>
      <c r="M1409" s="136"/>
      <c r="N1409" s="226"/>
      <c r="O1409" s="26"/>
      <c r="P1409" s="14"/>
      <c r="Q1409" s="14"/>
      <c r="R1409" s="14"/>
      <c r="S1409" s="14"/>
      <c r="T1409" s="14"/>
      <c r="U1409" s="14"/>
      <c r="V1409" s="6"/>
      <c r="W1409" s="256">
        <f t="shared" si="152"/>
        <v>0</v>
      </c>
      <c r="X1409" s="144" t="str">
        <f t="shared" si="154"/>
        <v/>
      </c>
      <c r="Y1409" s="26"/>
      <c r="Z1409" s="34"/>
      <c r="AA1409" s="34"/>
      <c r="AB1409" s="34"/>
      <c r="AC1409" s="35"/>
      <c r="AD1409" s="36"/>
      <c r="AE1409" s="49"/>
      <c r="AF1409" s="246"/>
      <c r="AG1409" s="257">
        <f t="shared" si="153"/>
        <v>0</v>
      </c>
      <c r="AH1409" s="252" t="str">
        <f t="shared" si="155"/>
        <v/>
      </c>
      <c r="AI1409" s="258">
        <f t="shared" si="156"/>
        <v>0</v>
      </c>
    </row>
    <row r="1410" spans="1:35" ht="14.25" customHeight="1" x14ac:dyDescent="0.2">
      <c r="A1410" s="133"/>
      <c r="B1410" s="7"/>
      <c r="C1410" s="53"/>
      <c r="D1410" s="88"/>
      <c r="E1410" s="6"/>
      <c r="F1410" s="88"/>
      <c r="G1410" s="14"/>
      <c r="H1410" s="14"/>
      <c r="I1410" s="118">
        <v>261356</v>
      </c>
      <c r="J1410" s="17"/>
      <c r="K1410" s="6"/>
      <c r="L1410" s="6"/>
      <c r="M1410" s="136"/>
      <c r="N1410" s="226"/>
      <c r="O1410" s="26"/>
      <c r="P1410" s="14"/>
      <c r="Q1410" s="14"/>
      <c r="R1410" s="14"/>
      <c r="S1410" s="14"/>
      <c r="T1410" s="14"/>
      <c r="U1410" s="14"/>
      <c r="V1410" s="6"/>
      <c r="W1410" s="256">
        <f t="shared" si="152"/>
        <v>0</v>
      </c>
      <c r="X1410" s="144" t="str">
        <f t="shared" si="154"/>
        <v/>
      </c>
      <c r="Y1410" s="26"/>
      <c r="Z1410" s="34"/>
      <c r="AA1410" s="34"/>
      <c r="AB1410" s="34"/>
      <c r="AC1410" s="35"/>
      <c r="AD1410" s="36"/>
      <c r="AE1410" s="49"/>
      <c r="AF1410" s="246"/>
      <c r="AG1410" s="257">
        <f t="shared" si="153"/>
        <v>0</v>
      </c>
      <c r="AH1410" s="252" t="str">
        <f t="shared" si="155"/>
        <v/>
      </c>
      <c r="AI1410" s="258">
        <f t="shared" si="156"/>
        <v>0</v>
      </c>
    </row>
    <row r="1411" spans="1:35" ht="14.25" customHeight="1" x14ac:dyDescent="0.2">
      <c r="A1411" s="133"/>
      <c r="B1411" s="7"/>
      <c r="C1411" s="53"/>
      <c r="D1411" s="88"/>
      <c r="E1411" s="6"/>
      <c r="F1411" s="88"/>
      <c r="G1411" s="14"/>
      <c r="H1411" s="14"/>
      <c r="I1411" s="118">
        <v>261357</v>
      </c>
      <c r="J1411" s="17"/>
      <c r="K1411" s="6"/>
      <c r="L1411" s="6"/>
      <c r="M1411" s="136"/>
      <c r="N1411" s="14"/>
      <c r="O1411" s="26"/>
      <c r="P1411" s="14"/>
      <c r="Q1411" s="14"/>
      <c r="R1411" s="14"/>
      <c r="S1411" s="14"/>
      <c r="T1411" s="14"/>
      <c r="U1411" s="14"/>
      <c r="V1411" s="6"/>
      <c r="W1411" s="256">
        <f t="shared" si="152"/>
        <v>0</v>
      </c>
      <c r="X1411" s="144" t="str">
        <f t="shared" si="154"/>
        <v/>
      </c>
      <c r="Y1411" s="26"/>
      <c r="Z1411" s="34"/>
      <c r="AA1411" s="34"/>
      <c r="AB1411" s="34"/>
      <c r="AC1411" s="35"/>
      <c r="AD1411" s="36"/>
      <c r="AE1411" s="49"/>
      <c r="AF1411" s="246"/>
      <c r="AG1411" s="257">
        <f t="shared" si="153"/>
        <v>0</v>
      </c>
      <c r="AH1411" s="252" t="str">
        <f t="shared" si="155"/>
        <v/>
      </c>
      <c r="AI1411" s="258">
        <f t="shared" si="156"/>
        <v>0</v>
      </c>
    </row>
    <row r="1412" spans="1:35" ht="14.25" customHeight="1" x14ac:dyDescent="0.2">
      <c r="A1412" s="133"/>
      <c r="B1412" s="7"/>
      <c r="C1412" s="53"/>
      <c r="D1412" s="88"/>
      <c r="E1412" s="6"/>
      <c r="F1412" s="88"/>
      <c r="G1412" s="14"/>
      <c r="H1412" s="14"/>
      <c r="I1412" s="118">
        <v>261358</v>
      </c>
      <c r="J1412" s="17"/>
      <c r="K1412" s="6"/>
      <c r="L1412" s="6"/>
      <c r="M1412" s="136"/>
      <c r="N1412" s="14"/>
      <c r="O1412" s="26"/>
      <c r="P1412" s="14"/>
      <c r="Q1412" s="14"/>
      <c r="R1412" s="14"/>
      <c r="S1412" s="14"/>
      <c r="T1412" s="14"/>
      <c r="U1412" s="14"/>
      <c r="V1412" s="6"/>
      <c r="W1412" s="256">
        <f t="shared" si="152"/>
        <v>0</v>
      </c>
      <c r="X1412" s="144" t="str">
        <f t="shared" si="154"/>
        <v/>
      </c>
      <c r="Y1412" s="26"/>
      <c r="Z1412" s="34"/>
      <c r="AA1412" s="34"/>
      <c r="AB1412" s="34"/>
      <c r="AC1412" s="35"/>
      <c r="AD1412" s="36"/>
      <c r="AE1412" s="49"/>
      <c r="AF1412" s="246"/>
      <c r="AG1412" s="257">
        <f t="shared" si="153"/>
        <v>0</v>
      </c>
      <c r="AH1412" s="252" t="str">
        <f t="shared" si="155"/>
        <v/>
      </c>
      <c r="AI1412" s="258">
        <f t="shared" si="156"/>
        <v>0</v>
      </c>
    </row>
    <row r="1413" spans="1:35" ht="14.25" customHeight="1" x14ac:dyDescent="0.2">
      <c r="A1413" s="133"/>
      <c r="B1413" s="7"/>
      <c r="C1413" s="53"/>
      <c r="D1413" s="88"/>
      <c r="E1413" s="6"/>
      <c r="F1413" s="88"/>
      <c r="G1413" s="14"/>
      <c r="H1413" s="14"/>
      <c r="I1413" s="118">
        <v>261359</v>
      </c>
      <c r="J1413" s="17"/>
      <c r="K1413" s="6"/>
      <c r="L1413" s="6"/>
      <c r="M1413" s="136"/>
      <c r="N1413" s="14"/>
      <c r="O1413" s="26"/>
      <c r="P1413" s="14"/>
      <c r="Q1413" s="14"/>
      <c r="R1413" s="14"/>
      <c r="S1413" s="14"/>
      <c r="T1413" s="14"/>
      <c r="U1413" s="14"/>
      <c r="V1413" s="6"/>
      <c r="W1413" s="256">
        <f t="shared" si="152"/>
        <v>0</v>
      </c>
      <c r="X1413" s="144" t="str">
        <f t="shared" si="154"/>
        <v/>
      </c>
      <c r="Y1413" s="26"/>
      <c r="Z1413" s="34"/>
      <c r="AA1413" s="34"/>
      <c r="AB1413" s="34"/>
      <c r="AC1413" s="35"/>
      <c r="AD1413" s="36"/>
      <c r="AE1413" s="49"/>
      <c r="AF1413" s="246"/>
      <c r="AG1413" s="257">
        <f t="shared" si="153"/>
        <v>0</v>
      </c>
      <c r="AH1413" s="252" t="str">
        <f t="shared" si="155"/>
        <v/>
      </c>
      <c r="AI1413" s="258">
        <f t="shared" si="156"/>
        <v>0</v>
      </c>
    </row>
    <row r="1414" spans="1:35" ht="14.25" customHeight="1" x14ac:dyDescent="0.2">
      <c r="A1414" s="133"/>
      <c r="B1414" s="7"/>
      <c r="C1414" s="53"/>
      <c r="D1414" s="88"/>
      <c r="E1414" s="6"/>
      <c r="F1414" s="88"/>
      <c r="G1414" s="14"/>
      <c r="H1414" s="14"/>
      <c r="I1414" s="118">
        <v>261360</v>
      </c>
      <c r="J1414" s="17"/>
      <c r="K1414" s="6"/>
      <c r="L1414" s="6"/>
      <c r="M1414" s="136"/>
      <c r="N1414" s="14"/>
      <c r="O1414" s="26"/>
      <c r="P1414" s="14"/>
      <c r="Q1414" s="14"/>
      <c r="R1414" s="14"/>
      <c r="S1414" s="14"/>
      <c r="T1414" s="14"/>
      <c r="U1414" s="14"/>
      <c r="V1414" s="6"/>
      <c r="W1414" s="256">
        <f t="shared" si="152"/>
        <v>0</v>
      </c>
      <c r="X1414" s="144" t="str">
        <f t="shared" si="154"/>
        <v/>
      </c>
      <c r="Y1414" s="26"/>
      <c r="Z1414" s="34"/>
      <c r="AA1414" s="34"/>
      <c r="AB1414" s="34"/>
      <c r="AC1414" s="35"/>
      <c r="AD1414" s="36"/>
      <c r="AE1414" s="49"/>
      <c r="AF1414" s="246"/>
      <c r="AG1414" s="257">
        <f t="shared" si="153"/>
        <v>0</v>
      </c>
      <c r="AH1414" s="252" t="str">
        <f t="shared" si="155"/>
        <v/>
      </c>
      <c r="AI1414" s="258">
        <f t="shared" si="156"/>
        <v>0</v>
      </c>
    </row>
    <row r="1415" spans="1:35" ht="14.25" customHeight="1" x14ac:dyDescent="0.2">
      <c r="A1415" s="133"/>
      <c r="B1415" s="7"/>
      <c r="C1415" s="53"/>
      <c r="D1415" s="88"/>
      <c r="E1415" s="6"/>
      <c r="F1415" s="88"/>
      <c r="G1415" s="14"/>
      <c r="H1415" s="14"/>
      <c r="I1415" s="118">
        <v>261361</v>
      </c>
      <c r="J1415" s="17"/>
      <c r="K1415" s="6"/>
      <c r="L1415" s="6"/>
      <c r="M1415" s="136"/>
      <c r="N1415" s="14"/>
      <c r="O1415" s="26"/>
      <c r="P1415" s="14"/>
      <c r="Q1415" s="14"/>
      <c r="R1415" s="14"/>
      <c r="S1415" s="14"/>
      <c r="T1415" s="14"/>
      <c r="U1415" s="14"/>
      <c r="V1415" s="6"/>
      <c r="W1415" s="256">
        <f t="shared" si="152"/>
        <v>0</v>
      </c>
      <c r="X1415" s="144" t="str">
        <f t="shared" si="154"/>
        <v/>
      </c>
      <c r="Y1415" s="26"/>
      <c r="Z1415" s="34"/>
      <c r="AA1415" s="34"/>
      <c r="AB1415" s="34"/>
      <c r="AC1415" s="35"/>
      <c r="AD1415" s="36"/>
      <c r="AE1415" s="49"/>
      <c r="AF1415" s="246"/>
      <c r="AG1415" s="257">
        <f t="shared" si="153"/>
        <v>0</v>
      </c>
      <c r="AH1415" s="252" t="str">
        <f t="shared" si="155"/>
        <v/>
      </c>
      <c r="AI1415" s="258">
        <f t="shared" si="156"/>
        <v>0</v>
      </c>
    </row>
    <row r="1416" spans="1:35" ht="14.25" customHeight="1" x14ac:dyDescent="0.2">
      <c r="A1416" s="133"/>
      <c r="B1416" s="7"/>
      <c r="C1416" s="53"/>
      <c r="D1416" s="88"/>
      <c r="E1416" s="6"/>
      <c r="F1416" s="88"/>
      <c r="G1416" s="14"/>
      <c r="H1416" s="14"/>
      <c r="I1416" s="118">
        <v>261362</v>
      </c>
      <c r="J1416" s="17"/>
      <c r="K1416" s="6"/>
      <c r="L1416" s="6"/>
      <c r="M1416" s="136"/>
      <c r="N1416" s="14"/>
      <c r="O1416" s="26"/>
      <c r="P1416" s="14"/>
      <c r="Q1416" s="14"/>
      <c r="R1416" s="14"/>
      <c r="S1416" s="14"/>
      <c r="T1416" s="14"/>
      <c r="U1416" s="14"/>
      <c r="V1416" s="6"/>
      <c r="W1416" s="256">
        <f t="shared" si="152"/>
        <v>0</v>
      </c>
      <c r="X1416" s="144" t="str">
        <f t="shared" si="154"/>
        <v/>
      </c>
      <c r="Y1416" s="26"/>
      <c r="Z1416" s="34"/>
      <c r="AA1416" s="34"/>
      <c r="AB1416" s="34"/>
      <c r="AC1416" s="35"/>
      <c r="AD1416" s="36"/>
      <c r="AE1416" s="49"/>
      <c r="AF1416" s="246"/>
      <c r="AG1416" s="257">
        <f t="shared" si="153"/>
        <v>0</v>
      </c>
      <c r="AH1416" s="252" t="str">
        <f t="shared" si="155"/>
        <v/>
      </c>
      <c r="AI1416" s="258">
        <f t="shared" si="156"/>
        <v>0</v>
      </c>
    </row>
    <row r="1417" spans="1:35" ht="14.25" customHeight="1" x14ac:dyDescent="0.2">
      <c r="A1417" s="133"/>
      <c r="B1417" s="7"/>
      <c r="C1417" s="53"/>
      <c r="D1417" s="88"/>
      <c r="E1417" s="6"/>
      <c r="F1417" s="88"/>
      <c r="G1417" s="14"/>
      <c r="H1417" s="14"/>
      <c r="I1417" s="118">
        <v>261363</v>
      </c>
      <c r="J1417" s="17"/>
      <c r="K1417" s="6"/>
      <c r="L1417" s="6"/>
      <c r="M1417" s="136"/>
      <c r="N1417" s="14"/>
      <c r="O1417" s="26"/>
      <c r="P1417" s="14"/>
      <c r="Q1417" s="14"/>
      <c r="R1417" s="14"/>
      <c r="S1417" s="14"/>
      <c r="T1417" s="14"/>
      <c r="U1417" s="14"/>
      <c r="V1417" s="6"/>
      <c r="W1417" s="256">
        <f t="shared" si="152"/>
        <v>0</v>
      </c>
      <c r="X1417" s="144" t="str">
        <f t="shared" si="154"/>
        <v/>
      </c>
      <c r="Y1417" s="26"/>
      <c r="Z1417" s="34"/>
      <c r="AA1417" s="34"/>
      <c r="AB1417" s="34"/>
      <c r="AC1417" s="35"/>
      <c r="AD1417" s="36"/>
      <c r="AE1417" s="49"/>
      <c r="AF1417" s="246"/>
      <c r="AG1417" s="257">
        <f t="shared" si="153"/>
        <v>0</v>
      </c>
      <c r="AH1417" s="252" t="str">
        <f t="shared" si="155"/>
        <v/>
      </c>
      <c r="AI1417" s="258">
        <f t="shared" si="156"/>
        <v>0</v>
      </c>
    </row>
    <row r="1418" spans="1:35" ht="14.25" customHeight="1" x14ac:dyDescent="0.2">
      <c r="A1418" s="133"/>
      <c r="B1418" s="7"/>
      <c r="C1418" s="53"/>
      <c r="D1418" s="88"/>
      <c r="E1418" s="6"/>
      <c r="F1418" s="88"/>
      <c r="G1418" s="14"/>
      <c r="H1418" s="14"/>
      <c r="I1418" s="118">
        <v>261364</v>
      </c>
      <c r="J1418" s="17"/>
      <c r="K1418" s="6"/>
      <c r="L1418" s="6"/>
      <c r="M1418" s="136"/>
      <c r="N1418" s="14"/>
      <c r="O1418" s="26"/>
      <c r="P1418" s="14"/>
      <c r="Q1418" s="14"/>
      <c r="R1418" s="14"/>
      <c r="S1418" s="14"/>
      <c r="T1418" s="14"/>
      <c r="U1418" s="14"/>
      <c r="V1418" s="6"/>
      <c r="W1418" s="256">
        <f t="shared" si="152"/>
        <v>0</v>
      </c>
      <c r="X1418" s="144" t="str">
        <f t="shared" si="154"/>
        <v/>
      </c>
      <c r="Y1418" s="26"/>
      <c r="Z1418" s="34"/>
      <c r="AA1418" s="34"/>
      <c r="AB1418" s="34"/>
      <c r="AC1418" s="35"/>
      <c r="AD1418" s="36"/>
      <c r="AE1418" s="49"/>
      <c r="AF1418" s="246"/>
      <c r="AG1418" s="257">
        <f t="shared" si="153"/>
        <v>0</v>
      </c>
      <c r="AH1418" s="252" t="str">
        <f t="shared" si="155"/>
        <v/>
      </c>
      <c r="AI1418" s="258">
        <f t="shared" si="156"/>
        <v>0</v>
      </c>
    </row>
    <row r="1419" spans="1:35" ht="14.25" customHeight="1" x14ac:dyDescent="0.2">
      <c r="A1419" s="133"/>
      <c r="B1419" s="7"/>
      <c r="C1419" s="53"/>
      <c r="D1419" s="88"/>
      <c r="E1419" s="6"/>
      <c r="F1419" s="88"/>
      <c r="G1419" s="14"/>
      <c r="H1419" s="14"/>
      <c r="I1419" s="118">
        <v>261365</v>
      </c>
      <c r="J1419" s="17"/>
      <c r="K1419" s="6"/>
      <c r="L1419" s="6"/>
      <c r="M1419" s="136"/>
      <c r="N1419" s="14"/>
      <c r="O1419" s="26"/>
      <c r="P1419" s="14"/>
      <c r="Q1419" s="14"/>
      <c r="R1419" s="14"/>
      <c r="S1419" s="14"/>
      <c r="T1419" s="14"/>
      <c r="U1419" s="14"/>
      <c r="V1419" s="6"/>
      <c r="W1419" s="256">
        <f t="shared" si="152"/>
        <v>0</v>
      </c>
      <c r="X1419" s="144" t="str">
        <f t="shared" si="154"/>
        <v/>
      </c>
      <c r="Y1419" s="26"/>
      <c r="Z1419" s="34"/>
      <c r="AA1419" s="34"/>
      <c r="AB1419" s="34"/>
      <c r="AC1419" s="35"/>
      <c r="AD1419" s="36"/>
      <c r="AE1419" s="49"/>
      <c r="AF1419" s="246"/>
      <c r="AG1419" s="257">
        <f t="shared" si="153"/>
        <v>0</v>
      </c>
      <c r="AH1419" s="252" t="str">
        <f t="shared" si="155"/>
        <v/>
      </c>
      <c r="AI1419" s="258">
        <f t="shared" si="156"/>
        <v>0</v>
      </c>
    </row>
    <row r="1420" spans="1:35" ht="14.25" customHeight="1" x14ac:dyDescent="0.2">
      <c r="A1420" s="133"/>
      <c r="B1420" s="7"/>
      <c r="C1420" s="53"/>
      <c r="D1420" s="88"/>
      <c r="E1420" s="6"/>
      <c r="F1420" s="88"/>
      <c r="G1420" s="14"/>
      <c r="H1420" s="14"/>
      <c r="I1420" s="118">
        <v>261366</v>
      </c>
      <c r="J1420" s="17"/>
      <c r="K1420" s="6"/>
      <c r="L1420" s="6"/>
      <c r="M1420" s="136"/>
      <c r="N1420" s="14"/>
      <c r="O1420" s="26"/>
      <c r="P1420" s="14"/>
      <c r="Q1420" s="14"/>
      <c r="R1420" s="14"/>
      <c r="S1420" s="14"/>
      <c r="T1420" s="14"/>
      <c r="U1420" s="14"/>
      <c r="V1420" s="6"/>
      <c r="W1420" s="256">
        <f t="shared" si="152"/>
        <v>0</v>
      </c>
      <c r="X1420" s="144" t="str">
        <f t="shared" si="154"/>
        <v/>
      </c>
      <c r="Y1420" s="26"/>
      <c r="Z1420" s="34"/>
      <c r="AA1420" s="34"/>
      <c r="AB1420" s="34"/>
      <c r="AC1420" s="35"/>
      <c r="AD1420" s="36"/>
      <c r="AE1420" s="49"/>
      <c r="AF1420" s="246"/>
      <c r="AG1420" s="257">
        <f t="shared" si="153"/>
        <v>0</v>
      </c>
      <c r="AH1420" s="252" t="str">
        <f t="shared" si="155"/>
        <v/>
      </c>
      <c r="AI1420" s="258">
        <f t="shared" si="156"/>
        <v>0</v>
      </c>
    </row>
    <row r="1421" spans="1:35" ht="14.25" customHeight="1" x14ac:dyDescent="0.2">
      <c r="A1421" s="133"/>
      <c r="B1421" s="7"/>
      <c r="C1421" s="53"/>
      <c r="D1421" s="88"/>
      <c r="E1421" s="6"/>
      <c r="F1421" s="88"/>
      <c r="G1421" s="14"/>
      <c r="H1421" s="14"/>
      <c r="I1421" s="118">
        <v>261367</v>
      </c>
      <c r="J1421" s="17"/>
      <c r="K1421" s="6"/>
      <c r="L1421" s="6"/>
      <c r="M1421" s="136"/>
      <c r="N1421" s="14"/>
      <c r="O1421" s="26"/>
      <c r="P1421" s="14"/>
      <c r="Q1421" s="14"/>
      <c r="R1421" s="14"/>
      <c r="S1421" s="14"/>
      <c r="T1421" s="14"/>
      <c r="U1421" s="14"/>
      <c r="V1421" s="6"/>
      <c r="W1421" s="256">
        <f t="shared" si="152"/>
        <v>0</v>
      </c>
      <c r="X1421" s="144" t="str">
        <f t="shared" si="154"/>
        <v/>
      </c>
      <c r="Y1421" s="26"/>
      <c r="Z1421" s="34"/>
      <c r="AA1421" s="34"/>
      <c r="AB1421" s="34"/>
      <c r="AC1421" s="35"/>
      <c r="AD1421" s="36"/>
      <c r="AE1421" s="49"/>
      <c r="AF1421" s="246"/>
      <c r="AG1421" s="257">
        <f t="shared" si="153"/>
        <v>0</v>
      </c>
      <c r="AH1421" s="252" t="str">
        <f t="shared" si="155"/>
        <v/>
      </c>
      <c r="AI1421" s="258">
        <f t="shared" si="156"/>
        <v>0</v>
      </c>
    </row>
    <row r="1422" spans="1:35" ht="14.25" customHeight="1" x14ac:dyDescent="0.2">
      <c r="A1422" s="133"/>
      <c r="B1422" s="7"/>
      <c r="C1422" s="53"/>
      <c r="D1422" s="88"/>
      <c r="E1422" s="6"/>
      <c r="F1422" s="88"/>
      <c r="G1422" s="14"/>
      <c r="H1422" s="14"/>
      <c r="I1422" s="118">
        <v>261368</v>
      </c>
      <c r="J1422" s="17"/>
      <c r="K1422" s="6"/>
      <c r="L1422" s="6"/>
      <c r="M1422" s="136"/>
      <c r="N1422" s="14"/>
      <c r="O1422" s="26"/>
      <c r="P1422" s="14"/>
      <c r="Q1422" s="14"/>
      <c r="R1422" s="14"/>
      <c r="S1422" s="14"/>
      <c r="T1422" s="14"/>
      <c r="U1422" s="14"/>
      <c r="V1422" s="6"/>
      <c r="W1422" s="256">
        <f t="shared" si="152"/>
        <v>0</v>
      </c>
      <c r="X1422" s="144" t="str">
        <f t="shared" si="154"/>
        <v/>
      </c>
      <c r="Y1422" s="26"/>
      <c r="Z1422" s="34"/>
      <c r="AA1422" s="34"/>
      <c r="AB1422" s="34"/>
      <c r="AC1422" s="35"/>
      <c r="AD1422" s="36"/>
      <c r="AE1422" s="49"/>
      <c r="AF1422" s="246"/>
      <c r="AG1422" s="257">
        <f t="shared" si="153"/>
        <v>0</v>
      </c>
      <c r="AH1422" s="252" t="str">
        <f t="shared" si="155"/>
        <v/>
      </c>
      <c r="AI1422" s="258">
        <f t="shared" si="156"/>
        <v>0</v>
      </c>
    </row>
    <row r="1423" spans="1:35" ht="14.25" customHeight="1" x14ac:dyDescent="0.2">
      <c r="A1423" s="133"/>
      <c r="B1423" s="7"/>
      <c r="C1423" s="53"/>
      <c r="D1423" s="88"/>
      <c r="E1423" s="6"/>
      <c r="F1423" s="88"/>
      <c r="G1423" s="14"/>
      <c r="H1423" s="14"/>
      <c r="I1423" s="118">
        <v>261369</v>
      </c>
      <c r="J1423" s="17"/>
      <c r="K1423" s="6"/>
      <c r="L1423" s="6"/>
      <c r="M1423" s="136"/>
      <c r="N1423" s="14"/>
      <c r="O1423" s="26"/>
      <c r="P1423" s="14"/>
      <c r="Q1423" s="14"/>
      <c r="R1423" s="14"/>
      <c r="S1423" s="14"/>
      <c r="T1423" s="14"/>
      <c r="U1423" s="14"/>
      <c r="V1423" s="6"/>
      <c r="W1423" s="256">
        <f t="shared" si="152"/>
        <v>0</v>
      </c>
      <c r="X1423" s="144" t="str">
        <f t="shared" si="154"/>
        <v/>
      </c>
      <c r="Y1423" s="26"/>
      <c r="Z1423" s="34"/>
      <c r="AA1423" s="34"/>
      <c r="AB1423" s="34"/>
      <c r="AC1423" s="35"/>
      <c r="AD1423" s="36"/>
      <c r="AE1423" s="49"/>
      <c r="AF1423" s="246"/>
      <c r="AG1423" s="257">
        <f t="shared" si="153"/>
        <v>0</v>
      </c>
      <c r="AH1423" s="252" t="str">
        <f t="shared" si="155"/>
        <v/>
      </c>
      <c r="AI1423" s="258">
        <f t="shared" si="156"/>
        <v>0</v>
      </c>
    </row>
    <row r="1424" spans="1:35" ht="14.25" customHeight="1" x14ac:dyDescent="0.2">
      <c r="A1424" s="133"/>
      <c r="B1424" s="7"/>
      <c r="C1424" s="53"/>
      <c r="D1424" s="88"/>
      <c r="E1424" s="6"/>
      <c r="F1424" s="88"/>
      <c r="G1424" s="14"/>
      <c r="H1424" s="14"/>
      <c r="I1424" s="118">
        <v>261370</v>
      </c>
      <c r="J1424" s="17"/>
      <c r="K1424" s="6"/>
      <c r="L1424" s="6"/>
      <c r="M1424" s="136"/>
      <c r="N1424" s="14"/>
      <c r="O1424" s="26"/>
      <c r="P1424" s="14"/>
      <c r="Q1424" s="14"/>
      <c r="R1424" s="14"/>
      <c r="S1424" s="14"/>
      <c r="T1424" s="14"/>
      <c r="U1424" s="14"/>
      <c r="V1424" s="6"/>
      <c r="W1424" s="256">
        <f t="shared" si="152"/>
        <v>0</v>
      </c>
      <c r="X1424" s="144" t="str">
        <f t="shared" si="154"/>
        <v/>
      </c>
      <c r="Y1424" s="26"/>
      <c r="Z1424" s="34"/>
      <c r="AA1424" s="34"/>
      <c r="AB1424" s="34"/>
      <c r="AC1424" s="35"/>
      <c r="AD1424" s="36"/>
      <c r="AE1424" s="49"/>
      <c r="AF1424" s="246"/>
      <c r="AG1424" s="257">
        <f t="shared" si="153"/>
        <v>0</v>
      </c>
      <c r="AH1424" s="252" t="str">
        <f t="shared" si="155"/>
        <v/>
      </c>
      <c r="AI1424" s="258">
        <f t="shared" si="156"/>
        <v>0</v>
      </c>
    </row>
    <row r="1425" spans="1:35" ht="14.25" customHeight="1" x14ac:dyDescent="0.2">
      <c r="A1425" s="133"/>
      <c r="B1425" s="7"/>
      <c r="C1425" s="53"/>
      <c r="D1425" s="88"/>
      <c r="E1425" s="6"/>
      <c r="F1425" s="88"/>
      <c r="G1425" s="14"/>
      <c r="H1425" s="14"/>
      <c r="I1425" s="118">
        <v>261371</v>
      </c>
      <c r="J1425" s="17"/>
      <c r="K1425" s="6"/>
      <c r="L1425" s="6"/>
      <c r="M1425" s="136"/>
      <c r="N1425" s="14"/>
      <c r="O1425" s="26"/>
      <c r="P1425" s="14"/>
      <c r="Q1425" s="14"/>
      <c r="R1425" s="14"/>
      <c r="S1425" s="14"/>
      <c r="T1425" s="14"/>
      <c r="U1425" s="14"/>
      <c r="V1425" s="6"/>
      <c r="W1425" s="256">
        <f t="shared" si="152"/>
        <v>0</v>
      </c>
      <c r="X1425" s="144" t="str">
        <f t="shared" si="154"/>
        <v/>
      </c>
      <c r="Y1425" s="26"/>
      <c r="Z1425" s="34"/>
      <c r="AA1425" s="34"/>
      <c r="AB1425" s="34"/>
      <c r="AC1425" s="35"/>
      <c r="AD1425" s="36"/>
      <c r="AE1425" s="49"/>
      <c r="AF1425" s="246"/>
      <c r="AG1425" s="257">
        <f t="shared" si="153"/>
        <v>0</v>
      </c>
      <c r="AH1425" s="252" t="str">
        <f t="shared" si="155"/>
        <v/>
      </c>
      <c r="AI1425" s="258">
        <f t="shared" si="156"/>
        <v>0</v>
      </c>
    </row>
    <row r="1426" spans="1:35" ht="14.25" customHeight="1" x14ac:dyDescent="0.2">
      <c r="A1426" s="133"/>
      <c r="B1426" s="7"/>
      <c r="C1426" s="53"/>
      <c r="D1426" s="88"/>
      <c r="E1426" s="6"/>
      <c r="F1426" s="88"/>
      <c r="G1426" s="14"/>
      <c r="H1426" s="14"/>
      <c r="I1426" s="118">
        <v>261372</v>
      </c>
      <c r="J1426" s="17"/>
      <c r="K1426" s="6"/>
      <c r="L1426" s="6"/>
      <c r="M1426" s="136"/>
      <c r="N1426" s="14"/>
      <c r="O1426" s="26"/>
      <c r="P1426" s="14"/>
      <c r="Q1426" s="14"/>
      <c r="R1426" s="14"/>
      <c r="S1426" s="14"/>
      <c r="T1426" s="14"/>
      <c r="U1426" s="14"/>
      <c r="V1426" s="6"/>
      <c r="W1426" s="256">
        <f t="shared" si="152"/>
        <v>0</v>
      </c>
      <c r="X1426" s="144" t="str">
        <f t="shared" si="154"/>
        <v/>
      </c>
      <c r="Y1426" s="26"/>
      <c r="Z1426" s="34"/>
      <c r="AA1426" s="34"/>
      <c r="AB1426" s="34"/>
      <c r="AC1426" s="35"/>
      <c r="AD1426" s="36"/>
      <c r="AE1426" s="49"/>
      <c r="AF1426" s="246"/>
      <c r="AG1426" s="257">
        <f t="shared" si="153"/>
        <v>0</v>
      </c>
      <c r="AH1426" s="252" t="str">
        <f t="shared" si="155"/>
        <v/>
      </c>
      <c r="AI1426" s="258">
        <f t="shared" si="156"/>
        <v>0</v>
      </c>
    </row>
    <row r="1427" spans="1:35" ht="14.25" customHeight="1" x14ac:dyDescent="0.2">
      <c r="A1427" s="133"/>
      <c r="B1427" s="7"/>
      <c r="C1427" s="53"/>
      <c r="D1427" s="88"/>
      <c r="E1427" s="6"/>
      <c r="F1427" s="88"/>
      <c r="G1427" s="14"/>
      <c r="H1427" s="14"/>
      <c r="I1427" s="118">
        <v>261373</v>
      </c>
      <c r="J1427" s="17"/>
      <c r="K1427" s="6"/>
      <c r="L1427" s="6"/>
      <c r="M1427" s="136"/>
      <c r="N1427" s="14"/>
      <c r="O1427" s="26"/>
      <c r="P1427" s="14"/>
      <c r="Q1427" s="14"/>
      <c r="R1427" s="14"/>
      <c r="S1427" s="14"/>
      <c r="T1427" s="14"/>
      <c r="U1427" s="14"/>
      <c r="V1427" s="6"/>
      <c r="W1427" s="256">
        <f t="shared" si="152"/>
        <v>0</v>
      </c>
      <c r="X1427" s="144" t="str">
        <f t="shared" si="154"/>
        <v/>
      </c>
      <c r="Y1427" s="26"/>
      <c r="Z1427" s="34"/>
      <c r="AA1427" s="34"/>
      <c r="AB1427" s="34"/>
      <c r="AC1427" s="35"/>
      <c r="AD1427" s="36"/>
      <c r="AE1427" s="49"/>
      <c r="AF1427" s="246"/>
      <c r="AG1427" s="257">
        <f t="shared" si="153"/>
        <v>0</v>
      </c>
      <c r="AH1427" s="252" t="str">
        <f t="shared" si="155"/>
        <v/>
      </c>
      <c r="AI1427" s="258">
        <f t="shared" si="156"/>
        <v>0</v>
      </c>
    </row>
    <row r="1428" spans="1:35" ht="14.25" customHeight="1" x14ac:dyDescent="0.2">
      <c r="A1428" s="133"/>
      <c r="B1428" s="7"/>
      <c r="C1428" s="53"/>
      <c r="D1428" s="88"/>
      <c r="E1428" s="6"/>
      <c r="F1428" s="88"/>
      <c r="G1428" s="14"/>
      <c r="H1428" s="14"/>
      <c r="I1428" s="118">
        <v>261374</v>
      </c>
      <c r="J1428" s="17"/>
      <c r="K1428" s="6"/>
      <c r="L1428" s="6"/>
      <c r="M1428" s="136"/>
      <c r="N1428" s="14"/>
      <c r="O1428" s="26"/>
      <c r="P1428" s="14"/>
      <c r="Q1428" s="14"/>
      <c r="R1428" s="14"/>
      <c r="S1428" s="14"/>
      <c r="T1428" s="14"/>
      <c r="U1428" s="14"/>
      <c r="V1428" s="6"/>
      <c r="W1428" s="256">
        <f t="shared" si="152"/>
        <v>0</v>
      </c>
      <c r="X1428" s="144" t="str">
        <f t="shared" si="154"/>
        <v/>
      </c>
      <c r="Y1428" s="26"/>
      <c r="Z1428" s="34"/>
      <c r="AA1428" s="34"/>
      <c r="AB1428" s="34"/>
      <c r="AC1428" s="35"/>
      <c r="AD1428" s="36"/>
      <c r="AE1428" s="49"/>
      <c r="AF1428" s="246"/>
      <c r="AG1428" s="257">
        <f t="shared" si="153"/>
        <v>0</v>
      </c>
      <c r="AH1428" s="252" t="str">
        <f t="shared" si="155"/>
        <v/>
      </c>
      <c r="AI1428" s="258">
        <f t="shared" si="156"/>
        <v>0</v>
      </c>
    </row>
    <row r="1429" spans="1:35" ht="14.25" customHeight="1" x14ac:dyDescent="0.2">
      <c r="A1429" s="133"/>
      <c r="B1429" s="7"/>
      <c r="C1429" s="53"/>
      <c r="D1429" s="88"/>
      <c r="E1429" s="6"/>
      <c r="F1429" s="88"/>
      <c r="G1429" s="14"/>
      <c r="H1429" s="14"/>
      <c r="I1429" s="118">
        <v>261375</v>
      </c>
      <c r="J1429" s="17"/>
      <c r="K1429" s="6"/>
      <c r="L1429" s="6"/>
      <c r="M1429" s="136"/>
      <c r="N1429" s="14"/>
      <c r="O1429" s="26"/>
      <c r="P1429" s="14"/>
      <c r="Q1429" s="14"/>
      <c r="R1429" s="14"/>
      <c r="S1429" s="14"/>
      <c r="T1429" s="14"/>
      <c r="U1429" s="14"/>
      <c r="V1429" s="6"/>
      <c r="W1429" s="256">
        <f t="shared" si="152"/>
        <v>0</v>
      </c>
      <c r="X1429" s="144" t="str">
        <f t="shared" si="154"/>
        <v/>
      </c>
      <c r="Y1429" s="26"/>
      <c r="Z1429" s="34"/>
      <c r="AA1429" s="34"/>
      <c r="AB1429" s="34"/>
      <c r="AC1429" s="35"/>
      <c r="AD1429" s="36"/>
      <c r="AE1429" s="49"/>
      <c r="AF1429" s="246"/>
      <c r="AG1429" s="257">
        <f t="shared" si="153"/>
        <v>0</v>
      </c>
      <c r="AH1429" s="252" t="str">
        <f t="shared" si="155"/>
        <v/>
      </c>
      <c r="AI1429" s="258">
        <f t="shared" si="156"/>
        <v>0</v>
      </c>
    </row>
    <row r="1430" spans="1:35" ht="14.25" customHeight="1" x14ac:dyDescent="0.2">
      <c r="A1430" s="133"/>
      <c r="B1430" s="7"/>
      <c r="C1430" s="53"/>
      <c r="D1430" s="88"/>
      <c r="E1430" s="6"/>
      <c r="F1430" s="88"/>
      <c r="G1430" s="14"/>
      <c r="H1430" s="14"/>
      <c r="I1430" s="118">
        <v>261376</v>
      </c>
      <c r="J1430" s="17"/>
      <c r="K1430" s="6"/>
      <c r="L1430" s="6"/>
      <c r="M1430" s="136"/>
      <c r="N1430" s="14"/>
      <c r="O1430" s="26"/>
      <c r="P1430" s="14"/>
      <c r="Q1430" s="14"/>
      <c r="R1430" s="14"/>
      <c r="S1430" s="14"/>
      <c r="T1430" s="14"/>
      <c r="U1430" s="14"/>
      <c r="V1430" s="6"/>
      <c r="W1430" s="256">
        <f t="shared" si="152"/>
        <v>0</v>
      </c>
      <c r="X1430" s="144" t="str">
        <f t="shared" si="154"/>
        <v/>
      </c>
      <c r="Y1430" s="26"/>
      <c r="Z1430" s="34"/>
      <c r="AA1430" s="34"/>
      <c r="AB1430" s="34"/>
      <c r="AC1430" s="35"/>
      <c r="AD1430" s="36"/>
      <c r="AE1430" s="49"/>
      <c r="AF1430" s="246"/>
      <c r="AG1430" s="257">
        <f t="shared" si="153"/>
        <v>0</v>
      </c>
      <c r="AH1430" s="252" t="str">
        <f t="shared" si="155"/>
        <v/>
      </c>
      <c r="AI1430" s="258">
        <f t="shared" si="156"/>
        <v>0</v>
      </c>
    </row>
    <row r="1431" spans="1:35" ht="14.25" customHeight="1" x14ac:dyDescent="0.2">
      <c r="A1431" s="133"/>
      <c r="B1431" s="7"/>
      <c r="C1431" s="53"/>
      <c r="D1431" s="88"/>
      <c r="E1431" s="6"/>
      <c r="F1431" s="88"/>
      <c r="G1431" s="14"/>
      <c r="H1431" s="14"/>
      <c r="I1431" s="118">
        <v>261377</v>
      </c>
      <c r="J1431" s="17"/>
      <c r="K1431" s="6"/>
      <c r="L1431" s="6"/>
      <c r="M1431" s="136"/>
      <c r="N1431" s="14"/>
      <c r="O1431" s="26"/>
      <c r="P1431" s="14"/>
      <c r="Q1431" s="14"/>
      <c r="R1431" s="14"/>
      <c r="S1431" s="14"/>
      <c r="T1431" s="14"/>
      <c r="U1431" s="14"/>
      <c r="V1431" s="6"/>
      <c r="W1431" s="256">
        <f t="shared" si="152"/>
        <v>0</v>
      </c>
      <c r="X1431" s="144" t="str">
        <f t="shared" si="154"/>
        <v/>
      </c>
      <c r="Y1431" s="26"/>
      <c r="Z1431" s="34"/>
      <c r="AA1431" s="34"/>
      <c r="AB1431" s="34"/>
      <c r="AC1431" s="35"/>
      <c r="AD1431" s="36"/>
      <c r="AE1431" s="49"/>
      <c r="AF1431" s="246"/>
      <c r="AG1431" s="257">
        <f t="shared" si="153"/>
        <v>0</v>
      </c>
      <c r="AH1431" s="252" t="str">
        <f t="shared" si="155"/>
        <v/>
      </c>
      <c r="AI1431" s="258">
        <f t="shared" si="156"/>
        <v>0</v>
      </c>
    </row>
    <row r="1432" spans="1:35" ht="14.25" customHeight="1" x14ac:dyDescent="0.2">
      <c r="A1432" s="133"/>
      <c r="B1432" s="7"/>
      <c r="C1432" s="53"/>
      <c r="D1432" s="88"/>
      <c r="E1432" s="6"/>
      <c r="F1432" s="88"/>
      <c r="G1432" s="14"/>
      <c r="H1432" s="14"/>
      <c r="I1432" s="118">
        <v>261378</v>
      </c>
      <c r="J1432" s="17"/>
      <c r="K1432" s="6"/>
      <c r="L1432" s="6"/>
      <c r="M1432" s="136"/>
      <c r="N1432" s="14"/>
      <c r="O1432" s="26"/>
      <c r="P1432" s="14"/>
      <c r="Q1432" s="14"/>
      <c r="R1432" s="14"/>
      <c r="S1432" s="14"/>
      <c r="T1432" s="14"/>
      <c r="U1432" s="14"/>
      <c r="V1432" s="6"/>
      <c r="W1432" s="256">
        <f t="shared" si="152"/>
        <v>0</v>
      </c>
      <c r="X1432" s="144" t="str">
        <f t="shared" si="154"/>
        <v/>
      </c>
      <c r="Y1432" s="26"/>
      <c r="Z1432" s="34"/>
      <c r="AA1432" s="34"/>
      <c r="AB1432" s="34"/>
      <c r="AC1432" s="35"/>
      <c r="AD1432" s="36"/>
      <c r="AE1432" s="49"/>
      <c r="AF1432" s="246"/>
      <c r="AG1432" s="257">
        <f t="shared" si="153"/>
        <v>0</v>
      </c>
      <c r="AH1432" s="252" t="str">
        <f t="shared" si="155"/>
        <v/>
      </c>
      <c r="AI1432" s="258">
        <f t="shared" si="156"/>
        <v>0</v>
      </c>
    </row>
    <row r="1433" spans="1:35" ht="14.25" customHeight="1" x14ac:dyDescent="0.2">
      <c r="A1433" s="133"/>
      <c r="B1433" s="7"/>
      <c r="C1433" s="53"/>
      <c r="D1433" s="88"/>
      <c r="E1433" s="6"/>
      <c r="F1433" s="88"/>
      <c r="G1433" s="14"/>
      <c r="H1433" s="14"/>
      <c r="I1433" s="118">
        <v>261379</v>
      </c>
      <c r="J1433" s="17"/>
      <c r="K1433" s="6"/>
      <c r="L1433" s="6"/>
      <c r="M1433" s="136"/>
      <c r="N1433" s="14"/>
      <c r="O1433" s="26"/>
      <c r="P1433" s="14"/>
      <c r="Q1433" s="14"/>
      <c r="R1433" s="14"/>
      <c r="S1433" s="14"/>
      <c r="T1433" s="14"/>
      <c r="U1433" s="14"/>
      <c r="V1433" s="6"/>
      <c r="W1433" s="256">
        <f t="shared" si="152"/>
        <v>0</v>
      </c>
      <c r="X1433" s="144" t="str">
        <f t="shared" si="154"/>
        <v/>
      </c>
      <c r="Y1433" s="26"/>
      <c r="Z1433" s="34"/>
      <c r="AA1433" s="34"/>
      <c r="AB1433" s="34"/>
      <c r="AC1433" s="35"/>
      <c r="AD1433" s="36"/>
      <c r="AE1433" s="49"/>
      <c r="AF1433" s="246"/>
      <c r="AG1433" s="257">
        <f t="shared" si="153"/>
        <v>0</v>
      </c>
      <c r="AH1433" s="252" t="str">
        <f t="shared" si="155"/>
        <v/>
      </c>
      <c r="AI1433" s="258">
        <f t="shared" si="156"/>
        <v>0</v>
      </c>
    </row>
    <row r="1434" spans="1:35" ht="14.25" customHeight="1" x14ac:dyDescent="0.2">
      <c r="A1434" s="133"/>
      <c r="B1434" s="7"/>
      <c r="C1434" s="53"/>
      <c r="D1434" s="88"/>
      <c r="E1434" s="6"/>
      <c r="F1434" s="88"/>
      <c r="G1434" s="14"/>
      <c r="H1434" s="14"/>
      <c r="I1434" s="118">
        <v>261380</v>
      </c>
      <c r="J1434" s="17"/>
      <c r="K1434" s="6"/>
      <c r="L1434" s="6"/>
      <c r="M1434" s="136"/>
      <c r="N1434" s="14"/>
      <c r="O1434" s="26"/>
      <c r="P1434" s="14"/>
      <c r="Q1434" s="14"/>
      <c r="R1434" s="14"/>
      <c r="S1434" s="14"/>
      <c r="T1434" s="14"/>
      <c r="U1434" s="14"/>
      <c r="V1434" s="6"/>
      <c r="W1434" s="256">
        <f t="shared" si="152"/>
        <v>0</v>
      </c>
      <c r="X1434" s="144" t="str">
        <f t="shared" si="154"/>
        <v/>
      </c>
      <c r="Y1434" s="26"/>
      <c r="Z1434" s="34"/>
      <c r="AA1434" s="34"/>
      <c r="AB1434" s="34"/>
      <c r="AC1434" s="35"/>
      <c r="AD1434" s="36"/>
      <c r="AE1434" s="49"/>
      <c r="AF1434" s="246"/>
      <c r="AG1434" s="257">
        <f t="shared" si="153"/>
        <v>0</v>
      </c>
      <c r="AH1434" s="252" t="str">
        <f t="shared" si="155"/>
        <v/>
      </c>
      <c r="AI1434" s="258">
        <f t="shared" si="156"/>
        <v>0</v>
      </c>
    </row>
    <row r="1435" spans="1:35" ht="14.25" customHeight="1" x14ac:dyDescent="0.2">
      <c r="A1435" s="133"/>
      <c r="B1435" s="7"/>
      <c r="C1435" s="53"/>
      <c r="D1435" s="88"/>
      <c r="E1435" s="6"/>
      <c r="F1435" s="88"/>
      <c r="G1435" s="14"/>
      <c r="H1435" s="14"/>
      <c r="I1435" s="118">
        <v>261381</v>
      </c>
      <c r="J1435" s="17"/>
      <c r="K1435" s="6"/>
      <c r="L1435" s="6"/>
      <c r="M1435" s="136"/>
      <c r="N1435" s="14"/>
      <c r="O1435" s="26"/>
      <c r="P1435" s="14"/>
      <c r="Q1435" s="14"/>
      <c r="R1435" s="14"/>
      <c r="S1435" s="14"/>
      <c r="T1435" s="14"/>
      <c r="U1435" s="14"/>
      <c r="V1435" s="6"/>
      <c r="W1435" s="256">
        <f t="shared" si="152"/>
        <v>0</v>
      </c>
      <c r="X1435" s="144" t="str">
        <f t="shared" si="154"/>
        <v/>
      </c>
      <c r="Y1435" s="26"/>
      <c r="Z1435" s="34"/>
      <c r="AA1435" s="34"/>
      <c r="AB1435" s="34"/>
      <c r="AC1435" s="35"/>
      <c r="AD1435" s="36"/>
      <c r="AE1435" s="49"/>
      <c r="AF1435" s="246"/>
      <c r="AG1435" s="257">
        <f t="shared" si="153"/>
        <v>0</v>
      </c>
      <c r="AH1435" s="252" t="str">
        <f t="shared" si="155"/>
        <v/>
      </c>
      <c r="AI1435" s="258">
        <f t="shared" si="156"/>
        <v>0</v>
      </c>
    </row>
    <row r="1436" spans="1:35" ht="14.25" customHeight="1" x14ac:dyDescent="0.2">
      <c r="A1436" s="133"/>
      <c r="B1436" s="7"/>
      <c r="C1436" s="53"/>
      <c r="D1436" s="88"/>
      <c r="E1436" s="6"/>
      <c r="F1436" s="88"/>
      <c r="G1436" s="14"/>
      <c r="H1436" s="14"/>
      <c r="I1436" s="118">
        <v>261382</v>
      </c>
      <c r="J1436" s="17"/>
      <c r="K1436" s="6"/>
      <c r="L1436" s="6"/>
      <c r="M1436" s="136"/>
      <c r="N1436" s="14"/>
      <c r="O1436" s="26"/>
      <c r="P1436" s="14"/>
      <c r="Q1436" s="14"/>
      <c r="R1436" s="14"/>
      <c r="S1436" s="14"/>
      <c r="T1436" s="14"/>
      <c r="U1436" s="14"/>
      <c r="V1436" s="6"/>
      <c r="W1436" s="256">
        <f t="shared" si="152"/>
        <v>0</v>
      </c>
      <c r="X1436" s="144" t="str">
        <f t="shared" si="154"/>
        <v/>
      </c>
      <c r="Y1436" s="26"/>
      <c r="Z1436" s="34"/>
      <c r="AA1436" s="34"/>
      <c r="AB1436" s="34"/>
      <c r="AC1436" s="35"/>
      <c r="AD1436" s="36"/>
      <c r="AE1436" s="49"/>
      <c r="AF1436" s="246"/>
      <c r="AG1436" s="257">
        <f t="shared" si="153"/>
        <v>0</v>
      </c>
      <c r="AH1436" s="252" t="str">
        <f t="shared" si="155"/>
        <v/>
      </c>
      <c r="AI1436" s="258">
        <f t="shared" si="156"/>
        <v>0</v>
      </c>
    </row>
    <row r="1437" spans="1:35" ht="14.25" customHeight="1" x14ac:dyDescent="0.2">
      <c r="A1437" s="133"/>
      <c r="B1437" s="7"/>
      <c r="C1437" s="53"/>
      <c r="D1437" s="88"/>
      <c r="E1437" s="6"/>
      <c r="F1437" s="88"/>
      <c r="G1437" s="14"/>
      <c r="H1437" s="14"/>
      <c r="I1437" s="118">
        <v>261383</v>
      </c>
      <c r="J1437" s="17"/>
      <c r="K1437" s="6"/>
      <c r="L1437" s="6"/>
      <c r="M1437" s="136"/>
      <c r="N1437" s="14"/>
      <c r="O1437" s="26"/>
      <c r="P1437" s="14"/>
      <c r="Q1437" s="14"/>
      <c r="R1437" s="14"/>
      <c r="S1437" s="14"/>
      <c r="T1437" s="14"/>
      <c r="U1437" s="14"/>
      <c r="V1437" s="6"/>
      <c r="W1437" s="256">
        <f t="shared" si="152"/>
        <v>0</v>
      </c>
      <c r="X1437" s="144" t="str">
        <f t="shared" si="154"/>
        <v/>
      </c>
      <c r="Y1437" s="26"/>
      <c r="Z1437" s="34"/>
      <c r="AA1437" s="34"/>
      <c r="AB1437" s="34"/>
      <c r="AC1437" s="35"/>
      <c r="AD1437" s="36"/>
      <c r="AE1437" s="49"/>
      <c r="AF1437" s="246"/>
      <c r="AG1437" s="257">
        <f t="shared" si="153"/>
        <v>0</v>
      </c>
      <c r="AH1437" s="252" t="str">
        <f t="shared" si="155"/>
        <v/>
      </c>
      <c r="AI1437" s="258">
        <f t="shared" si="156"/>
        <v>0</v>
      </c>
    </row>
    <row r="1438" spans="1:35" ht="14.25" customHeight="1" x14ac:dyDescent="0.2">
      <c r="A1438" s="133"/>
      <c r="B1438" s="7"/>
      <c r="C1438" s="53"/>
      <c r="D1438" s="88"/>
      <c r="E1438" s="6"/>
      <c r="F1438" s="88"/>
      <c r="G1438" s="14"/>
      <c r="H1438" s="14"/>
      <c r="I1438" s="118">
        <v>261384</v>
      </c>
      <c r="J1438" s="17"/>
      <c r="K1438" s="6"/>
      <c r="L1438" s="6"/>
      <c r="M1438" s="136"/>
      <c r="N1438" s="14"/>
      <c r="O1438" s="26"/>
      <c r="P1438" s="14"/>
      <c r="Q1438" s="14"/>
      <c r="R1438" s="14"/>
      <c r="S1438" s="14"/>
      <c r="T1438" s="14"/>
      <c r="U1438" s="14"/>
      <c r="V1438" s="6"/>
      <c r="W1438" s="256">
        <f t="shared" si="152"/>
        <v>0</v>
      </c>
      <c r="X1438" s="144" t="str">
        <f t="shared" si="154"/>
        <v/>
      </c>
      <c r="Y1438" s="26"/>
      <c r="Z1438" s="34"/>
      <c r="AA1438" s="34"/>
      <c r="AB1438" s="34"/>
      <c r="AC1438" s="35"/>
      <c r="AD1438" s="36"/>
      <c r="AE1438" s="49"/>
      <c r="AF1438" s="246"/>
      <c r="AG1438" s="257">
        <f t="shared" si="153"/>
        <v>0</v>
      </c>
      <c r="AH1438" s="252" t="str">
        <f t="shared" si="155"/>
        <v/>
      </c>
      <c r="AI1438" s="258">
        <f t="shared" si="156"/>
        <v>0</v>
      </c>
    </row>
    <row r="1439" spans="1:35" ht="14.25" customHeight="1" x14ac:dyDescent="0.2">
      <c r="A1439" s="133"/>
      <c r="B1439" s="7"/>
      <c r="C1439" s="53"/>
      <c r="D1439" s="88"/>
      <c r="E1439" s="6"/>
      <c r="F1439" s="88"/>
      <c r="G1439" s="14"/>
      <c r="H1439" s="14"/>
      <c r="I1439" s="118">
        <v>261385</v>
      </c>
      <c r="J1439" s="17"/>
      <c r="K1439" s="6"/>
      <c r="L1439" s="6"/>
      <c r="M1439" s="136"/>
      <c r="N1439" s="14"/>
      <c r="O1439" s="26"/>
      <c r="P1439" s="14"/>
      <c r="Q1439" s="14"/>
      <c r="R1439" s="14"/>
      <c r="S1439" s="14"/>
      <c r="T1439" s="14"/>
      <c r="U1439" s="14"/>
      <c r="V1439" s="6"/>
      <c r="W1439" s="256">
        <f t="shared" si="152"/>
        <v>0</v>
      </c>
      <c r="X1439" s="144" t="str">
        <f t="shared" si="154"/>
        <v/>
      </c>
      <c r="Y1439" s="26"/>
      <c r="Z1439" s="34"/>
      <c r="AA1439" s="34"/>
      <c r="AB1439" s="34"/>
      <c r="AC1439" s="35"/>
      <c r="AD1439" s="36"/>
      <c r="AE1439" s="49"/>
      <c r="AF1439" s="246"/>
      <c r="AG1439" s="257">
        <f t="shared" si="153"/>
        <v>0</v>
      </c>
      <c r="AH1439" s="252" t="str">
        <f t="shared" si="155"/>
        <v/>
      </c>
      <c r="AI1439" s="258">
        <f t="shared" si="156"/>
        <v>0</v>
      </c>
    </row>
    <row r="1440" spans="1:35" ht="14.25" customHeight="1" x14ac:dyDescent="0.2">
      <c r="A1440" s="133"/>
      <c r="B1440" s="7"/>
      <c r="C1440" s="53"/>
      <c r="D1440" s="88"/>
      <c r="E1440" s="6"/>
      <c r="F1440" s="88"/>
      <c r="G1440" s="14"/>
      <c r="H1440" s="14"/>
      <c r="I1440" s="118">
        <v>261386</v>
      </c>
      <c r="J1440" s="17"/>
      <c r="K1440" s="6"/>
      <c r="L1440" s="6"/>
      <c r="M1440" s="136"/>
      <c r="N1440" s="14"/>
      <c r="O1440" s="26"/>
      <c r="P1440" s="14"/>
      <c r="Q1440" s="14"/>
      <c r="R1440" s="14"/>
      <c r="S1440" s="14"/>
      <c r="T1440" s="14"/>
      <c r="U1440" s="14"/>
      <c r="V1440" s="6"/>
      <c r="W1440" s="256">
        <f t="shared" si="152"/>
        <v>0</v>
      </c>
      <c r="X1440" s="144" t="str">
        <f t="shared" si="154"/>
        <v/>
      </c>
      <c r="Y1440" s="26"/>
      <c r="Z1440" s="34"/>
      <c r="AA1440" s="34"/>
      <c r="AB1440" s="34"/>
      <c r="AC1440" s="35"/>
      <c r="AD1440" s="36"/>
      <c r="AE1440" s="49"/>
      <c r="AF1440" s="246"/>
      <c r="AG1440" s="257">
        <f t="shared" si="153"/>
        <v>0</v>
      </c>
      <c r="AH1440" s="252" t="str">
        <f t="shared" si="155"/>
        <v/>
      </c>
      <c r="AI1440" s="258">
        <f t="shared" si="156"/>
        <v>0</v>
      </c>
    </row>
    <row r="1441" spans="1:35" ht="14.25" customHeight="1" x14ac:dyDescent="0.2">
      <c r="A1441" s="133"/>
      <c r="B1441" s="7"/>
      <c r="C1441" s="53"/>
      <c r="D1441" s="88"/>
      <c r="E1441" s="6"/>
      <c r="F1441" s="88"/>
      <c r="G1441" s="14"/>
      <c r="H1441" s="14"/>
      <c r="I1441" s="118">
        <v>261387</v>
      </c>
      <c r="J1441" s="17"/>
      <c r="K1441" s="6"/>
      <c r="L1441" s="6"/>
      <c r="M1441" s="136"/>
      <c r="N1441" s="14"/>
      <c r="O1441" s="26"/>
      <c r="P1441" s="14"/>
      <c r="Q1441" s="14"/>
      <c r="R1441" s="14"/>
      <c r="S1441" s="14"/>
      <c r="T1441" s="14"/>
      <c r="U1441" s="14"/>
      <c r="V1441" s="6"/>
      <c r="W1441" s="256">
        <f t="shared" si="152"/>
        <v>0</v>
      </c>
      <c r="X1441" s="144" t="str">
        <f t="shared" si="154"/>
        <v/>
      </c>
      <c r="Y1441" s="26"/>
      <c r="Z1441" s="34"/>
      <c r="AA1441" s="34"/>
      <c r="AB1441" s="34"/>
      <c r="AC1441" s="35"/>
      <c r="AD1441" s="36"/>
      <c r="AE1441" s="49"/>
      <c r="AF1441" s="246"/>
      <c r="AG1441" s="257">
        <f t="shared" si="153"/>
        <v>0</v>
      </c>
      <c r="AH1441" s="252" t="str">
        <f t="shared" si="155"/>
        <v/>
      </c>
      <c r="AI1441" s="258">
        <f t="shared" si="156"/>
        <v>0</v>
      </c>
    </row>
    <row r="1442" spans="1:35" ht="14.25" customHeight="1" x14ac:dyDescent="0.2">
      <c r="A1442" s="133"/>
      <c r="B1442" s="7"/>
      <c r="C1442" s="53"/>
      <c r="D1442" s="88"/>
      <c r="E1442" s="6"/>
      <c r="F1442" s="88"/>
      <c r="G1442" s="14"/>
      <c r="H1442" s="14"/>
      <c r="I1442" s="118">
        <v>261388</v>
      </c>
      <c r="J1442" s="17"/>
      <c r="K1442" s="6"/>
      <c r="L1442" s="6"/>
      <c r="M1442" s="136"/>
      <c r="N1442" s="14"/>
      <c r="O1442" s="26"/>
      <c r="P1442" s="14"/>
      <c r="Q1442" s="14"/>
      <c r="R1442" s="14"/>
      <c r="S1442" s="14"/>
      <c r="T1442" s="14"/>
      <c r="U1442" s="14"/>
      <c r="V1442" s="6"/>
      <c r="W1442" s="256">
        <f t="shared" si="152"/>
        <v>0</v>
      </c>
      <c r="X1442" s="144" t="str">
        <f t="shared" si="154"/>
        <v/>
      </c>
      <c r="Y1442" s="26"/>
      <c r="Z1442" s="34"/>
      <c r="AA1442" s="34"/>
      <c r="AB1442" s="34"/>
      <c r="AC1442" s="35"/>
      <c r="AD1442" s="36"/>
      <c r="AE1442" s="49"/>
      <c r="AF1442" s="246"/>
      <c r="AG1442" s="257">
        <f t="shared" si="153"/>
        <v>0</v>
      </c>
      <c r="AH1442" s="252" t="str">
        <f t="shared" si="155"/>
        <v/>
      </c>
      <c r="AI1442" s="258">
        <f t="shared" si="156"/>
        <v>0</v>
      </c>
    </row>
    <row r="1443" spans="1:35" ht="14.25" customHeight="1" x14ac:dyDescent="0.2">
      <c r="A1443" s="133"/>
      <c r="B1443" s="7"/>
      <c r="C1443" s="53"/>
      <c r="D1443" s="88"/>
      <c r="E1443" s="6"/>
      <c r="F1443" s="88"/>
      <c r="G1443" s="14"/>
      <c r="H1443" s="14"/>
      <c r="I1443" s="118">
        <v>261389</v>
      </c>
      <c r="J1443" s="17"/>
      <c r="K1443" s="6"/>
      <c r="L1443" s="6"/>
      <c r="M1443" s="136"/>
      <c r="N1443" s="14"/>
      <c r="O1443" s="26"/>
      <c r="P1443" s="14"/>
      <c r="Q1443" s="14"/>
      <c r="R1443" s="14"/>
      <c r="S1443" s="14"/>
      <c r="T1443" s="14"/>
      <c r="U1443" s="14"/>
      <c r="V1443" s="6"/>
      <c r="W1443" s="256">
        <f t="shared" si="152"/>
        <v>0</v>
      </c>
      <c r="X1443" s="144" t="str">
        <f t="shared" si="154"/>
        <v/>
      </c>
      <c r="Y1443" s="26"/>
      <c r="Z1443" s="34"/>
      <c r="AA1443" s="34"/>
      <c r="AB1443" s="34"/>
      <c r="AC1443" s="35"/>
      <c r="AD1443" s="36"/>
      <c r="AE1443" s="49"/>
      <c r="AF1443" s="246"/>
      <c r="AG1443" s="257">
        <f t="shared" si="153"/>
        <v>0</v>
      </c>
      <c r="AH1443" s="252" t="str">
        <f t="shared" si="155"/>
        <v/>
      </c>
      <c r="AI1443" s="258">
        <f t="shared" si="156"/>
        <v>0</v>
      </c>
    </row>
    <row r="1444" spans="1:35" ht="14.25" customHeight="1" x14ac:dyDescent="0.2">
      <c r="A1444" s="133"/>
      <c r="B1444" s="7"/>
      <c r="C1444" s="53"/>
      <c r="D1444" s="88"/>
      <c r="E1444" s="6"/>
      <c r="F1444" s="88"/>
      <c r="G1444" s="14"/>
      <c r="H1444" s="14"/>
      <c r="I1444" s="118">
        <v>261390</v>
      </c>
      <c r="J1444" s="17"/>
      <c r="K1444" s="6"/>
      <c r="L1444" s="6"/>
      <c r="M1444" s="136"/>
      <c r="N1444" s="14"/>
      <c r="O1444" s="26"/>
      <c r="P1444" s="14"/>
      <c r="Q1444" s="14"/>
      <c r="R1444" s="14"/>
      <c r="S1444" s="14"/>
      <c r="T1444" s="14"/>
      <c r="U1444" s="14"/>
      <c r="V1444" s="6"/>
      <c r="W1444" s="256">
        <f t="shared" si="152"/>
        <v>0</v>
      </c>
      <c r="X1444" s="144" t="str">
        <f t="shared" si="154"/>
        <v/>
      </c>
      <c r="Y1444" s="26"/>
      <c r="Z1444" s="34"/>
      <c r="AA1444" s="34"/>
      <c r="AB1444" s="34"/>
      <c r="AC1444" s="35"/>
      <c r="AD1444" s="36"/>
      <c r="AE1444" s="49"/>
      <c r="AF1444" s="246"/>
      <c r="AG1444" s="257">
        <f t="shared" si="153"/>
        <v>0</v>
      </c>
      <c r="AH1444" s="252" t="str">
        <f t="shared" si="155"/>
        <v/>
      </c>
      <c r="AI1444" s="258">
        <f t="shared" si="156"/>
        <v>0</v>
      </c>
    </row>
    <row r="1445" spans="1:35" ht="14.25" customHeight="1" x14ac:dyDescent="0.2">
      <c r="A1445" s="133"/>
      <c r="B1445" s="7"/>
      <c r="C1445" s="53"/>
      <c r="D1445" s="88"/>
      <c r="E1445" s="6"/>
      <c r="F1445" s="88"/>
      <c r="G1445" s="14"/>
      <c r="H1445" s="14"/>
      <c r="I1445" s="118">
        <v>261391</v>
      </c>
      <c r="J1445" s="17"/>
      <c r="K1445" s="6"/>
      <c r="L1445" s="6"/>
      <c r="M1445" s="136"/>
      <c r="N1445" s="14"/>
      <c r="O1445" s="26"/>
      <c r="P1445" s="14"/>
      <c r="Q1445" s="14"/>
      <c r="R1445" s="14"/>
      <c r="S1445" s="14"/>
      <c r="T1445" s="14"/>
      <c r="U1445" s="14"/>
      <c r="V1445" s="6"/>
      <c r="W1445" s="256">
        <f t="shared" si="152"/>
        <v>0</v>
      </c>
      <c r="X1445" s="144" t="str">
        <f t="shared" si="154"/>
        <v/>
      </c>
      <c r="Y1445" s="26"/>
      <c r="Z1445" s="34"/>
      <c r="AA1445" s="34"/>
      <c r="AB1445" s="34"/>
      <c r="AC1445" s="35"/>
      <c r="AD1445" s="36"/>
      <c r="AE1445" s="49"/>
      <c r="AF1445" s="246"/>
      <c r="AG1445" s="257">
        <f t="shared" si="153"/>
        <v>0</v>
      </c>
      <c r="AH1445" s="252" t="str">
        <f t="shared" si="155"/>
        <v/>
      </c>
      <c r="AI1445" s="258">
        <f t="shared" si="156"/>
        <v>0</v>
      </c>
    </row>
    <row r="1446" spans="1:35" ht="14.25" customHeight="1" x14ac:dyDescent="0.2">
      <c r="A1446" s="133"/>
      <c r="B1446" s="7"/>
      <c r="C1446" s="53"/>
      <c r="D1446" s="88"/>
      <c r="E1446" s="6"/>
      <c r="F1446" s="88"/>
      <c r="G1446" s="14"/>
      <c r="H1446" s="14"/>
      <c r="I1446" s="118">
        <v>261392</v>
      </c>
      <c r="J1446" s="17"/>
      <c r="K1446" s="6"/>
      <c r="L1446" s="6"/>
      <c r="M1446" s="136"/>
      <c r="N1446" s="14"/>
      <c r="O1446" s="26"/>
      <c r="P1446" s="14"/>
      <c r="Q1446" s="14"/>
      <c r="R1446" s="14"/>
      <c r="S1446" s="14"/>
      <c r="T1446" s="14"/>
      <c r="U1446" s="14"/>
      <c r="V1446" s="6"/>
      <c r="W1446" s="256">
        <f t="shared" si="152"/>
        <v>0</v>
      </c>
      <c r="X1446" s="144" t="str">
        <f t="shared" si="154"/>
        <v/>
      </c>
      <c r="Y1446" s="26"/>
      <c r="Z1446" s="34"/>
      <c r="AA1446" s="34"/>
      <c r="AB1446" s="34"/>
      <c r="AC1446" s="35"/>
      <c r="AD1446" s="36"/>
      <c r="AE1446" s="49"/>
      <c r="AF1446" s="246"/>
      <c r="AG1446" s="257">
        <f t="shared" si="153"/>
        <v>0</v>
      </c>
      <c r="AH1446" s="252" t="str">
        <f t="shared" si="155"/>
        <v/>
      </c>
      <c r="AI1446" s="258">
        <f t="shared" si="156"/>
        <v>0</v>
      </c>
    </row>
    <row r="1447" spans="1:35" ht="14.25" customHeight="1" x14ac:dyDescent="0.2">
      <c r="A1447" s="133"/>
      <c r="B1447" s="7"/>
      <c r="C1447" s="53"/>
      <c r="D1447" s="88"/>
      <c r="E1447" s="6"/>
      <c r="F1447" s="88"/>
      <c r="G1447" s="14"/>
      <c r="H1447" s="14"/>
      <c r="I1447" s="118">
        <v>261393</v>
      </c>
      <c r="J1447" s="17"/>
      <c r="K1447" s="6"/>
      <c r="L1447" s="6"/>
      <c r="M1447" s="136"/>
      <c r="N1447" s="14"/>
      <c r="O1447" s="26"/>
      <c r="P1447" s="14"/>
      <c r="Q1447" s="14"/>
      <c r="R1447" s="14"/>
      <c r="S1447" s="14"/>
      <c r="T1447" s="14"/>
      <c r="U1447" s="14"/>
      <c r="V1447" s="6"/>
      <c r="W1447" s="256">
        <f t="shared" si="152"/>
        <v>0</v>
      </c>
      <c r="X1447" s="144" t="str">
        <f t="shared" si="154"/>
        <v/>
      </c>
      <c r="Y1447" s="26"/>
      <c r="Z1447" s="34"/>
      <c r="AA1447" s="34"/>
      <c r="AB1447" s="34"/>
      <c r="AC1447" s="35"/>
      <c r="AD1447" s="36"/>
      <c r="AE1447" s="49"/>
      <c r="AF1447" s="246"/>
      <c r="AG1447" s="257">
        <f t="shared" si="153"/>
        <v>0</v>
      </c>
      <c r="AH1447" s="252" t="str">
        <f t="shared" si="155"/>
        <v/>
      </c>
      <c r="AI1447" s="258">
        <f t="shared" si="156"/>
        <v>0</v>
      </c>
    </row>
    <row r="1448" spans="1:35" ht="14.25" customHeight="1" x14ac:dyDescent="0.2">
      <c r="A1448" s="133"/>
      <c r="B1448" s="7"/>
      <c r="C1448" s="53"/>
      <c r="D1448" s="88"/>
      <c r="E1448" s="6"/>
      <c r="F1448" s="88"/>
      <c r="G1448" s="14"/>
      <c r="H1448" s="14"/>
      <c r="I1448" s="118">
        <v>261394</v>
      </c>
      <c r="J1448" s="17"/>
      <c r="K1448" s="6"/>
      <c r="L1448" s="6"/>
      <c r="M1448" s="136"/>
      <c r="N1448" s="14"/>
      <c r="O1448" s="26"/>
      <c r="P1448" s="14"/>
      <c r="Q1448" s="14"/>
      <c r="R1448" s="14"/>
      <c r="S1448" s="14"/>
      <c r="T1448" s="14"/>
      <c r="U1448" s="14"/>
      <c r="V1448" s="6"/>
      <c r="W1448" s="256">
        <f t="shared" ref="W1448:W1511" si="157">S1448+T1448+U1448+V1448</f>
        <v>0</v>
      </c>
      <c r="X1448" s="144" t="str">
        <f t="shared" si="154"/>
        <v/>
      </c>
      <c r="Y1448" s="26"/>
      <c r="Z1448" s="34"/>
      <c r="AA1448" s="34"/>
      <c r="AB1448" s="34"/>
      <c r="AC1448" s="35"/>
      <c r="AD1448" s="36"/>
      <c r="AE1448" s="49"/>
      <c r="AF1448" s="246"/>
      <c r="AG1448" s="257">
        <f t="shared" ref="AG1448:AG1511" si="158">N1448*C1448</f>
        <v>0</v>
      </c>
      <c r="AH1448" s="252" t="str">
        <f t="shared" si="155"/>
        <v/>
      </c>
      <c r="AI1448" s="258">
        <f t="shared" si="156"/>
        <v>0</v>
      </c>
    </row>
    <row r="1449" spans="1:35" ht="14.25" customHeight="1" x14ac:dyDescent="0.2">
      <c r="A1449" s="133"/>
      <c r="B1449" s="7"/>
      <c r="C1449" s="53"/>
      <c r="D1449" s="88"/>
      <c r="E1449" s="6"/>
      <c r="F1449" s="88"/>
      <c r="G1449" s="14"/>
      <c r="H1449" s="14"/>
      <c r="I1449" s="118">
        <v>261395</v>
      </c>
      <c r="J1449" s="17"/>
      <c r="K1449" s="6"/>
      <c r="L1449" s="6"/>
      <c r="M1449" s="136"/>
      <c r="N1449" s="14"/>
      <c r="O1449" s="26"/>
      <c r="P1449" s="14"/>
      <c r="Q1449" s="14"/>
      <c r="R1449" s="14"/>
      <c r="S1449" s="14"/>
      <c r="T1449" s="14"/>
      <c r="U1449" s="14"/>
      <c r="V1449" s="6"/>
      <c r="W1449" s="256">
        <f t="shared" si="157"/>
        <v>0</v>
      </c>
      <c r="X1449" s="144" t="str">
        <f t="shared" ref="X1449:X1512" si="159">IF(O1449="a",0,IF(O1449="d","0",IF(O1449="","",+N1449-S1449-T1449-U1449-V1449)))</f>
        <v/>
      </c>
      <c r="Y1449" s="26"/>
      <c r="Z1449" s="34"/>
      <c r="AA1449" s="34"/>
      <c r="AB1449" s="34"/>
      <c r="AC1449" s="35"/>
      <c r="AD1449" s="36"/>
      <c r="AE1449" s="49"/>
      <c r="AF1449" s="246"/>
      <c r="AG1449" s="257">
        <f t="shared" si="158"/>
        <v>0</v>
      </c>
      <c r="AH1449" s="252" t="str">
        <f t="shared" ref="AH1449:AH1512" si="160">IF(O1449="a",0,IF(O1449="d",0,IF(C1449="","",+N1449-(C1449*N1449))))</f>
        <v/>
      </c>
      <c r="AI1449" s="258">
        <f t="shared" si="156"/>
        <v>0</v>
      </c>
    </row>
    <row r="1450" spans="1:35" ht="14.25" customHeight="1" x14ac:dyDescent="0.2">
      <c r="A1450" s="133"/>
      <c r="B1450" s="7"/>
      <c r="C1450" s="53"/>
      <c r="D1450" s="88"/>
      <c r="E1450" s="6"/>
      <c r="F1450" s="88"/>
      <c r="G1450" s="14"/>
      <c r="H1450" s="14"/>
      <c r="I1450" s="118">
        <v>261396</v>
      </c>
      <c r="J1450" s="17"/>
      <c r="K1450" s="6"/>
      <c r="L1450" s="6"/>
      <c r="M1450" s="136"/>
      <c r="N1450" s="14"/>
      <c r="O1450" s="26"/>
      <c r="P1450" s="14"/>
      <c r="Q1450" s="14"/>
      <c r="R1450" s="14"/>
      <c r="S1450" s="14"/>
      <c r="T1450" s="14"/>
      <c r="U1450" s="14"/>
      <c r="V1450" s="6"/>
      <c r="W1450" s="256">
        <f t="shared" si="157"/>
        <v>0</v>
      </c>
      <c r="X1450" s="144" t="str">
        <f t="shared" si="159"/>
        <v/>
      </c>
      <c r="Y1450" s="26"/>
      <c r="Z1450" s="34"/>
      <c r="AA1450" s="34"/>
      <c r="AB1450" s="34"/>
      <c r="AC1450" s="35"/>
      <c r="AD1450" s="36"/>
      <c r="AE1450" s="49"/>
      <c r="AF1450" s="246"/>
      <c r="AG1450" s="257">
        <f t="shared" si="158"/>
        <v>0</v>
      </c>
      <c r="AH1450" s="252" t="str">
        <f t="shared" si="160"/>
        <v/>
      </c>
      <c r="AI1450" s="258">
        <f t="shared" si="156"/>
        <v>0</v>
      </c>
    </row>
    <row r="1451" spans="1:35" ht="14.25" customHeight="1" x14ac:dyDescent="0.2">
      <c r="A1451" s="133"/>
      <c r="B1451" s="7"/>
      <c r="C1451" s="53"/>
      <c r="D1451" s="88"/>
      <c r="E1451" s="6"/>
      <c r="F1451" s="88"/>
      <c r="G1451" s="14"/>
      <c r="H1451" s="14"/>
      <c r="I1451" s="118">
        <v>261397</v>
      </c>
      <c r="J1451" s="17"/>
      <c r="K1451" s="6"/>
      <c r="L1451" s="6"/>
      <c r="M1451" s="136"/>
      <c r="N1451" s="14"/>
      <c r="O1451" s="26"/>
      <c r="P1451" s="14"/>
      <c r="Q1451" s="14"/>
      <c r="R1451" s="14"/>
      <c r="S1451" s="14"/>
      <c r="T1451" s="14"/>
      <c r="U1451" s="14"/>
      <c r="V1451" s="6"/>
      <c r="W1451" s="256">
        <f t="shared" si="157"/>
        <v>0</v>
      </c>
      <c r="X1451" s="144" t="str">
        <f t="shared" si="159"/>
        <v/>
      </c>
      <c r="Y1451" s="26"/>
      <c r="Z1451" s="34"/>
      <c r="AA1451" s="34"/>
      <c r="AB1451" s="34"/>
      <c r="AC1451" s="35"/>
      <c r="AD1451" s="36"/>
      <c r="AE1451" s="49"/>
      <c r="AF1451" s="246"/>
      <c r="AG1451" s="257">
        <f t="shared" si="158"/>
        <v>0</v>
      </c>
      <c r="AH1451" s="252" t="str">
        <f t="shared" si="160"/>
        <v/>
      </c>
      <c r="AI1451" s="258">
        <f t="shared" si="156"/>
        <v>0</v>
      </c>
    </row>
    <row r="1452" spans="1:35" ht="14.25" customHeight="1" x14ac:dyDescent="0.2">
      <c r="A1452" s="133"/>
      <c r="B1452" s="7"/>
      <c r="C1452" s="53"/>
      <c r="D1452" s="88"/>
      <c r="E1452" s="6"/>
      <c r="F1452" s="88"/>
      <c r="G1452" s="14"/>
      <c r="H1452" s="14"/>
      <c r="I1452" s="118">
        <v>261398</v>
      </c>
      <c r="J1452" s="17"/>
      <c r="K1452" s="6"/>
      <c r="L1452" s="6"/>
      <c r="M1452" s="136"/>
      <c r="N1452" s="14"/>
      <c r="O1452" s="26"/>
      <c r="P1452" s="14"/>
      <c r="Q1452" s="14"/>
      <c r="R1452" s="14"/>
      <c r="S1452" s="14"/>
      <c r="T1452" s="14"/>
      <c r="U1452" s="14"/>
      <c r="V1452" s="6"/>
      <c r="W1452" s="256">
        <f t="shared" si="157"/>
        <v>0</v>
      </c>
      <c r="X1452" s="144" t="str">
        <f t="shared" si="159"/>
        <v/>
      </c>
      <c r="Y1452" s="26"/>
      <c r="Z1452" s="34"/>
      <c r="AA1452" s="34"/>
      <c r="AB1452" s="34"/>
      <c r="AC1452" s="35"/>
      <c r="AD1452" s="36"/>
      <c r="AE1452" s="49"/>
      <c r="AF1452" s="246"/>
      <c r="AG1452" s="257">
        <f t="shared" si="158"/>
        <v>0</v>
      </c>
      <c r="AH1452" s="252" t="str">
        <f t="shared" si="160"/>
        <v/>
      </c>
      <c r="AI1452" s="258">
        <f t="shared" si="156"/>
        <v>0</v>
      </c>
    </row>
    <row r="1453" spans="1:35" ht="14.25" customHeight="1" x14ac:dyDescent="0.2">
      <c r="A1453" s="133"/>
      <c r="B1453" s="7"/>
      <c r="C1453" s="53"/>
      <c r="D1453" s="88"/>
      <c r="E1453" s="6"/>
      <c r="F1453" s="88"/>
      <c r="G1453" s="14"/>
      <c r="H1453" s="14"/>
      <c r="I1453" s="118">
        <v>261399</v>
      </c>
      <c r="J1453" s="17"/>
      <c r="K1453" s="6"/>
      <c r="L1453" s="6"/>
      <c r="M1453" s="136"/>
      <c r="N1453" s="14"/>
      <c r="O1453" s="26"/>
      <c r="P1453" s="14"/>
      <c r="Q1453" s="14"/>
      <c r="R1453" s="14"/>
      <c r="S1453" s="14"/>
      <c r="T1453" s="14"/>
      <c r="U1453" s="14"/>
      <c r="V1453" s="6"/>
      <c r="W1453" s="256">
        <f t="shared" si="157"/>
        <v>0</v>
      </c>
      <c r="X1453" s="144" t="str">
        <f t="shared" si="159"/>
        <v/>
      </c>
      <c r="Y1453" s="26"/>
      <c r="Z1453" s="34"/>
      <c r="AA1453" s="34"/>
      <c r="AB1453" s="34"/>
      <c r="AC1453" s="35"/>
      <c r="AD1453" s="36"/>
      <c r="AE1453" s="49"/>
      <c r="AF1453" s="246"/>
      <c r="AG1453" s="257">
        <f t="shared" si="158"/>
        <v>0</v>
      </c>
      <c r="AH1453" s="252" t="str">
        <f t="shared" si="160"/>
        <v/>
      </c>
      <c r="AI1453" s="258">
        <f t="shared" si="156"/>
        <v>0</v>
      </c>
    </row>
    <row r="1454" spans="1:35" ht="14.25" customHeight="1" x14ac:dyDescent="0.2">
      <c r="A1454" s="133"/>
      <c r="B1454" s="7"/>
      <c r="C1454" s="53"/>
      <c r="D1454" s="88"/>
      <c r="E1454" s="6"/>
      <c r="F1454" s="88"/>
      <c r="G1454" s="14"/>
      <c r="H1454" s="14"/>
      <c r="I1454" s="118">
        <v>261400</v>
      </c>
      <c r="J1454" s="17"/>
      <c r="K1454" s="6"/>
      <c r="L1454" s="6"/>
      <c r="M1454" s="136"/>
      <c r="N1454" s="14"/>
      <c r="O1454" s="26"/>
      <c r="P1454" s="14"/>
      <c r="Q1454" s="14"/>
      <c r="R1454" s="14"/>
      <c r="S1454" s="14"/>
      <c r="T1454" s="14"/>
      <c r="U1454" s="14"/>
      <c r="V1454" s="6"/>
      <c r="W1454" s="256">
        <f t="shared" si="157"/>
        <v>0</v>
      </c>
      <c r="X1454" s="144" t="str">
        <f t="shared" si="159"/>
        <v/>
      </c>
      <c r="Y1454" s="26"/>
      <c r="Z1454" s="34"/>
      <c r="AA1454" s="34"/>
      <c r="AB1454" s="34"/>
      <c r="AC1454" s="35"/>
      <c r="AD1454" s="36"/>
      <c r="AE1454" s="49"/>
      <c r="AF1454" s="246"/>
      <c r="AG1454" s="257">
        <f t="shared" si="158"/>
        <v>0</v>
      </c>
      <c r="AH1454" s="252" t="str">
        <f t="shared" si="160"/>
        <v/>
      </c>
      <c r="AI1454" s="258">
        <f t="shared" ref="AI1454:AI1517" si="161">AG1454-W1454</f>
        <v>0</v>
      </c>
    </row>
    <row r="1455" spans="1:35" ht="14.25" customHeight="1" x14ac:dyDescent="0.2">
      <c r="A1455" s="133"/>
      <c r="B1455" s="7"/>
      <c r="C1455" s="53"/>
      <c r="D1455" s="88"/>
      <c r="E1455" s="6"/>
      <c r="F1455" s="88"/>
      <c r="G1455" s="14"/>
      <c r="H1455" s="14"/>
      <c r="I1455" s="118">
        <v>261401</v>
      </c>
      <c r="J1455" s="17"/>
      <c r="K1455" s="6"/>
      <c r="L1455" s="6"/>
      <c r="M1455" s="136"/>
      <c r="N1455" s="14"/>
      <c r="O1455" s="26"/>
      <c r="P1455" s="14"/>
      <c r="Q1455" s="14"/>
      <c r="R1455" s="14"/>
      <c r="S1455" s="14"/>
      <c r="T1455" s="14"/>
      <c r="U1455" s="14"/>
      <c r="V1455" s="6"/>
      <c r="W1455" s="256">
        <f t="shared" si="157"/>
        <v>0</v>
      </c>
      <c r="X1455" s="144" t="str">
        <f t="shared" si="159"/>
        <v/>
      </c>
      <c r="Y1455" s="26"/>
      <c r="Z1455" s="34"/>
      <c r="AA1455" s="34"/>
      <c r="AB1455" s="34"/>
      <c r="AC1455" s="35"/>
      <c r="AD1455" s="36"/>
      <c r="AE1455" s="49"/>
      <c r="AF1455" s="246"/>
      <c r="AG1455" s="257">
        <f t="shared" si="158"/>
        <v>0</v>
      </c>
      <c r="AH1455" s="252" t="str">
        <f t="shared" si="160"/>
        <v/>
      </c>
      <c r="AI1455" s="258">
        <f t="shared" si="161"/>
        <v>0</v>
      </c>
    </row>
    <row r="1456" spans="1:35" ht="14.25" customHeight="1" x14ac:dyDescent="0.2">
      <c r="A1456" s="133"/>
      <c r="B1456" s="7"/>
      <c r="C1456" s="53"/>
      <c r="D1456" s="88"/>
      <c r="E1456" s="6"/>
      <c r="F1456" s="88"/>
      <c r="G1456" s="14"/>
      <c r="H1456" s="14"/>
      <c r="I1456" s="17"/>
      <c r="J1456" s="17"/>
      <c r="K1456" s="6"/>
      <c r="L1456" s="6"/>
      <c r="M1456" s="136"/>
      <c r="N1456" s="14"/>
      <c r="O1456" s="26"/>
      <c r="P1456" s="14"/>
      <c r="Q1456" s="14"/>
      <c r="R1456" s="14"/>
      <c r="S1456" s="14"/>
      <c r="T1456" s="14"/>
      <c r="U1456" s="14"/>
      <c r="V1456" s="6"/>
      <c r="W1456" s="256">
        <f t="shared" si="157"/>
        <v>0</v>
      </c>
      <c r="X1456" s="144" t="str">
        <f t="shared" si="159"/>
        <v/>
      </c>
      <c r="Y1456" s="26"/>
      <c r="Z1456" s="34"/>
      <c r="AA1456" s="34"/>
      <c r="AB1456" s="34"/>
      <c r="AC1456" s="35"/>
      <c r="AD1456" s="36"/>
      <c r="AE1456" s="49"/>
      <c r="AF1456" s="246"/>
      <c r="AG1456" s="257">
        <f t="shared" si="158"/>
        <v>0</v>
      </c>
      <c r="AH1456" s="252" t="str">
        <f t="shared" si="160"/>
        <v/>
      </c>
      <c r="AI1456" s="258">
        <f t="shared" si="161"/>
        <v>0</v>
      </c>
    </row>
    <row r="1457" spans="1:35" ht="14.25" customHeight="1" x14ac:dyDescent="0.2">
      <c r="A1457" s="133"/>
      <c r="B1457" s="7"/>
      <c r="C1457" s="53"/>
      <c r="D1457" s="88"/>
      <c r="E1457" s="6"/>
      <c r="F1457" s="88"/>
      <c r="G1457" s="14"/>
      <c r="H1457" s="14"/>
      <c r="I1457" s="17"/>
      <c r="J1457" s="17"/>
      <c r="K1457" s="6"/>
      <c r="L1457" s="6"/>
      <c r="M1457" s="136"/>
      <c r="N1457" s="14"/>
      <c r="O1457" s="26"/>
      <c r="P1457" s="14"/>
      <c r="Q1457" s="14"/>
      <c r="R1457" s="14"/>
      <c r="S1457" s="14"/>
      <c r="T1457" s="14"/>
      <c r="U1457" s="14"/>
      <c r="V1457" s="6"/>
      <c r="W1457" s="256">
        <f t="shared" si="157"/>
        <v>0</v>
      </c>
      <c r="X1457" s="144" t="str">
        <f t="shared" si="159"/>
        <v/>
      </c>
      <c r="Y1457" s="26"/>
      <c r="Z1457" s="34"/>
      <c r="AA1457" s="34"/>
      <c r="AB1457" s="34"/>
      <c r="AC1457" s="35"/>
      <c r="AD1457" s="36"/>
      <c r="AE1457" s="49"/>
      <c r="AF1457" s="246"/>
      <c r="AG1457" s="257">
        <f t="shared" si="158"/>
        <v>0</v>
      </c>
      <c r="AH1457" s="252" t="str">
        <f t="shared" si="160"/>
        <v/>
      </c>
      <c r="AI1457" s="258">
        <f t="shared" si="161"/>
        <v>0</v>
      </c>
    </row>
    <row r="1458" spans="1:35" ht="14.25" customHeight="1" x14ac:dyDescent="0.2">
      <c r="A1458" s="133"/>
      <c r="B1458" s="7"/>
      <c r="C1458" s="53"/>
      <c r="D1458" s="88"/>
      <c r="E1458" s="6"/>
      <c r="F1458" s="88"/>
      <c r="G1458" s="14"/>
      <c r="H1458" s="14"/>
      <c r="I1458" s="17"/>
      <c r="J1458" s="17"/>
      <c r="K1458" s="6"/>
      <c r="L1458" s="6"/>
      <c r="M1458" s="136"/>
      <c r="N1458" s="14"/>
      <c r="O1458" s="26"/>
      <c r="P1458" s="14"/>
      <c r="Q1458" s="14"/>
      <c r="R1458" s="14"/>
      <c r="S1458" s="14"/>
      <c r="T1458" s="14"/>
      <c r="U1458" s="14"/>
      <c r="V1458" s="6"/>
      <c r="W1458" s="256">
        <f t="shared" si="157"/>
        <v>0</v>
      </c>
      <c r="X1458" s="144" t="str">
        <f t="shared" si="159"/>
        <v/>
      </c>
      <c r="Y1458" s="26"/>
      <c r="Z1458" s="34"/>
      <c r="AA1458" s="34"/>
      <c r="AB1458" s="34"/>
      <c r="AC1458" s="35"/>
      <c r="AD1458" s="36"/>
      <c r="AE1458" s="49"/>
      <c r="AF1458" s="246"/>
      <c r="AG1458" s="257">
        <f t="shared" si="158"/>
        <v>0</v>
      </c>
      <c r="AH1458" s="252" t="str">
        <f t="shared" si="160"/>
        <v/>
      </c>
      <c r="AI1458" s="258">
        <f t="shared" si="161"/>
        <v>0</v>
      </c>
    </row>
    <row r="1459" spans="1:35" ht="14.25" customHeight="1" x14ac:dyDescent="0.2">
      <c r="A1459" s="133"/>
      <c r="B1459" s="7"/>
      <c r="C1459" s="53"/>
      <c r="D1459" s="88"/>
      <c r="E1459" s="6"/>
      <c r="F1459" s="88"/>
      <c r="G1459" s="14"/>
      <c r="H1459" s="14"/>
      <c r="I1459" s="17"/>
      <c r="J1459" s="17"/>
      <c r="K1459" s="6"/>
      <c r="L1459" s="6"/>
      <c r="M1459" s="136"/>
      <c r="N1459" s="14"/>
      <c r="O1459" s="26"/>
      <c r="P1459" s="14"/>
      <c r="Q1459" s="14"/>
      <c r="R1459" s="14"/>
      <c r="S1459" s="14"/>
      <c r="T1459" s="14"/>
      <c r="U1459" s="14"/>
      <c r="V1459" s="6"/>
      <c r="W1459" s="256">
        <f t="shared" si="157"/>
        <v>0</v>
      </c>
      <c r="X1459" s="144" t="str">
        <f t="shared" si="159"/>
        <v/>
      </c>
      <c r="Y1459" s="26"/>
      <c r="Z1459" s="34"/>
      <c r="AA1459" s="34"/>
      <c r="AB1459" s="34"/>
      <c r="AC1459" s="35"/>
      <c r="AD1459" s="36"/>
      <c r="AE1459" s="49"/>
      <c r="AF1459" s="246"/>
      <c r="AG1459" s="257">
        <f t="shared" si="158"/>
        <v>0</v>
      </c>
      <c r="AH1459" s="252" t="str">
        <f t="shared" si="160"/>
        <v/>
      </c>
      <c r="AI1459" s="258">
        <f t="shared" si="161"/>
        <v>0</v>
      </c>
    </row>
    <row r="1460" spans="1:35" ht="14.25" customHeight="1" x14ac:dyDescent="0.2">
      <c r="A1460" s="133"/>
      <c r="B1460" s="7"/>
      <c r="C1460" s="53"/>
      <c r="D1460" s="88"/>
      <c r="E1460" s="6"/>
      <c r="F1460" s="88"/>
      <c r="G1460" s="14"/>
      <c r="H1460" s="14"/>
      <c r="I1460" s="17"/>
      <c r="J1460" s="17"/>
      <c r="K1460" s="6"/>
      <c r="L1460" s="6"/>
      <c r="M1460" s="136"/>
      <c r="N1460" s="14"/>
      <c r="O1460" s="26"/>
      <c r="P1460" s="14"/>
      <c r="Q1460" s="14"/>
      <c r="R1460" s="14"/>
      <c r="S1460" s="14"/>
      <c r="T1460" s="14"/>
      <c r="U1460" s="14"/>
      <c r="V1460" s="6"/>
      <c r="W1460" s="256">
        <f t="shared" si="157"/>
        <v>0</v>
      </c>
      <c r="X1460" s="144" t="str">
        <f t="shared" si="159"/>
        <v/>
      </c>
      <c r="Y1460" s="26"/>
      <c r="Z1460" s="34"/>
      <c r="AA1460" s="34"/>
      <c r="AB1460" s="34"/>
      <c r="AC1460" s="35"/>
      <c r="AD1460" s="36"/>
      <c r="AE1460" s="49"/>
      <c r="AF1460" s="246"/>
      <c r="AG1460" s="257">
        <f t="shared" si="158"/>
        <v>0</v>
      </c>
      <c r="AH1460" s="252" t="str">
        <f t="shared" si="160"/>
        <v/>
      </c>
      <c r="AI1460" s="258">
        <f t="shared" si="161"/>
        <v>0</v>
      </c>
    </row>
    <row r="1461" spans="1:35" ht="14.25" customHeight="1" x14ac:dyDescent="0.2">
      <c r="A1461" s="133"/>
      <c r="B1461" s="7"/>
      <c r="C1461" s="53"/>
      <c r="D1461" s="88"/>
      <c r="E1461" s="6"/>
      <c r="F1461" s="88"/>
      <c r="G1461" s="14"/>
      <c r="H1461" s="14"/>
      <c r="I1461" s="17"/>
      <c r="J1461" s="17"/>
      <c r="K1461" s="6"/>
      <c r="L1461" s="6"/>
      <c r="M1461" s="136"/>
      <c r="N1461" s="14"/>
      <c r="O1461" s="26"/>
      <c r="P1461" s="14"/>
      <c r="Q1461" s="14"/>
      <c r="R1461" s="14"/>
      <c r="S1461" s="14"/>
      <c r="T1461" s="14"/>
      <c r="U1461" s="14"/>
      <c r="V1461" s="6"/>
      <c r="W1461" s="256">
        <f t="shared" si="157"/>
        <v>0</v>
      </c>
      <c r="X1461" s="144" t="str">
        <f t="shared" si="159"/>
        <v/>
      </c>
      <c r="Y1461" s="26"/>
      <c r="Z1461" s="34"/>
      <c r="AA1461" s="34"/>
      <c r="AB1461" s="34"/>
      <c r="AC1461" s="35"/>
      <c r="AD1461" s="36"/>
      <c r="AE1461" s="49"/>
      <c r="AF1461" s="246"/>
      <c r="AG1461" s="257">
        <f t="shared" si="158"/>
        <v>0</v>
      </c>
      <c r="AH1461" s="252" t="str">
        <f t="shared" si="160"/>
        <v/>
      </c>
      <c r="AI1461" s="258">
        <f t="shared" si="161"/>
        <v>0</v>
      </c>
    </row>
    <row r="1462" spans="1:35" ht="14.25" customHeight="1" x14ac:dyDescent="0.2">
      <c r="A1462" s="133"/>
      <c r="B1462" s="7"/>
      <c r="C1462" s="53"/>
      <c r="D1462" s="88"/>
      <c r="E1462" s="6"/>
      <c r="F1462" s="88"/>
      <c r="G1462" s="14"/>
      <c r="H1462" s="14"/>
      <c r="I1462" s="17"/>
      <c r="J1462" s="17"/>
      <c r="K1462" s="6"/>
      <c r="L1462" s="6"/>
      <c r="M1462" s="136"/>
      <c r="N1462" s="14"/>
      <c r="O1462" s="26"/>
      <c r="P1462" s="14"/>
      <c r="Q1462" s="14"/>
      <c r="R1462" s="14"/>
      <c r="S1462" s="14"/>
      <c r="T1462" s="14"/>
      <c r="U1462" s="14"/>
      <c r="V1462" s="6"/>
      <c r="W1462" s="256">
        <f t="shared" si="157"/>
        <v>0</v>
      </c>
      <c r="X1462" s="144" t="str">
        <f t="shared" si="159"/>
        <v/>
      </c>
      <c r="Y1462" s="26"/>
      <c r="Z1462" s="34"/>
      <c r="AA1462" s="34"/>
      <c r="AB1462" s="34"/>
      <c r="AC1462" s="35"/>
      <c r="AD1462" s="36"/>
      <c r="AE1462" s="49"/>
      <c r="AF1462" s="246"/>
      <c r="AG1462" s="257">
        <f t="shared" si="158"/>
        <v>0</v>
      </c>
      <c r="AH1462" s="252" t="str">
        <f t="shared" si="160"/>
        <v/>
      </c>
      <c r="AI1462" s="258">
        <f t="shared" si="161"/>
        <v>0</v>
      </c>
    </row>
    <row r="1463" spans="1:35" ht="14.25" customHeight="1" x14ac:dyDescent="0.2">
      <c r="A1463" s="133"/>
      <c r="B1463" s="7"/>
      <c r="C1463" s="53"/>
      <c r="D1463" s="88"/>
      <c r="E1463" s="6"/>
      <c r="F1463" s="88"/>
      <c r="G1463" s="14"/>
      <c r="H1463" s="14"/>
      <c r="I1463" s="17"/>
      <c r="J1463" s="17"/>
      <c r="K1463" s="6"/>
      <c r="L1463" s="6"/>
      <c r="M1463" s="136"/>
      <c r="N1463" s="14"/>
      <c r="O1463" s="26"/>
      <c r="P1463" s="14"/>
      <c r="Q1463" s="14"/>
      <c r="R1463" s="14"/>
      <c r="S1463" s="14"/>
      <c r="T1463" s="14"/>
      <c r="U1463" s="14"/>
      <c r="V1463" s="6"/>
      <c r="W1463" s="256">
        <f t="shared" si="157"/>
        <v>0</v>
      </c>
      <c r="X1463" s="144" t="str">
        <f t="shared" si="159"/>
        <v/>
      </c>
      <c r="Y1463" s="26"/>
      <c r="Z1463" s="34"/>
      <c r="AA1463" s="34"/>
      <c r="AB1463" s="34"/>
      <c r="AC1463" s="35"/>
      <c r="AD1463" s="36"/>
      <c r="AE1463" s="49"/>
      <c r="AF1463" s="246"/>
      <c r="AG1463" s="257">
        <f t="shared" si="158"/>
        <v>0</v>
      </c>
      <c r="AH1463" s="252" t="str">
        <f t="shared" si="160"/>
        <v/>
      </c>
      <c r="AI1463" s="258">
        <f t="shared" si="161"/>
        <v>0</v>
      </c>
    </row>
    <row r="1464" spans="1:35" ht="14.25" customHeight="1" x14ac:dyDescent="0.2">
      <c r="A1464" s="133"/>
      <c r="B1464" s="7"/>
      <c r="C1464" s="53"/>
      <c r="D1464" s="88"/>
      <c r="E1464" s="6"/>
      <c r="F1464" s="88"/>
      <c r="G1464" s="14"/>
      <c r="H1464" s="14"/>
      <c r="I1464" s="17"/>
      <c r="J1464" s="17"/>
      <c r="K1464" s="6"/>
      <c r="L1464" s="6"/>
      <c r="M1464" s="136"/>
      <c r="N1464" s="14"/>
      <c r="O1464" s="26"/>
      <c r="P1464" s="14"/>
      <c r="Q1464" s="14"/>
      <c r="R1464" s="14"/>
      <c r="S1464" s="14"/>
      <c r="T1464" s="14"/>
      <c r="U1464" s="14"/>
      <c r="V1464" s="6"/>
      <c r="W1464" s="256">
        <f t="shared" si="157"/>
        <v>0</v>
      </c>
      <c r="X1464" s="144" t="str">
        <f t="shared" si="159"/>
        <v/>
      </c>
      <c r="Y1464" s="26"/>
      <c r="Z1464" s="34"/>
      <c r="AA1464" s="34"/>
      <c r="AB1464" s="34"/>
      <c r="AC1464" s="35"/>
      <c r="AD1464" s="36"/>
      <c r="AE1464" s="49"/>
      <c r="AF1464" s="246"/>
      <c r="AG1464" s="257">
        <f t="shared" si="158"/>
        <v>0</v>
      </c>
      <c r="AH1464" s="252" t="str">
        <f t="shared" si="160"/>
        <v/>
      </c>
      <c r="AI1464" s="258">
        <f t="shared" si="161"/>
        <v>0</v>
      </c>
    </row>
    <row r="1465" spans="1:35" ht="14.25" customHeight="1" x14ac:dyDescent="0.2">
      <c r="A1465" s="133"/>
      <c r="B1465" s="7"/>
      <c r="C1465" s="53"/>
      <c r="D1465" s="88"/>
      <c r="E1465" s="6"/>
      <c r="F1465" s="88"/>
      <c r="G1465" s="14"/>
      <c r="H1465" s="14"/>
      <c r="I1465" s="17"/>
      <c r="J1465" s="17"/>
      <c r="K1465" s="6"/>
      <c r="L1465" s="6"/>
      <c r="M1465" s="136"/>
      <c r="N1465" s="14"/>
      <c r="O1465" s="26"/>
      <c r="P1465" s="14"/>
      <c r="Q1465" s="14"/>
      <c r="R1465" s="14"/>
      <c r="S1465" s="14"/>
      <c r="T1465" s="14"/>
      <c r="U1465" s="14"/>
      <c r="V1465" s="6"/>
      <c r="W1465" s="256">
        <f t="shared" si="157"/>
        <v>0</v>
      </c>
      <c r="X1465" s="144" t="str">
        <f t="shared" si="159"/>
        <v/>
      </c>
      <c r="Y1465" s="26"/>
      <c r="Z1465" s="34"/>
      <c r="AA1465" s="34"/>
      <c r="AB1465" s="34"/>
      <c r="AC1465" s="35"/>
      <c r="AD1465" s="36"/>
      <c r="AE1465" s="49"/>
      <c r="AF1465" s="246"/>
      <c r="AG1465" s="257">
        <f t="shared" si="158"/>
        <v>0</v>
      </c>
      <c r="AH1465" s="252" t="str">
        <f t="shared" si="160"/>
        <v/>
      </c>
      <c r="AI1465" s="258">
        <f t="shared" si="161"/>
        <v>0</v>
      </c>
    </row>
    <row r="1466" spans="1:35" ht="14.25" customHeight="1" x14ac:dyDescent="0.2">
      <c r="A1466" s="133"/>
      <c r="B1466" s="7"/>
      <c r="C1466" s="53"/>
      <c r="D1466" s="88"/>
      <c r="E1466" s="6"/>
      <c r="F1466" s="88"/>
      <c r="G1466" s="14"/>
      <c r="H1466" s="14"/>
      <c r="I1466" s="17"/>
      <c r="J1466" s="17"/>
      <c r="K1466" s="6"/>
      <c r="L1466" s="6"/>
      <c r="M1466" s="136"/>
      <c r="N1466" s="14"/>
      <c r="O1466" s="26"/>
      <c r="P1466" s="14"/>
      <c r="Q1466" s="14"/>
      <c r="R1466" s="14"/>
      <c r="S1466" s="14"/>
      <c r="T1466" s="14"/>
      <c r="U1466" s="14"/>
      <c r="V1466" s="6"/>
      <c r="W1466" s="256">
        <f t="shared" si="157"/>
        <v>0</v>
      </c>
      <c r="X1466" s="144" t="str">
        <f t="shared" si="159"/>
        <v/>
      </c>
      <c r="Y1466" s="26"/>
      <c r="Z1466" s="34"/>
      <c r="AA1466" s="34"/>
      <c r="AB1466" s="34"/>
      <c r="AC1466" s="35"/>
      <c r="AD1466" s="36"/>
      <c r="AE1466" s="49"/>
      <c r="AF1466" s="246"/>
      <c r="AG1466" s="257">
        <f t="shared" si="158"/>
        <v>0</v>
      </c>
      <c r="AH1466" s="252" t="str">
        <f t="shared" si="160"/>
        <v/>
      </c>
      <c r="AI1466" s="258">
        <f t="shared" si="161"/>
        <v>0</v>
      </c>
    </row>
    <row r="1467" spans="1:35" ht="14.25" customHeight="1" x14ac:dyDescent="0.2">
      <c r="A1467" s="133"/>
      <c r="B1467" s="7"/>
      <c r="C1467" s="53"/>
      <c r="D1467" s="88"/>
      <c r="E1467" s="6"/>
      <c r="F1467" s="88"/>
      <c r="G1467" s="14"/>
      <c r="H1467" s="14"/>
      <c r="I1467" s="17"/>
      <c r="J1467" s="17"/>
      <c r="K1467" s="6"/>
      <c r="L1467" s="6"/>
      <c r="M1467" s="136"/>
      <c r="N1467" s="14"/>
      <c r="O1467" s="26"/>
      <c r="P1467" s="14"/>
      <c r="Q1467" s="14"/>
      <c r="R1467" s="14"/>
      <c r="S1467" s="14"/>
      <c r="T1467" s="14"/>
      <c r="U1467" s="14"/>
      <c r="V1467" s="6"/>
      <c r="W1467" s="256">
        <f t="shared" si="157"/>
        <v>0</v>
      </c>
      <c r="X1467" s="144" t="str">
        <f t="shared" si="159"/>
        <v/>
      </c>
      <c r="Y1467" s="26"/>
      <c r="Z1467" s="34"/>
      <c r="AA1467" s="34"/>
      <c r="AB1467" s="34"/>
      <c r="AC1467" s="35"/>
      <c r="AD1467" s="36"/>
      <c r="AE1467" s="49"/>
      <c r="AF1467" s="246"/>
      <c r="AG1467" s="257">
        <f t="shared" si="158"/>
        <v>0</v>
      </c>
      <c r="AH1467" s="252" t="str">
        <f t="shared" si="160"/>
        <v/>
      </c>
      <c r="AI1467" s="258">
        <f t="shared" si="161"/>
        <v>0</v>
      </c>
    </row>
    <row r="1468" spans="1:35" ht="14.25" customHeight="1" x14ac:dyDescent="0.2">
      <c r="A1468" s="133"/>
      <c r="B1468" s="7"/>
      <c r="C1468" s="53"/>
      <c r="D1468" s="88"/>
      <c r="E1468" s="6"/>
      <c r="F1468" s="88"/>
      <c r="G1468" s="14"/>
      <c r="H1468" s="14"/>
      <c r="I1468" s="17"/>
      <c r="J1468" s="17"/>
      <c r="K1468" s="6"/>
      <c r="L1468" s="6"/>
      <c r="M1468" s="136"/>
      <c r="N1468" s="14"/>
      <c r="O1468" s="26"/>
      <c r="P1468" s="14"/>
      <c r="Q1468" s="14"/>
      <c r="R1468" s="14"/>
      <c r="S1468" s="14"/>
      <c r="T1468" s="14"/>
      <c r="U1468" s="14"/>
      <c r="V1468" s="6"/>
      <c r="W1468" s="256">
        <f t="shared" si="157"/>
        <v>0</v>
      </c>
      <c r="X1468" s="144" t="str">
        <f t="shared" si="159"/>
        <v/>
      </c>
      <c r="Y1468" s="26"/>
      <c r="Z1468" s="34"/>
      <c r="AA1468" s="34"/>
      <c r="AB1468" s="34"/>
      <c r="AC1468" s="35"/>
      <c r="AD1468" s="36"/>
      <c r="AE1468" s="49"/>
      <c r="AF1468" s="246"/>
      <c r="AG1468" s="257">
        <f t="shared" si="158"/>
        <v>0</v>
      </c>
      <c r="AH1468" s="252" t="str">
        <f t="shared" si="160"/>
        <v/>
      </c>
      <c r="AI1468" s="258">
        <f t="shared" si="161"/>
        <v>0</v>
      </c>
    </row>
    <row r="1469" spans="1:35" ht="14.25" customHeight="1" x14ac:dyDescent="0.2">
      <c r="A1469" s="133"/>
      <c r="B1469" s="7"/>
      <c r="C1469" s="53"/>
      <c r="D1469" s="88"/>
      <c r="E1469" s="6"/>
      <c r="F1469" s="88"/>
      <c r="G1469" s="14"/>
      <c r="H1469" s="14"/>
      <c r="I1469" s="17"/>
      <c r="J1469" s="17"/>
      <c r="K1469" s="6"/>
      <c r="L1469" s="6"/>
      <c r="M1469" s="136"/>
      <c r="N1469" s="14"/>
      <c r="O1469" s="26"/>
      <c r="P1469" s="14"/>
      <c r="Q1469" s="14"/>
      <c r="R1469" s="14"/>
      <c r="S1469" s="14"/>
      <c r="T1469" s="14"/>
      <c r="U1469" s="14"/>
      <c r="V1469" s="6"/>
      <c r="W1469" s="256">
        <f t="shared" si="157"/>
        <v>0</v>
      </c>
      <c r="X1469" s="144" t="str">
        <f t="shared" si="159"/>
        <v/>
      </c>
      <c r="Y1469" s="26"/>
      <c r="Z1469" s="34"/>
      <c r="AA1469" s="34"/>
      <c r="AB1469" s="34"/>
      <c r="AC1469" s="35"/>
      <c r="AD1469" s="36"/>
      <c r="AE1469" s="49"/>
      <c r="AF1469" s="246"/>
      <c r="AG1469" s="257">
        <f t="shared" si="158"/>
        <v>0</v>
      </c>
      <c r="AH1469" s="252" t="str">
        <f t="shared" si="160"/>
        <v/>
      </c>
      <c r="AI1469" s="258">
        <f t="shared" si="161"/>
        <v>0</v>
      </c>
    </row>
    <row r="1470" spans="1:35" ht="14.25" customHeight="1" x14ac:dyDescent="0.2">
      <c r="A1470" s="133"/>
      <c r="B1470" s="7"/>
      <c r="C1470" s="53"/>
      <c r="D1470" s="88"/>
      <c r="E1470" s="6"/>
      <c r="F1470" s="88"/>
      <c r="G1470" s="14"/>
      <c r="H1470" s="14"/>
      <c r="I1470" s="17"/>
      <c r="J1470" s="17"/>
      <c r="K1470" s="6"/>
      <c r="L1470" s="6"/>
      <c r="M1470" s="136"/>
      <c r="N1470" s="14"/>
      <c r="O1470" s="26"/>
      <c r="P1470" s="14"/>
      <c r="Q1470" s="14"/>
      <c r="R1470" s="14"/>
      <c r="S1470" s="14"/>
      <c r="T1470" s="14"/>
      <c r="U1470" s="14"/>
      <c r="V1470" s="6"/>
      <c r="W1470" s="256">
        <f t="shared" si="157"/>
        <v>0</v>
      </c>
      <c r="X1470" s="144" t="str">
        <f t="shared" si="159"/>
        <v/>
      </c>
      <c r="Y1470" s="26"/>
      <c r="Z1470" s="34"/>
      <c r="AA1470" s="34"/>
      <c r="AB1470" s="34"/>
      <c r="AC1470" s="35"/>
      <c r="AD1470" s="36"/>
      <c r="AE1470" s="49"/>
      <c r="AF1470" s="246"/>
      <c r="AG1470" s="257">
        <f t="shared" si="158"/>
        <v>0</v>
      </c>
      <c r="AH1470" s="252" t="str">
        <f t="shared" si="160"/>
        <v/>
      </c>
      <c r="AI1470" s="258">
        <f t="shared" si="161"/>
        <v>0</v>
      </c>
    </row>
    <row r="1471" spans="1:35" ht="14.25" customHeight="1" x14ac:dyDescent="0.2">
      <c r="A1471" s="133"/>
      <c r="B1471" s="7"/>
      <c r="C1471" s="53"/>
      <c r="D1471" s="88"/>
      <c r="E1471" s="6"/>
      <c r="F1471" s="88"/>
      <c r="G1471" s="14"/>
      <c r="H1471" s="14"/>
      <c r="I1471" s="17"/>
      <c r="J1471" s="17"/>
      <c r="K1471" s="6"/>
      <c r="L1471" s="6"/>
      <c r="M1471" s="136"/>
      <c r="N1471" s="14"/>
      <c r="O1471" s="26"/>
      <c r="P1471" s="14"/>
      <c r="Q1471" s="14"/>
      <c r="R1471" s="14"/>
      <c r="S1471" s="14"/>
      <c r="T1471" s="14"/>
      <c r="U1471" s="14"/>
      <c r="V1471" s="6"/>
      <c r="W1471" s="256">
        <f t="shared" si="157"/>
        <v>0</v>
      </c>
      <c r="X1471" s="144" t="str">
        <f t="shared" si="159"/>
        <v/>
      </c>
      <c r="Y1471" s="26"/>
      <c r="Z1471" s="34"/>
      <c r="AA1471" s="34"/>
      <c r="AB1471" s="34"/>
      <c r="AC1471" s="35"/>
      <c r="AD1471" s="36"/>
      <c r="AE1471" s="49"/>
      <c r="AF1471" s="246"/>
      <c r="AG1471" s="257">
        <f t="shared" si="158"/>
        <v>0</v>
      </c>
      <c r="AH1471" s="252" t="str">
        <f t="shared" si="160"/>
        <v/>
      </c>
      <c r="AI1471" s="258">
        <f t="shared" si="161"/>
        <v>0</v>
      </c>
    </row>
    <row r="1472" spans="1:35" ht="14.25" customHeight="1" x14ac:dyDescent="0.2">
      <c r="A1472" s="133"/>
      <c r="B1472" s="7"/>
      <c r="C1472" s="53"/>
      <c r="D1472" s="88"/>
      <c r="E1472" s="6"/>
      <c r="F1472" s="88"/>
      <c r="G1472" s="14"/>
      <c r="H1472" s="14"/>
      <c r="I1472" s="17"/>
      <c r="J1472" s="17"/>
      <c r="K1472" s="6"/>
      <c r="L1472" s="6"/>
      <c r="M1472" s="136"/>
      <c r="N1472" s="14"/>
      <c r="O1472" s="26"/>
      <c r="P1472" s="14"/>
      <c r="Q1472" s="14"/>
      <c r="R1472" s="14"/>
      <c r="S1472" s="14"/>
      <c r="T1472" s="14"/>
      <c r="U1472" s="14"/>
      <c r="V1472" s="6"/>
      <c r="W1472" s="256">
        <f t="shared" si="157"/>
        <v>0</v>
      </c>
      <c r="X1472" s="144" t="str">
        <f t="shared" si="159"/>
        <v/>
      </c>
      <c r="Y1472" s="26"/>
      <c r="Z1472" s="34"/>
      <c r="AA1472" s="34"/>
      <c r="AB1472" s="34"/>
      <c r="AC1472" s="35"/>
      <c r="AD1472" s="36"/>
      <c r="AE1472" s="49"/>
      <c r="AF1472" s="246"/>
      <c r="AG1472" s="257">
        <f t="shared" si="158"/>
        <v>0</v>
      </c>
      <c r="AH1472" s="252" t="str">
        <f t="shared" si="160"/>
        <v/>
      </c>
      <c r="AI1472" s="258">
        <f t="shared" si="161"/>
        <v>0</v>
      </c>
    </row>
    <row r="1473" spans="1:35" ht="14.25" customHeight="1" x14ac:dyDescent="0.2">
      <c r="A1473" s="133"/>
      <c r="B1473" s="7"/>
      <c r="C1473" s="53"/>
      <c r="D1473" s="88"/>
      <c r="E1473" s="6"/>
      <c r="F1473" s="88"/>
      <c r="G1473" s="14"/>
      <c r="H1473" s="14"/>
      <c r="I1473" s="17"/>
      <c r="J1473" s="17"/>
      <c r="K1473" s="6"/>
      <c r="L1473" s="6"/>
      <c r="M1473" s="136"/>
      <c r="N1473" s="14"/>
      <c r="O1473" s="26"/>
      <c r="P1473" s="14"/>
      <c r="Q1473" s="14"/>
      <c r="R1473" s="14"/>
      <c r="S1473" s="14"/>
      <c r="T1473" s="14"/>
      <c r="U1473" s="14"/>
      <c r="V1473" s="6"/>
      <c r="W1473" s="256">
        <f t="shared" si="157"/>
        <v>0</v>
      </c>
      <c r="X1473" s="144" t="str">
        <f t="shared" si="159"/>
        <v/>
      </c>
      <c r="Y1473" s="26"/>
      <c r="Z1473" s="34"/>
      <c r="AA1473" s="34"/>
      <c r="AB1473" s="34"/>
      <c r="AC1473" s="35"/>
      <c r="AD1473" s="36"/>
      <c r="AE1473" s="49"/>
      <c r="AF1473" s="246"/>
      <c r="AG1473" s="257">
        <f t="shared" si="158"/>
        <v>0</v>
      </c>
      <c r="AH1473" s="252" t="str">
        <f t="shared" si="160"/>
        <v/>
      </c>
      <c r="AI1473" s="258">
        <f t="shared" si="161"/>
        <v>0</v>
      </c>
    </row>
    <row r="1474" spans="1:35" ht="14.25" customHeight="1" x14ac:dyDescent="0.2">
      <c r="A1474" s="133"/>
      <c r="B1474" s="7"/>
      <c r="C1474" s="53"/>
      <c r="D1474" s="88"/>
      <c r="E1474" s="6"/>
      <c r="F1474" s="88"/>
      <c r="G1474" s="14"/>
      <c r="H1474" s="14"/>
      <c r="I1474" s="17"/>
      <c r="J1474" s="17"/>
      <c r="K1474" s="6"/>
      <c r="L1474" s="6"/>
      <c r="M1474" s="136"/>
      <c r="N1474" s="14"/>
      <c r="O1474" s="26"/>
      <c r="P1474" s="14"/>
      <c r="Q1474" s="14"/>
      <c r="R1474" s="14"/>
      <c r="S1474" s="14"/>
      <c r="T1474" s="14"/>
      <c r="U1474" s="14"/>
      <c r="V1474" s="6"/>
      <c r="W1474" s="256">
        <f t="shared" si="157"/>
        <v>0</v>
      </c>
      <c r="X1474" s="144" t="str">
        <f t="shared" si="159"/>
        <v/>
      </c>
      <c r="Y1474" s="26"/>
      <c r="Z1474" s="34"/>
      <c r="AA1474" s="34"/>
      <c r="AB1474" s="34"/>
      <c r="AC1474" s="35"/>
      <c r="AD1474" s="36"/>
      <c r="AE1474" s="49"/>
      <c r="AF1474" s="246"/>
      <c r="AG1474" s="257">
        <f t="shared" si="158"/>
        <v>0</v>
      </c>
      <c r="AH1474" s="252" t="str">
        <f t="shared" si="160"/>
        <v/>
      </c>
      <c r="AI1474" s="258">
        <f t="shared" si="161"/>
        <v>0</v>
      </c>
    </row>
    <row r="1475" spans="1:35" ht="14.25" customHeight="1" x14ac:dyDescent="0.2">
      <c r="A1475" s="133"/>
      <c r="B1475" s="7"/>
      <c r="C1475" s="53"/>
      <c r="D1475" s="88"/>
      <c r="E1475" s="6"/>
      <c r="F1475" s="88"/>
      <c r="G1475" s="14"/>
      <c r="H1475" s="14"/>
      <c r="I1475" s="17"/>
      <c r="J1475" s="17"/>
      <c r="K1475" s="6"/>
      <c r="L1475" s="6"/>
      <c r="M1475" s="136"/>
      <c r="N1475" s="14"/>
      <c r="O1475" s="26"/>
      <c r="P1475" s="14"/>
      <c r="Q1475" s="14"/>
      <c r="R1475" s="14"/>
      <c r="S1475" s="14"/>
      <c r="T1475" s="14"/>
      <c r="U1475" s="14"/>
      <c r="V1475" s="6"/>
      <c r="W1475" s="256">
        <f t="shared" si="157"/>
        <v>0</v>
      </c>
      <c r="X1475" s="144" t="str">
        <f t="shared" si="159"/>
        <v/>
      </c>
      <c r="Y1475" s="26"/>
      <c r="Z1475" s="34"/>
      <c r="AA1475" s="34"/>
      <c r="AB1475" s="34"/>
      <c r="AC1475" s="35"/>
      <c r="AD1475" s="36"/>
      <c r="AE1475" s="49"/>
      <c r="AF1475" s="246"/>
      <c r="AG1475" s="257">
        <f t="shared" si="158"/>
        <v>0</v>
      </c>
      <c r="AH1475" s="252" t="str">
        <f t="shared" si="160"/>
        <v/>
      </c>
      <c r="AI1475" s="258">
        <f t="shared" si="161"/>
        <v>0</v>
      </c>
    </row>
    <row r="1476" spans="1:35" ht="14.25" customHeight="1" x14ac:dyDescent="0.2">
      <c r="A1476" s="133"/>
      <c r="B1476" s="7"/>
      <c r="C1476" s="53"/>
      <c r="D1476" s="88"/>
      <c r="E1476" s="6"/>
      <c r="F1476" s="88"/>
      <c r="G1476" s="14"/>
      <c r="H1476" s="14"/>
      <c r="I1476" s="17"/>
      <c r="J1476" s="17"/>
      <c r="K1476" s="6"/>
      <c r="L1476" s="6"/>
      <c r="M1476" s="136"/>
      <c r="N1476" s="14"/>
      <c r="O1476" s="26"/>
      <c r="P1476" s="14"/>
      <c r="Q1476" s="14"/>
      <c r="R1476" s="14"/>
      <c r="S1476" s="14"/>
      <c r="T1476" s="14"/>
      <c r="U1476" s="14"/>
      <c r="V1476" s="6"/>
      <c r="W1476" s="256">
        <f t="shared" si="157"/>
        <v>0</v>
      </c>
      <c r="X1476" s="144" t="str">
        <f t="shared" si="159"/>
        <v/>
      </c>
      <c r="Y1476" s="26"/>
      <c r="Z1476" s="34"/>
      <c r="AA1476" s="34"/>
      <c r="AB1476" s="34"/>
      <c r="AC1476" s="35"/>
      <c r="AD1476" s="36"/>
      <c r="AE1476" s="49"/>
      <c r="AF1476" s="246"/>
      <c r="AG1476" s="257">
        <f t="shared" si="158"/>
        <v>0</v>
      </c>
      <c r="AH1476" s="252" t="str">
        <f t="shared" si="160"/>
        <v/>
      </c>
      <c r="AI1476" s="258">
        <f t="shared" si="161"/>
        <v>0</v>
      </c>
    </row>
    <row r="1477" spans="1:35" ht="14.25" customHeight="1" x14ac:dyDescent="0.2">
      <c r="A1477" s="133"/>
      <c r="B1477" s="7"/>
      <c r="C1477" s="53"/>
      <c r="D1477" s="88"/>
      <c r="E1477" s="6"/>
      <c r="F1477" s="88"/>
      <c r="G1477" s="14"/>
      <c r="H1477" s="14"/>
      <c r="I1477" s="17"/>
      <c r="J1477" s="17"/>
      <c r="K1477" s="6"/>
      <c r="L1477" s="6"/>
      <c r="M1477" s="136"/>
      <c r="N1477" s="14"/>
      <c r="O1477" s="26"/>
      <c r="P1477" s="14"/>
      <c r="Q1477" s="14"/>
      <c r="R1477" s="14"/>
      <c r="S1477" s="14"/>
      <c r="T1477" s="14"/>
      <c r="U1477" s="14"/>
      <c r="V1477" s="6"/>
      <c r="W1477" s="256">
        <f t="shared" si="157"/>
        <v>0</v>
      </c>
      <c r="X1477" s="144" t="str">
        <f t="shared" si="159"/>
        <v/>
      </c>
      <c r="Y1477" s="26"/>
      <c r="Z1477" s="34"/>
      <c r="AA1477" s="34"/>
      <c r="AB1477" s="34"/>
      <c r="AC1477" s="35"/>
      <c r="AD1477" s="36"/>
      <c r="AE1477" s="49"/>
      <c r="AF1477" s="246"/>
      <c r="AG1477" s="257">
        <f t="shared" si="158"/>
        <v>0</v>
      </c>
      <c r="AH1477" s="252" t="str">
        <f t="shared" si="160"/>
        <v/>
      </c>
      <c r="AI1477" s="258">
        <f t="shared" si="161"/>
        <v>0</v>
      </c>
    </row>
    <row r="1478" spans="1:35" ht="14.25" customHeight="1" x14ac:dyDescent="0.2">
      <c r="A1478" s="133"/>
      <c r="B1478" s="7"/>
      <c r="C1478" s="53"/>
      <c r="D1478" s="88"/>
      <c r="E1478" s="6"/>
      <c r="F1478" s="88"/>
      <c r="G1478" s="14"/>
      <c r="H1478" s="14"/>
      <c r="I1478" s="17"/>
      <c r="J1478" s="17"/>
      <c r="K1478" s="6"/>
      <c r="L1478" s="6"/>
      <c r="M1478" s="136"/>
      <c r="N1478" s="14"/>
      <c r="O1478" s="26"/>
      <c r="P1478" s="14"/>
      <c r="Q1478" s="14"/>
      <c r="R1478" s="14"/>
      <c r="S1478" s="14"/>
      <c r="T1478" s="14"/>
      <c r="U1478" s="14"/>
      <c r="V1478" s="6"/>
      <c r="W1478" s="256">
        <f t="shared" si="157"/>
        <v>0</v>
      </c>
      <c r="X1478" s="144" t="str">
        <f t="shared" si="159"/>
        <v/>
      </c>
      <c r="Y1478" s="26"/>
      <c r="Z1478" s="34"/>
      <c r="AA1478" s="34"/>
      <c r="AB1478" s="34"/>
      <c r="AC1478" s="35"/>
      <c r="AD1478" s="36"/>
      <c r="AE1478" s="49"/>
      <c r="AF1478" s="246"/>
      <c r="AG1478" s="257">
        <f t="shared" si="158"/>
        <v>0</v>
      </c>
      <c r="AH1478" s="252" t="str">
        <f t="shared" si="160"/>
        <v/>
      </c>
      <c r="AI1478" s="258">
        <f t="shared" si="161"/>
        <v>0</v>
      </c>
    </row>
    <row r="1479" spans="1:35" ht="14.25" customHeight="1" x14ac:dyDescent="0.2">
      <c r="A1479" s="133"/>
      <c r="B1479" s="7"/>
      <c r="C1479" s="53"/>
      <c r="D1479" s="88"/>
      <c r="E1479" s="6"/>
      <c r="F1479" s="88"/>
      <c r="G1479" s="14"/>
      <c r="H1479" s="14"/>
      <c r="I1479" s="17"/>
      <c r="J1479" s="17"/>
      <c r="K1479" s="6"/>
      <c r="L1479" s="6"/>
      <c r="M1479" s="136"/>
      <c r="N1479" s="14"/>
      <c r="O1479" s="26"/>
      <c r="P1479" s="14"/>
      <c r="Q1479" s="14"/>
      <c r="R1479" s="14"/>
      <c r="S1479" s="14"/>
      <c r="T1479" s="14"/>
      <c r="U1479" s="14"/>
      <c r="V1479" s="6"/>
      <c r="W1479" s="256">
        <f t="shared" si="157"/>
        <v>0</v>
      </c>
      <c r="X1479" s="144" t="str">
        <f t="shared" si="159"/>
        <v/>
      </c>
      <c r="Y1479" s="26"/>
      <c r="Z1479" s="34"/>
      <c r="AA1479" s="34"/>
      <c r="AB1479" s="34"/>
      <c r="AC1479" s="35"/>
      <c r="AD1479" s="36"/>
      <c r="AE1479" s="49"/>
      <c r="AF1479" s="246"/>
      <c r="AG1479" s="257">
        <f t="shared" si="158"/>
        <v>0</v>
      </c>
      <c r="AH1479" s="252" t="str">
        <f t="shared" si="160"/>
        <v/>
      </c>
      <c r="AI1479" s="258">
        <f t="shared" si="161"/>
        <v>0</v>
      </c>
    </row>
    <row r="1480" spans="1:35" ht="14.25" customHeight="1" x14ac:dyDescent="0.2">
      <c r="A1480" s="133"/>
      <c r="B1480" s="7"/>
      <c r="C1480" s="53"/>
      <c r="D1480" s="88"/>
      <c r="E1480" s="6"/>
      <c r="F1480" s="88"/>
      <c r="G1480" s="14"/>
      <c r="H1480" s="14"/>
      <c r="I1480" s="17"/>
      <c r="J1480" s="17"/>
      <c r="K1480" s="6"/>
      <c r="L1480" s="6"/>
      <c r="M1480" s="136"/>
      <c r="N1480" s="14"/>
      <c r="O1480" s="26"/>
      <c r="P1480" s="14"/>
      <c r="Q1480" s="14"/>
      <c r="R1480" s="14"/>
      <c r="S1480" s="14"/>
      <c r="T1480" s="14"/>
      <c r="U1480" s="14"/>
      <c r="V1480" s="6"/>
      <c r="W1480" s="256">
        <f t="shared" si="157"/>
        <v>0</v>
      </c>
      <c r="X1480" s="144" t="str">
        <f t="shared" si="159"/>
        <v/>
      </c>
      <c r="Y1480" s="26"/>
      <c r="Z1480" s="34"/>
      <c r="AA1480" s="34"/>
      <c r="AB1480" s="34"/>
      <c r="AC1480" s="35"/>
      <c r="AD1480" s="36"/>
      <c r="AE1480" s="49"/>
      <c r="AF1480" s="246"/>
      <c r="AG1480" s="257">
        <f t="shared" si="158"/>
        <v>0</v>
      </c>
      <c r="AH1480" s="252" t="str">
        <f t="shared" si="160"/>
        <v/>
      </c>
      <c r="AI1480" s="258">
        <f t="shared" si="161"/>
        <v>0</v>
      </c>
    </row>
    <row r="1481" spans="1:35" ht="14.25" customHeight="1" x14ac:dyDescent="0.2">
      <c r="A1481" s="133"/>
      <c r="B1481" s="7"/>
      <c r="C1481" s="53"/>
      <c r="D1481" s="88"/>
      <c r="E1481" s="6"/>
      <c r="F1481" s="88"/>
      <c r="G1481" s="14"/>
      <c r="H1481" s="14"/>
      <c r="I1481" s="17"/>
      <c r="J1481" s="17"/>
      <c r="K1481" s="6"/>
      <c r="L1481" s="6"/>
      <c r="M1481" s="136"/>
      <c r="N1481" s="14"/>
      <c r="O1481" s="26"/>
      <c r="P1481" s="14"/>
      <c r="Q1481" s="14"/>
      <c r="R1481" s="14"/>
      <c r="S1481" s="14"/>
      <c r="T1481" s="14"/>
      <c r="U1481" s="14"/>
      <c r="V1481" s="6"/>
      <c r="W1481" s="256">
        <f t="shared" si="157"/>
        <v>0</v>
      </c>
      <c r="X1481" s="144" t="str">
        <f t="shared" si="159"/>
        <v/>
      </c>
      <c r="Y1481" s="26"/>
      <c r="Z1481" s="34"/>
      <c r="AA1481" s="34"/>
      <c r="AB1481" s="34"/>
      <c r="AC1481" s="35"/>
      <c r="AD1481" s="36"/>
      <c r="AE1481" s="49"/>
      <c r="AF1481" s="246"/>
      <c r="AG1481" s="257">
        <f t="shared" si="158"/>
        <v>0</v>
      </c>
      <c r="AH1481" s="252" t="str">
        <f t="shared" si="160"/>
        <v/>
      </c>
      <c r="AI1481" s="258">
        <f t="shared" si="161"/>
        <v>0</v>
      </c>
    </row>
    <row r="1482" spans="1:35" ht="14.25" customHeight="1" x14ac:dyDescent="0.2">
      <c r="A1482" s="133"/>
      <c r="B1482" s="7"/>
      <c r="C1482" s="53"/>
      <c r="D1482" s="88"/>
      <c r="E1482" s="6"/>
      <c r="F1482" s="88"/>
      <c r="G1482" s="14"/>
      <c r="H1482" s="14"/>
      <c r="I1482" s="17"/>
      <c r="J1482" s="17"/>
      <c r="K1482" s="6"/>
      <c r="L1482" s="6"/>
      <c r="M1482" s="136"/>
      <c r="N1482" s="14"/>
      <c r="O1482" s="26"/>
      <c r="P1482" s="14"/>
      <c r="Q1482" s="14"/>
      <c r="R1482" s="14"/>
      <c r="S1482" s="14"/>
      <c r="T1482" s="14"/>
      <c r="U1482" s="14"/>
      <c r="V1482" s="6"/>
      <c r="W1482" s="256">
        <f t="shared" si="157"/>
        <v>0</v>
      </c>
      <c r="X1482" s="144" t="str">
        <f t="shared" si="159"/>
        <v/>
      </c>
      <c r="Y1482" s="26"/>
      <c r="Z1482" s="34"/>
      <c r="AA1482" s="34"/>
      <c r="AB1482" s="34"/>
      <c r="AC1482" s="35"/>
      <c r="AD1482" s="36"/>
      <c r="AE1482" s="49"/>
      <c r="AF1482" s="246"/>
      <c r="AG1482" s="257">
        <f t="shared" si="158"/>
        <v>0</v>
      </c>
      <c r="AH1482" s="252" t="str">
        <f t="shared" si="160"/>
        <v/>
      </c>
      <c r="AI1482" s="258">
        <f t="shared" si="161"/>
        <v>0</v>
      </c>
    </row>
    <row r="1483" spans="1:35" ht="14.25" customHeight="1" x14ac:dyDescent="0.2">
      <c r="A1483" s="133"/>
      <c r="B1483" s="7"/>
      <c r="C1483" s="53"/>
      <c r="D1483" s="88"/>
      <c r="E1483" s="6"/>
      <c r="F1483" s="88"/>
      <c r="G1483" s="14"/>
      <c r="H1483" s="14"/>
      <c r="I1483" s="17"/>
      <c r="J1483" s="17"/>
      <c r="K1483" s="6"/>
      <c r="L1483" s="6"/>
      <c r="M1483" s="136"/>
      <c r="N1483" s="14"/>
      <c r="O1483" s="26"/>
      <c r="P1483" s="14"/>
      <c r="Q1483" s="14"/>
      <c r="R1483" s="14"/>
      <c r="S1483" s="14"/>
      <c r="T1483" s="14"/>
      <c r="U1483" s="14"/>
      <c r="V1483" s="6"/>
      <c r="W1483" s="256">
        <f t="shared" si="157"/>
        <v>0</v>
      </c>
      <c r="X1483" s="144" t="str">
        <f t="shared" si="159"/>
        <v/>
      </c>
      <c r="Y1483" s="26"/>
      <c r="Z1483" s="34"/>
      <c r="AA1483" s="34"/>
      <c r="AB1483" s="34"/>
      <c r="AC1483" s="35"/>
      <c r="AD1483" s="36"/>
      <c r="AE1483" s="49"/>
      <c r="AF1483" s="246"/>
      <c r="AG1483" s="257">
        <f t="shared" si="158"/>
        <v>0</v>
      </c>
      <c r="AH1483" s="252" t="str">
        <f t="shared" si="160"/>
        <v/>
      </c>
      <c r="AI1483" s="258">
        <f t="shared" si="161"/>
        <v>0</v>
      </c>
    </row>
    <row r="1484" spans="1:35" ht="14.25" customHeight="1" x14ac:dyDescent="0.2">
      <c r="A1484" s="133"/>
      <c r="B1484" s="7"/>
      <c r="C1484" s="53"/>
      <c r="D1484" s="88"/>
      <c r="E1484" s="6"/>
      <c r="F1484" s="88"/>
      <c r="G1484" s="14"/>
      <c r="H1484" s="14"/>
      <c r="I1484" s="17"/>
      <c r="J1484" s="17"/>
      <c r="K1484" s="6"/>
      <c r="L1484" s="6"/>
      <c r="M1484" s="136"/>
      <c r="N1484" s="14"/>
      <c r="O1484" s="26"/>
      <c r="P1484" s="14"/>
      <c r="Q1484" s="14"/>
      <c r="R1484" s="14"/>
      <c r="S1484" s="14"/>
      <c r="T1484" s="14"/>
      <c r="U1484" s="14"/>
      <c r="V1484" s="6"/>
      <c r="W1484" s="256">
        <f t="shared" si="157"/>
        <v>0</v>
      </c>
      <c r="X1484" s="144" t="str">
        <f t="shared" si="159"/>
        <v/>
      </c>
      <c r="Y1484" s="26"/>
      <c r="Z1484" s="34"/>
      <c r="AA1484" s="34"/>
      <c r="AB1484" s="34"/>
      <c r="AC1484" s="35"/>
      <c r="AD1484" s="36"/>
      <c r="AE1484" s="49"/>
      <c r="AF1484" s="246"/>
      <c r="AG1484" s="257">
        <f t="shared" si="158"/>
        <v>0</v>
      </c>
      <c r="AH1484" s="252" t="str">
        <f t="shared" si="160"/>
        <v/>
      </c>
      <c r="AI1484" s="258">
        <f t="shared" si="161"/>
        <v>0</v>
      </c>
    </row>
    <row r="1485" spans="1:35" ht="14.25" customHeight="1" x14ac:dyDescent="0.2">
      <c r="A1485" s="133"/>
      <c r="B1485" s="7"/>
      <c r="C1485" s="53"/>
      <c r="D1485" s="88"/>
      <c r="E1485" s="6"/>
      <c r="F1485" s="88"/>
      <c r="G1485" s="14"/>
      <c r="H1485" s="14"/>
      <c r="I1485" s="17"/>
      <c r="J1485" s="17"/>
      <c r="K1485" s="6"/>
      <c r="L1485" s="6"/>
      <c r="M1485" s="136"/>
      <c r="N1485" s="14"/>
      <c r="O1485" s="26"/>
      <c r="P1485" s="14"/>
      <c r="Q1485" s="14"/>
      <c r="R1485" s="14"/>
      <c r="S1485" s="14"/>
      <c r="T1485" s="14"/>
      <c r="U1485" s="14"/>
      <c r="V1485" s="6"/>
      <c r="W1485" s="256">
        <f t="shared" si="157"/>
        <v>0</v>
      </c>
      <c r="X1485" s="144" t="str">
        <f t="shared" si="159"/>
        <v/>
      </c>
      <c r="Y1485" s="26"/>
      <c r="Z1485" s="34"/>
      <c r="AA1485" s="34"/>
      <c r="AB1485" s="34"/>
      <c r="AC1485" s="35"/>
      <c r="AD1485" s="36"/>
      <c r="AE1485" s="49"/>
      <c r="AF1485" s="246"/>
      <c r="AG1485" s="257">
        <f t="shared" si="158"/>
        <v>0</v>
      </c>
      <c r="AH1485" s="252" t="str">
        <f t="shared" si="160"/>
        <v/>
      </c>
      <c r="AI1485" s="258">
        <f t="shared" si="161"/>
        <v>0</v>
      </c>
    </row>
    <row r="1486" spans="1:35" ht="14.25" customHeight="1" x14ac:dyDescent="0.2">
      <c r="A1486" s="133"/>
      <c r="B1486" s="7"/>
      <c r="C1486" s="53"/>
      <c r="D1486" s="88"/>
      <c r="E1486" s="6"/>
      <c r="F1486" s="88"/>
      <c r="G1486" s="14"/>
      <c r="H1486" s="14"/>
      <c r="I1486" s="17"/>
      <c r="J1486" s="17"/>
      <c r="K1486" s="6"/>
      <c r="L1486" s="6"/>
      <c r="M1486" s="136"/>
      <c r="N1486" s="14"/>
      <c r="O1486" s="26"/>
      <c r="P1486" s="14"/>
      <c r="Q1486" s="14"/>
      <c r="R1486" s="14"/>
      <c r="S1486" s="14"/>
      <c r="T1486" s="14"/>
      <c r="U1486" s="14"/>
      <c r="V1486" s="6"/>
      <c r="W1486" s="256">
        <f t="shared" si="157"/>
        <v>0</v>
      </c>
      <c r="X1486" s="144" t="str">
        <f t="shared" si="159"/>
        <v/>
      </c>
      <c r="Y1486" s="26"/>
      <c r="Z1486" s="34"/>
      <c r="AA1486" s="34"/>
      <c r="AB1486" s="34"/>
      <c r="AC1486" s="35"/>
      <c r="AD1486" s="36"/>
      <c r="AE1486" s="49"/>
      <c r="AF1486" s="246"/>
      <c r="AG1486" s="257">
        <f t="shared" si="158"/>
        <v>0</v>
      </c>
      <c r="AH1486" s="252" t="str">
        <f t="shared" si="160"/>
        <v/>
      </c>
      <c r="AI1486" s="258">
        <f t="shared" si="161"/>
        <v>0</v>
      </c>
    </row>
    <row r="1487" spans="1:35" ht="14.25" customHeight="1" x14ac:dyDescent="0.2">
      <c r="A1487" s="133"/>
      <c r="B1487" s="7"/>
      <c r="C1487" s="53"/>
      <c r="D1487" s="88"/>
      <c r="E1487" s="6"/>
      <c r="F1487" s="88"/>
      <c r="G1487" s="14"/>
      <c r="H1487" s="14"/>
      <c r="I1487" s="17"/>
      <c r="J1487" s="17"/>
      <c r="K1487" s="6"/>
      <c r="L1487" s="6"/>
      <c r="M1487" s="136"/>
      <c r="N1487" s="14"/>
      <c r="O1487" s="26"/>
      <c r="P1487" s="14"/>
      <c r="Q1487" s="14"/>
      <c r="R1487" s="14"/>
      <c r="S1487" s="14"/>
      <c r="T1487" s="14"/>
      <c r="U1487" s="14"/>
      <c r="V1487" s="6"/>
      <c r="W1487" s="256">
        <f t="shared" si="157"/>
        <v>0</v>
      </c>
      <c r="X1487" s="144" t="str">
        <f t="shared" si="159"/>
        <v/>
      </c>
      <c r="Y1487" s="26"/>
      <c r="Z1487" s="34"/>
      <c r="AA1487" s="34"/>
      <c r="AB1487" s="34"/>
      <c r="AC1487" s="35"/>
      <c r="AD1487" s="36"/>
      <c r="AE1487" s="49"/>
      <c r="AF1487" s="246"/>
      <c r="AG1487" s="257">
        <f t="shared" si="158"/>
        <v>0</v>
      </c>
      <c r="AH1487" s="252" t="str">
        <f t="shared" si="160"/>
        <v/>
      </c>
      <c r="AI1487" s="258">
        <f t="shared" si="161"/>
        <v>0</v>
      </c>
    </row>
    <row r="1488" spans="1:35" ht="14.25" customHeight="1" x14ac:dyDescent="0.2">
      <c r="A1488" s="133"/>
      <c r="B1488" s="7"/>
      <c r="C1488" s="53"/>
      <c r="D1488" s="88"/>
      <c r="E1488" s="6"/>
      <c r="F1488" s="88"/>
      <c r="G1488" s="14"/>
      <c r="H1488" s="14"/>
      <c r="I1488" s="17"/>
      <c r="J1488" s="17"/>
      <c r="K1488" s="6"/>
      <c r="L1488" s="6"/>
      <c r="M1488" s="136"/>
      <c r="N1488" s="14"/>
      <c r="O1488" s="26"/>
      <c r="P1488" s="14"/>
      <c r="Q1488" s="14"/>
      <c r="R1488" s="14"/>
      <c r="S1488" s="14"/>
      <c r="T1488" s="14"/>
      <c r="U1488" s="14"/>
      <c r="V1488" s="6"/>
      <c r="W1488" s="256">
        <f t="shared" si="157"/>
        <v>0</v>
      </c>
      <c r="X1488" s="144" t="str">
        <f t="shared" si="159"/>
        <v/>
      </c>
      <c r="Y1488" s="26"/>
      <c r="Z1488" s="34"/>
      <c r="AA1488" s="34"/>
      <c r="AB1488" s="34"/>
      <c r="AC1488" s="35"/>
      <c r="AD1488" s="36"/>
      <c r="AE1488" s="49"/>
      <c r="AF1488" s="246"/>
      <c r="AG1488" s="257">
        <f t="shared" si="158"/>
        <v>0</v>
      </c>
      <c r="AH1488" s="252" t="str">
        <f t="shared" si="160"/>
        <v/>
      </c>
      <c r="AI1488" s="258">
        <f t="shared" si="161"/>
        <v>0</v>
      </c>
    </row>
    <row r="1489" spans="1:35" ht="14.25" customHeight="1" x14ac:dyDescent="0.2">
      <c r="A1489" s="133"/>
      <c r="B1489" s="7"/>
      <c r="C1489" s="53"/>
      <c r="D1489" s="88"/>
      <c r="E1489" s="6"/>
      <c r="F1489" s="88"/>
      <c r="G1489" s="14"/>
      <c r="H1489" s="14"/>
      <c r="I1489" s="17"/>
      <c r="J1489" s="17"/>
      <c r="K1489" s="6"/>
      <c r="L1489" s="6"/>
      <c r="M1489" s="136"/>
      <c r="N1489" s="14"/>
      <c r="O1489" s="26"/>
      <c r="P1489" s="14"/>
      <c r="Q1489" s="14"/>
      <c r="R1489" s="14"/>
      <c r="S1489" s="14"/>
      <c r="T1489" s="14"/>
      <c r="U1489" s="14"/>
      <c r="V1489" s="6"/>
      <c r="W1489" s="256">
        <f t="shared" si="157"/>
        <v>0</v>
      </c>
      <c r="X1489" s="144" t="str">
        <f t="shared" si="159"/>
        <v/>
      </c>
      <c r="Y1489" s="26"/>
      <c r="Z1489" s="34"/>
      <c r="AA1489" s="34"/>
      <c r="AB1489" s="34"/>
      <c r="AC1489" s="35"/>
      <c r="AD1489" s="36"/>
      <c r="AE1489" s="49"/>
      <c r="AF1489" s="246"/>
      <c r="AG1489" s="257">
        <f t="shared" si="158"/>
        <v>0</v>
      </c>
      <c r="AH1489" s="252" t="str">
        <f t="shared" si="160"/>
        <v/>
      </c>
      <c r="AI1489" s="258">
        <f t="shared" si="161"/>
        <v>0</v>
      </c>
    </row>
    <row r="1490" spans="1:35" ht="14.25" customHeight="1" x14ac:dyDescent="0.2">
      <c r="A1490" s="133"/>
      <c r="B1490" s="7"/>
      <c r="C1490" s="53"/>
      <c r="D1490" s="88"/>
      <c r="E1490" s="6"/>
      <c r="F1490" s="88"/>
      <c r="G1490" s="14"/>
      <c r="H1490" s="14"/>
      <c r="I1490" s="17"/>
      <c r="J1490" s="17"/>
      <c r="K1490" s="6"/>
      <c r="L1490" s="6"/>
      <c r="M1490" s="136"/>
      <c r="N1490" s="14"/>
      <c r="O1490" s="26"/>
      <c r="P1490" s="14"/>
      <c r="Q1490" s="14"/>
      <c r="R1490" s="14"/>
      <c r="S1490" s="14"/>
      <c r="T1490" s="14"/>
      <c r="U1490" s="14"/>
      <c r="V1490" s="6"/>
      <c r="W1490" s="256">
        <f t="shared" si="157"/>
        <v>0</v>
      </c>
      <c r="X1490" s="144" t="str">
        <f t="shared" si="159"/>
        <v/>
      </c>
      <c r="Y1490" s="26"/>
      <c r="Z1490" s="34"/>
      <c r="AA1490" s="34"/>
      <c r="AB1490" s="34"/>
      <c r="AC1490" s="35"/>
      <c r="AD1490" s="36"/>
      <c r="AE1490" s="49"/>
      <c r="AF1490" s="246"/>
      <c r="AG1490" s="257">
        <f t="shared" si="158"/>
        <v>0</v>
      </c>
      <c r="AH1490" s="252" t="str">
        <f t="shared" si="160"/>
        <v/>
      </c>
      <c r="AI1490" s="258">
        <f t="shared" si="161"/>
        <v>0</v>
      </c>
    </row>
    <row r="1491" spans="1:35" ht="14.25" customHeight="1" x14ac:dyDescent="0.2">
      <c r="A1491" s="133"/>
      <c r="B1491" s="7"/>
      <c r="C1491" s="53"/>
      <c r="D1491" s="88"/>
      <c r="E1491" s="6"/>
      <c r="F1491" s="88"/>
      <c r="G1491" s="14"/>
      <c r="H1491" s="14"/>
      <c r="I1491" s="17"/>
      <c r="J1491" s="17"/>
      <c r="K1491" s="6"/>
      <c r="L1491" s="6"/>
      <c r="M1491" s="136"/>
      <c r="N1491" s="14"/>
      <c r="O1491" s="26"/>
      <c r="P1491" s="14"/>
      <c r="Q1491" s="14"/>
      <c r="R1491" s="14"/>
      <c r="S1491" s="14"/>
      <c r="T1491" s="14"/>
      <c r="U1491" s="14"/>
      <c r="V1491" s="6"/>
      <c r="W1491" s="256">
        <f t="shared" si="157"/>
        <v>0</v>
      </c>
      <c r="X1491" s="144" t="str">
        <f t="shared" si="159"/>
        <v/>
      </c>
      <c r="Y1491" s="26"/>
      <c r="Z1491" s="34"/>
      <c r="AA1491" s="34"/>
      <c r="AB1491" s="34"/>
      <c r="AC1491" s="35"/>
      <c r="AD1491" s="36"/>
      <c r="AE1491" s="49"/>
      <c r="AF1491" s="246"/>
      <c r="AG1491" s="257">
        <f t="shared" si="158"/>
        <v>0</v>
      </c>
      <c r="AH1491" s="252" t="str">
        <f t="shared" si="160"/>
        <v/>
      </c>
      <c r="AI1491" s="258">
        <f t="shared" si="161"/>
        <v>0</v>
      </c>
    </row>
    <row r="1492" spans="1:35" ht="14.25" customHeight="1" x14ac:dyDescent="0.2">
      <c r="A1492" s="133"/>
      <c r="B1492" s="7"/>
      <c r="C1492" s="53"/>
      <c r="D1492" s="88"/>
      <c r="E1492" s="6"/>
      <c r="F1492" s="88"/>
      <c r="G1492" s="14"/>
      <c r="H1492" s="14"/>
      <c r="I1492" s="17"/>
      <c r="J1492" s="17"/>
      <c r="K1492" s="6"/>
      <c r="L1492" s="6"/>
      <c r="M1492" s="136"/>
      <c r="N1492" s="14"/>
      <c r="O1492" s="26"/>
      <c r="P1492" s="14"/>
      <c r="Q1492" s="14"/>
      <c r="R1492" s="14"/>
      <c r="S1492" s="14"/>
      <c r="T1492" s="14"/>
      <c r="U1492" s="14"/>
      <c r="V1492" s="6"/>
      <c r="W1492" s="256">
        <f t="shared" si="157"/>
        <v>0</v>
      </c>
      <c r="X1492" s="144" t="str">
        <f t="shared" si="159"/>
        <v/>
      </c>
      <c r="Y1492" s="26"/>
      <c r="Z1492" s="34"/>
      <c r="AA1492" s="34"/>
      <c r="AB1492" s="34"/>
      <c r="AC1492" s="35"/>
      <c r="AD1492" s="36"/>
      <c r="AE1492" s="49"/>
      <c r="AF1492" s="246"/>
      <c r="AG1492" s="257">
        <f t="shared" si="158"/>
        <v>0</v>
      </c>
      <c r="AH1492" s="252" t="str">
        <f t="shared" si="160"/>
        <v/>
      </c>
      <c r="AI1492" s="258">
        <f t="shared" si="161"/>
        <v>0</v>
      </c>
    </row>
    <row r="1493" spans="1:35" ht="14.25" customHeight="1" x14ac:dyDescent="0.2">
      <c r="A1493" s="133"/>
      <c r="B1493" s="7"/>
      <c r="C1493" s="53"/>
      <c r="D1493" s="88"/>
      <c r="E1493" s="6"/>
      <c r="F1493" s="88"/>
      <c r="G1493" s="14"/>
      <c r="H1493" s="14"/>
      <c r="I1493" s="17"/>
      <c r="J1493" s="17"/>
      <c r="K1493" s="6"/>
      <c r="L1493" s="6"/>
      <c r="M1493" s="136"/>
      <c r="N1493" s="14"/>
      <c r="O1493" s="26"/>
      <c r="P1493" s="14"/>
      <c r="Q1493" s="14"/>
      <c r="R1493" s="14"/>
      <c r="S1493" s="14"/>
      <c r="T1493" s="14"/>
      <c r="U1493" s="14"/>
      <c r="V1493" s="6"/>
      <c r="W1493" s="256">
        <f t="shared" si="157"/>
        <v>0</v>
      </c>
      <c r="X1493" s="144" t="str">
        <f t="shared" si="159"/>
        <v/>
      </c>
      <c r="Y1493" s="26"/>
      <c r="Z1493" s="34"/>
      <c r="AA1493" s="34"/>
      <c r="AB1493" s="34"/>
      <c r="AC1493" s="35"/>
      <c r="AD1493" s="36"/>
      <c r="AE1493" s="49"/>
      <c r="AF1493" s="246"/>
      <c r="AG1493" s="257">
        <f t="shared" si="158"/>
        <v>0</v>
      </c>
      <c r="AH1493" s="252" t="str">
        <f t="shared" si="160"/>
        <v/>
      </c>
      <c r="AI1493" s="258">
        <f t="shared" si="161"/>
        <v>0</v>
      </c>
    </row>
    <row r="1494" spans="1:35" ht="14.25" customHeight="1" x14ac:dyDescent="0.2">
      <c r="A1494" s="133"/>
      <c r="B1494" s="7"/>
      <c r="C1494" s="53"/>
      <c r="D1494" s="88"/>
      <c r="E1494" s="6"/>
      <c r="F1494" s="88"/>
      <c r="G1494" s="14"/>
      <c r="H1494" s="14"/>
      <c r="I1494" s="17"/>
      <c r="J1494" s="17"/>
      <c r="K1494" s="6"/>
      <c r="L1494" s="6"/>
      <c r="M1494" s="136"/>
      <c r="N1494" s="14"/>
      <c r="O1494" s="26"/>
      <c r="P1494" s="14"/>
      <c r="Q1494" s="14"/>
      <c r="R1494" s="14"/>
      <c r="S1494" s="14"/>
      <c r="T1494" s="14"/>
      <c r="U1494" s="14"/>
      <c r="V1494" s="6"/>
      <c r="W1494" s="256">
        <f t="shared" si="157"/>
        <v>0</v>
      </c>
      <c r="X1494" s="144" t="str">
        <f t="shared" si="159"/>
        <v/>
      </c>
      <c r="Y1494" s="26"/>
      <c r="Z1494" s="34"/>
      <c r="AA1494" s="34"/>
      <c r="AB1494" s="34"/>
      <c r="AC1494" s="35"/>
      <c r="AD1494" s="36"/>
      <c r="AE1494" s="49"/>
      <c r="AF1494" s="246"/>
      <c r="AG1494" s="257">
        <f t="shared" si="158"/>
        <v>0</v>
      </c>
      <c r="AH1494" s="252" t="str">
        <f t="shared" si="160"/>
        <v/>
      </c>
      <c r="AI1494" s="258">
        <f t="shared" si="161"/>
        <v>0</v>
      </c>
    </row>
    <row r="1495" spans="1:35" ht="14.25" customHeight="1" x14ac:dyDescent="0.2">
      <c r="A1495" s="133"/>
      <c r="B1495" s="7"/>
      <c r="C1495" s="53"/>
      <c r="D1495" s="88"/>
      <c r="E1495" s="6"/>
      <c r="F1495" s="88"/>
      <c r="G1495" s="14"/>
      <c r="H1495" s="14"/>
      <c r="I1495" s="17"/>
      <c r="J1495" s="17"/>
      <c r="K1495" s="6"/>
      <c r="L1495" s="6"/>
      <c r="M1495" s="136"/>
      <c r="N1495" s="14"/>
      <c r="O1495" s="26"/>
      <c r="P1495" s="14"/>
      <c r="Q1495" s="14"/>
      <c r="R1495" s="14"/>
      <c r="S1495" s="14"/>
      <c r="T1495" s="14"/>
      <c r="U1495" s="14"/>
      <c r="V1495" s="6"/>
      <c r="W1495" s="256">
        <f t="shared" si="157"/>
        <v>0</v>
      </c>
      <c r="X1495" s="144" t="str">
        <f t="shared" si="159"/>
        <v/>
      </c>
      <c r="Y1495" s="26"/>
      <c r="Z1495" s="34"/>
      <c r="AA1495" s="34"/>
      <c r="AB1495" s="34"/>
      <c r="AC1495" s="35"/>
      <c r="AD1495" s="36"/>
      <c r="AE1495" s="49"/>
      <c r="AF1495" s="246"/>
      <c r="AG1495" s="257">
        <f t="shared" si="158"/>
        <v>0</v>
      </c>
      <c r="AH1495" s="252" t="str">
        <f t="shared" si="160"/>
        <v/>
      </c>
      <c r="AI1495" s="258">
        <f t="shared" si="161"/>
        <v>0</v>
      </c>
    </row>
    <row r="1496" spans="1:35" ht="14.25" customHeight="1" x14ac:dyDescent="0.2">
      <c r="A1496" s="133"/>
      <c r="B1496" s="7"/>
      <c r="C1496" s="53"/>
      <c r="D1496" s="88"/>
      <c r="E1496" s="6"/>
      <c r="F1496" s="88"/>
      <c r="G1496" s="14"/>
      <c r="H1496" s="14"/>
      <c r="I1496" s="17"/>
      <c r="J1496" s="17"/>
      <c r="K1496" s="6"/>
      <c r="L1496" s="6"/>
      <c r="M1496" s="136"/>
      <c r="N1496" s="14"/>
      <c r="O1496" s="26"/>
      <c r="P1496" s="14"/>
      <c r="Q1496" s="14"/>
      <c r="R1496" s="14"/>
      <c r="S1496" s="14"/>
      <c r="T1496" s="14"/>
      <c r="U1496" s="14"/>
      <c r="V1496" s="6"/>
      <c r="W1496" s="256">
        <f t="shared" si="157"/>
        <v>0</v>
      </c>
      <c r="X1496" s="144" t="str">
        <f t="shared" si="159"/>
        <v/>
      </c>
      <c r="Y1496" s="26"/>
      <c r="Z1496" s="34"/>
      <c r="AA1496" s="34"/>
      <c r="AB1496" s="34"/>
      <c r="AC1496" s="35"/>
      <c r="AD1496" s="36"/>
      <c r="AE1496" s="49"/>
      <c r="AF1496" s="246"/>
      <c r="AG1496" s="257">
        <f t="shared" si="158"/>
        <v>0</v>
      </c>
      <c r="AH1496" s="252" t="str">
        <f t="shared" si="160"/>
        <v/>
      </c>
      <c r="AI1496" s="258">
        <f t="shared" si="161"/>
        <v>0</v>
      </c>
    </row>
    <row r="1497" spans="1:35" ht="14.25" customHeight="1" x14ac:dyDescent="0.2">
      <c r="A1497" s="133"/>
      <c r="B1497" s="7"/>
      <c r="C1497" s="53"/>
      <c r="D1497" s="88"/>
      <c r="E1497" s="6"/>
      <c r="F1497" s="88"/>
      <c r="G1497" s="14"/>
      <c r="H1497" s="14"/>
      <c r="I1497" s="17"/>
      <c r="J1497" s="17"/>
      <c r="K1497" s="6"/>
      <c r="L1497" s="6"/>
      <c r="M1497" s="136"/>
      <c r="N1497" s="14"/>
      <c r="O1497" s="26"/>
      <c r="P1497" s="14"/>
      <c r="Q1497" s="14"/>
      <c r="R1497" s="14"/>
      <c r="S1497" s="14"/>
      <c r="T1497" s="14"/>
      <c r="U1497" s="14"/>
      <c r="V1497" s="6"/>
      <c r="W1497" s="256">
        <f t="shared" si="157"/>
        <v>0</v>
      </c>
      <c r="X1497" s="144" t="str">
        <f t="shared" si="159"/>
        <v/>
      </c>
      <c r="Y1497" s="26"/>
      <c r="Z1497" s="34"/>
      <c r="AA1497" s="34"/>
      <c r="AB1497" s="34"/>
      <c r="AC1497" s="35"/>
      <c r="AD1497" s="36"/>
      <c r="AE1497" s="49"/>
      <c r="AF1497" s="246"/>
      <c r="AG1497" s="257">
        <f t="shared" si="158"/>
        <v>0</v>
      </c>
      <c r="AH1497" s="252" t="str">
        <f t="shared" si="160"/>
        <v/>
      </c>
      <c r="AI1497" s="258">
        <f t="shared" si="161"/>
        <v>0</v>
      </c>
    </row>
    <row r="1498" spans="1:35" ht="14.25" customHeight="1" x14ac:dyDescent="0.2">
      <c r="A1498" s="133"/>
      <c r="B1498" s="7"/>
      <c r="C1498" s="53"/>
      <c r="D1498" s="88"/>
      <c r="E1498" s="6"/>
      <c r="F1498" s="88"/>
      <c r="G1498" s="14"/>
      <c r="H1498" s="14"/>
      <c r="I1498" s="17"/>
      <c r="J1498" s="17"/>
      <c r="K1498" s="6"/>
      <c r="L1498" s="6"/>
      <c r="M1498" s="136"/>
      <c r="N1498" s="14"/>
      <c r="O1498" s="26"/>
      <c r="P1498" s="14"/>
      <c r="Q1498" s="14"/>
      <c r="R1498" s="14"/>
      <c r="S1498" s="14"/>
      <c r="T1498" s="14"/>
      <c r="U1498" s="14"/>
      <c r="V1498" s="6"/>
      <c r="W1498" s="256">
        <f t="shared" si="157"/>
        <v>0</v>
      </c>
      <c r="X1498" s="144" t="str">
        <f t="shared" si="159"/>
        <v/>
      </c>
      <c r="Y1498" s="26"/>
      <c r="Z1498" s="34"/>
      <c r="AA1498" s="34"/>
      <c r="AB1498" s="34"/>
      <c r="AC1498" s="35"/>
      <c r="AD1498" s="36"/>
      <c r="AE1498" s="49"/>
      <c r="AF1498" s="246"/>
      <c r="AG1498" s="257">
        <f t="shared" si="158"/>
        <v>0</v>
      </c>
      <c r="AH1498" s="252" t="str">
        <f t="shared" si="160"/>
        <v/>
      </c>
      <c r="AI1498" s="258">
        <f t="shared" si="161"/>
        <v>0</v>
      </c>
    </row>
    <row r="1499" spans="1:35" ht="14.25" customHeight="1" x14ac:dyDescent="0.2">
      <c r="A1499" s="133"/>
      <c r="B1499" s="7"/>
      <c r="C1499" s="53"/>
      <c r="D1499" s="88"/>
      <c r="E1499" s="6"/>
      <c r="F1499" s="88"/>
      <c r="G1499" s="14"/>
      <c r="H1499" s="14"/>
      <c r="I1499" s="17"/>
      <c r="J1499" s="17"/>
      <c r="K1499" s="6"/>
      <c r="L1499" s="6"/>
      <c r="M1499" s="136"/>
      <c r="N1499" s="14"/>
      <c r="O1499" s="26"/>
      <c r="P1499" s="14"/>
      <c r="Q1499" s="14"/>
      <c r="R1499" s="14"/>
      <c r="S1499" s="14"/>
      <c r="T1499" s="14"/>
      <c r="U1499" s="14"/>
      <c r="V1499" s="6"/>
      <c r="W1499" s="256">
        <f t="shared" si="157"/>
        <v>0</v>
      </c>
      <c r="X1499" s="144" t="str">
        <f t="shared" si="159"/>
        <v/>
      </c>
      <c r="Y1499" s="26"/>
      <c r="Z1499" s="34"/>
      <c r="AA1499" s="34"/>
      <c r="AB1499" s="34"/>
      <c r="AC1499" s="35"/>
      <c r="AD1499" s="36"/>
      <c r="AE1499" s="49"/>
      <c r="AF1499" s="246"/>
      <c r="AG1499" s="257">
        <f t="shared" si="158"/>
        <v>0</v>
      </c>
      <c r="AH1499" s="252" t="str">
        <f t="shared" si="160"/>
        <v/>
      </c>
      <c r="AI1499" s="258">
        <f t="shared" si="161"/>
        <v>0</v>
      </c>
    </row>
    <row r="1500" spans="1:35" ht="14.25" customHeight="1" x14ac:dyDescent="0.2">
      <c r="A1500" s="133"/>
      <c r="B1500" s="7"/>
      <c r="C1500" s="53"/>
      <c r="D1500" s="88"/>
      <c r="E1500" s="6"/>
      <c r="F1500" s="88"/>
      <c r="G1500" s="14"/>
      <c r="H1500" s="14"/>
      <c r="I1500" s="17"/>
      <c r="J1500" s="17"/>
      <c r="K1500" s="6"/>
      <c r="L1500" s="6"/>
      <c r="M1500" s="136"/>
      <c r="N1500" s="14"/>
      <c r="O1500" s="26"/>
      <c r="P1500" s="14"/>
      <c r="Q1500" s="14"/>
      <c r="R1500" s="14"/>
      <c r="S1500" s="14"/>
      <c r="T1500" s="14"/>
      <c r="U1500" s="14"/>
      <c r="V1500" s="6"/>
      <c r="W1500" s="256">
        <f t="shared" si="157"/>
        <v>0</v>
      </c>
      <c r="X1500" s="144" t="str">
        <f t="shared" si="159"/>
        <v/>
      </c>
      <c r="Y1500" s="26"/>
      <c r="Z1500" s="34"/>
      <c r="AA1500" s="34"/>
      <c r="AB1500" s="34"/>
      <c r="AC1500" s="35"/>
      <c r="AD1500" s="36"/>
      <c r="AE1500" s="49"/>
      <c r="AF1500" s="246"/>
      <c r="AG1500" s="257">
        <f t="shared" si="158"/>
        <v>0</v>
      </c>
      <c r="AH1500" s="252" t="str">
        <f t="shared" si="160"/>
        <v/>
      </c>
      <c r="AI1500" s="258">
        <f t="shared" si="161"/>
        <v>0</v>
      </c>
    </row>
    <row r="1501" spans="1:35" ht="14.25" customHeight="1" x14ac:dyDescent="0.2">
      <c r="A1501" s="133"/>
      <c r="B1501" s="7"/>
      <c r="C1501" s="53"/>
      <c r="D1501" s="88"/>
      <c r="E1501" s="6"/>
      <c r="F1501" s="88"/>
      <c r="G1501" s="14"/>
      <c r="H1501" s="14"/>
      <c r="I1501" s="17"/>
      <c r="J1501" s="17"/>
      <c r="K1501" s="6"/>
      <c r="L1501" s="6"/>
      <c r="M1501" s="136"/>
      <c r="N1501" s="14"/>
      <c r="O1501" s="26"/>
      <c r="P1501" s="14"/>
      <c r="Q1501" s="14"/>
      <c r="R1501" s="14"/>
      <c r="S1501" s="14"/>
      <c r="T1501" s="14"/>
      <c r="U1501" s="14"/>
      <c r="V1501" s="6"/>
      <c r="W1501" s="256">
        <f t="shared" si="157"/>
        <v>0</v>
      </c>
      <c r="X1501" s="144" t="str">
        <f t="shared" si="159"/>
        <v/>
      </c>
      <c r="Y1501" s="26"/>
      <c r="Z1501" s="34"/>
      <c r="AA1501" s="34"/>
      <c r="AB1501" s="34"/>
      <c r="AC1501" s="35"/>
      <c r="AD1501" s="36"/>
      <c r="AE1501" s="49"/>
      <c r="AF1501" s="246"/>
      <c r="AG1501" s="257">
        <f t="shared" si="158"/>
        <v>0</v>
      </c>
      <c r="AH1501" s="252" t="str">
        <f t="shared" si="160"/>
        <v/>
      </c>
      <c r="AI1501" s="258">
        <f t="shared" si="161"/>
        <v>0</v>
      </c>
    </row>
    <row r="1502" spans="1:35" ht="14.25" customHeight="1" x14ac:dyDescent="0.2">
      <c r="A1502" s="133"/>
      <c r="B1502" s="7"/>
      <c r="C1502" s="53"/>
      <c r="D1502" s="88"/>
      <c r="E1502" s="6"/>
      <c r="F1502" s="88"/>
      <c r="G1502" s="14"/>
      <c r="H1502" s="14"/>
      <c r="I1502" s="17"/>
      <c r="J1502" s="17"/>
      <c r="K1502" s="6"/>
      <c r="L1502" s="6"/>
      <c r="M1502" s="136"/>
      <c r="N1502" s="14"/>
      <c r="O1502" s="26"/>
      <c r="P1502" s="14"/>
      <c r="Q1502" s="14"/>
      <c r="R1502" s="14"/>
      <c r="S1502" s="14"/>
      <c r="T1502" s="14"/>
      <c r="U1502" s="14"/>
      <c r="V1502" s="6"/>
      <c r="W1502" s="256">
        <f t="shared" si="157"/>
        <v>0</v>
      </c>
      <c r="X1502" s="144" t="str">
        <f t="shared" si="159"/>
        <v/>
      </c>
      <c r="Y1502" s="26"/>
      <c r="Z1502" s="34"/>
      <c r="AA1502" s="34"/>
      <c r="AB1502" s="34"/>
      <c r="AC1502" s="35"/>
      <c r="AD1502" s="36"/>
      <c r="AE1502" s="49"/>
      <c r="AF1502" s="246"/>
      <c r="AG1502" s="257">
        <f t="shared" si="158"/>
        <v>0</v>
      </c>
      <c r="AH1502" s="252" t="str">
        <f t="shared" si="160"/>
        <v/>
      </c>
      <c r="AI1502" s="258">
        <f t="shared" si="161"/>
        <v>0</v>
      </c>
    </row>
    <row r="1503" spans="1:35" ht="14.25" customHeight="1" x14ac:dyDescent="0.2">
      <c r="A1503" s="133"/>
      <c r="B1503" s="7"/>
      <c r="C1503" s="53"/>
      <c r="D1503" s="88"/>
      <c r="E1503" s="6"/>
      <c r="F1503" s="88"/>
      <c r="G1503" s="14"/>
      <c r="H1503" s="14"/>
      <c r="I1503" s="17"/>
      <c r="J1503" s="17"/>
      <c r="K1503" s="6"/>
      <c r="L1503" s="6"/>
      <c r="M1503" s="136"/>
      <c r="N1503" s="14"/>
      <c r="O1503" s="26"/>
      <c r="P1503" s="14"/>
      <c r="Q1503" s="14"/>
      <c r="R1503" s="14"/>
      <c r="S1503" s="14"/>
      <c r="T1503" s="14"/>
      <c r="U1503" s="14"/>
      <c r="V1503" s="6"/>
      <c r="W1503" s="256">
        <f t="shared" si="157"/>
        <v>0</v>
      </c>
      <c r="X1503" s="144" t="str">
        <f t="shared" si="159"/>
        <v/>
      </c>
      <c r="Y1503" s="26"/>
      <c r="Z1503" s="34"/>
      <c r="AA1503" s="34"/>
      <c r="AB1503" s="34"/>
      <c r="AC1503" s="35"/>
      <c r="AD1503" s="36"/>
      <c r="AE1503" s="49"/>
      <c r="AF1503" s="246"/>
      <c r="AG1503" s="257">
        <f t="shared" si="158"/>
        <v>0</v>
      </c>
      <c r="AH1503" s="252" t="str">
        <f t="shared" si="160"/>
        <v/>
      </c>
      <c r="AI1503" s="258">
        <f t="shared" si="161"/>
        <v>0</v>
      </c>
    </row>
    <row r="1504" spans="1:35" ht="14.25" customHeight="1" x14ac:dyDescent="0.2">
      <c r="A1504" s="133"/>
      <c r="B1504" s="7"/>
      <c r="C1504" s="53"/>
      <c r="D1504" s="88"/>
      <c r="E1504" s="6"/>
      <c r="F1504" s="88"/>
      <c r="G1504" s="14"/>
      <c r="H1504" s="14"/>
      <c r="I1504" s="17"/>
      <c r="J1504" s="17"/>
      <c r="K1504" s="6"/>
      <c r="L1504" s="6"/>
      <c r="M1504" s="136"/>
      <c r="N1504" s="14"/>
      <c r="O1504" s="26"/>
      <c r="P1504" s="14"/>
      <c r="Q1504" s="14"/>
      <c r="R1504" s="14"/>
      <c r="S1504" s="14"/>
      <c r="T1504" s="14"/>
      <c r="U1504" s="14"/>
      <c r="V1504" s="6"/>
      <c r="W1504" s="256">
        <f t="shared" si="157"/>
        <v>0</v>
      </c>
      <c r="X1504" s="144" t="str">
        <f t="shared" si="159"/>
        <v/>
      </c>
      <c r="Y1504" s="26"/>
      <c r="Z1504" s="34"/>
      <c r="AA1504" s="34"/>
      <c r="AB1504" s="34"/>
      <c r="AC1504" s="35"/>
      <c r="AD1504" s="36"/>
      <c r="AE1504" s="49"/>
      <c r="AF1504" s="246"/>
      <c r="AG1504" s="257">
        <f t="shared" si="158"/>
        <v>0</v>
      </c>
      <c r="AH1504" s="252" t="str">
        <f t="shared" si="160"/>
        <v/>
      </c>
      <c r="AI1504" s="258">
        <f t="shared" si="161"/>
        <v>0</v>
      </c>
    </row>
    <row r="1505" spans="1:35" ht="14.25" customHeight="1" x14ac:dyDescent="0.2">
      <c r="A1505" s="133"/>
      <c r="B1505" s="7"/>
      <c r="C1505" s="53"/>
      <c r="D1505" s="88"/>
      <c r="E1505" s="6"/>
      <c r="F1505" s="88"/>
      <c r="G1505" s="14"/>
      <c r="H1505" s="14"/>
      <c r="I1505" s="17"/>
      <c r="J1505" s="17"/>
      <c r="K1505" s="6"/>
      <c r="L1505" s="6"/>
      <c r="M1505" s="136"/>
      <c r="N1505" s="14"/>
      <c r="O1505" s="26"/>
      <c r="P1505" s="14"/>
      <c r="Q1505" s="14"/>
      <c r="R1505" s="14"/>
      <c r="S1505" s="14"/>
      <c r="T1505" s="14"/>
      <c r="U1505" s="14"/>
      <c r="V1505" s="6"/>
      <c r="W1505" s="256">
        <f t="shared" si="157"/>
        <v>0</v>
      </c>
      <c r="X1505" s="144" t="str">
        <f t="shared" si="159"/>
        <v/>
      </c>
      <c r="Y1505" s="26"/>
      <c r="Z1505" s="34"/>
      <c r="AA1505" s="34"/>
      <c r="AB1505" s="34"/>
      <c r="AC1505" s="35"/>
      <c r="AD1505" s="36"/>
      <c r="AE1505" s="49"/>
      <c r="AF1505" s="246"/>
      <c r="AG1505" s="257">
        <f t="shared" si="158"/>
        <v>0</v>
      </c>
      <c r="AH1505" s="252" t="str">
        <f t="shared" si="160"/>
        <v/>
      </c>
      <c r="AI1505" s="258">
        <f t="shared" si="161"/>
        <v>0</v>
      </c>
    </row>
    <row r="1506" spans="1:35" ht="14.25" customHeight="1" x14ac:dyDescent="0.2">
      <c r="A1506" s="133"/>
      <c r="B1506" s="7"/>
      <c r="C1506" s="53"/>
      <c r="D1506" s="88"/>
      <c r="E1506" s="6"/>
      <c r="F1506" s="88"/>
      <c r="G1506" s="14"/>
      <c r="H1506" s="14"/>
      <c r="I1506" s="17"/>
      <c r="J1506" s="17"/>
      <c r="K1506" s="6"/>
      <c r="L1506" s="6"/>
      <c r="M1506" s="136"/>
      <c r="N1506" s="14"/>
      <c r="O1506" s="26"/>
      <c r="P1506" s="14"/>
      <c r="Q1506" s="14"/>
      <c r="R1506" s="14"/>
      <c r="S1506" s="14"/>
      <c r="T1506" s="14"/>
      <c r="U1506" s="14"/>
      <c r="V1506" s="6"/>
      <c r="W1506" s="256">
        <f t="shared" si="157"/>
        <v>0</v>
      </c>
      <c r="X1506" s="144" t="str">
        <f t="shared" si="159"/>
        <v/>
      </c>
      <c r="Y1506" s="26"/>
      <c r="Z1506" s="34"/>
      <c r="AA1506" s="34"/>
      <c r="AB1506" s="34"/>
      <c r="AC1506" s="35"/>
      <c r="AD1506" s="36"/>
      <c r="AE1506" s="49"/>
      <c r="AF1506" s="246"/>
      <c r="AG1506" s="257">
        <f t="shared" si="158"/>
        <v>0</v>
      </c>
      <c r="AH1506" s="252" t="str">
        <f t="shared" si="160"/>
        <v/>
      </c>
      <c r="AI1506" s="258">
        <f t="shared" si="161"/>
        <v>0</v>
      </c>
    </row>
    <row r="1507" spans="1:35" ht="14.25" customHeight="1" x14ac:dyDescent="0.2">
      <c r="A1507" s="133"/>
      <c r="B1507" s="7"/>
      <c r="C1507" s="53"/>
      <c r="D1507" s="88"/>
      <c r="E1507" s="6"/>
      <c r="F1507" s="88"/>
      <c r="G1507" s="14"/>
      <c r="H1507" s="14"/>
      <c r="I1507" s="17"/>
      <c r="J1507" s="17"/>
      <c r="K1507" s="6"/>
      <c r="L1507" s="6"/>
      <c r="M1507" s="136"/>
      <c r="N1507" s="14"/>
      <c r="O1507" s="26"/>
      <c r="P1507" s="14"/>
      <c r="Q1507" s="14"/>
      <c r="R1507" s="14"/>
      <c r="S1507" s="14"/>
      <c r="T1507" s="14"/>
      <c r="U1507" s="14"/>
      <c r="V1507" s="6"/>
      <c r="W1507" s="256">
        <f t="shared" si="157"/>
        <v>0</v>
      </c>
      <c r="X1507" s="144" t="str">
        <f t="shared" si="159"/>
        <v/>
      </c>
      <c r="Y1507" s="26"/>
      <c r="Z1507" s="34"/>
      <c r="AA1507" s="34"/>
      <c r="AB1507" s="34"/>
      <c r="AC1507" s="35"/>
      <c r="AD1507" s="36"/>
      <c r="AE1507" s="49"/>
      <c r="AF1507" s="246"/>
      <c r="AG1507" s="257">
        <f t="shared" si="158"/>
        <v>0</v>
      </c>
      <c r="AH1507" s="252" t="str">
        <f t="shared" si="160"/>
        <v/>
      </c>
      <c r="AI1507" s="258">
        <f t="shared" si="161"/>
        <v>0</v>
      </c>
    </row>
    <row r="1508" spans="1:35" ht="14.25" customHeight="1" x14ac:dyDescent="0.2">
      <c r="A1508" s="133"/>
      <c r="B1508" s="7"/>
      <c r="C1508" s="53"/>
      <c r="D1508" s="88"/>
      <c r="E1508" s="6"/>
      <c r="F1508" s="88"/>
      <c r="G1508" s="14"/>
      <c r="H1508" s="14"/>
      <c r="I1508" s="17"/>
      <c r="J1508" s="17"/>
      <c r="K1508" s="6"/>
      <c r="L1508" s="6"/>
      <c r="M1508" s="136"/>
      <c r="N1508" s="14"/>
      <c r="O1508" s="26"/>
      <c r="P1508" s="14"/>
      <c r="Q1508" s="14"/>
      <c r="R1508" s="14"/>
      <c r="S1508" s="14"/>
      <c r="T1508" s="14"/>
      <c r="U1508" s="14"/>
      <c r="V1508" s="6"/>
      <c r="W1508" s="256">
        <f t="shared" si="157"/>
        <v>0</v>
      </c>
      <c r="X1508" s="144" t="str">
        <f t="shared" si="159"/>
        <v/>
      </c>
      <c r="Y1508" s="26"/>
      <c r="Z1508" s="34"/>
      <c r="AA1508" s="34"/>
      <c r="AB1508" s="34"/>
      <c r="AC1508" s="35"/>
      <c r="AD1508" s="36"/>
      <c r="AE1508" s="49"/>
      <c r="AF1508" s="246"/>
      <c r="AG1508" s="257">
        <f t="shared" si="158"/>
        <v>0</v>
      </c>
      <c r="AH1508" s="252" t="str">
        <f t="shared" si="160"/>
        <v/>
      </c>
      <c r="AI1508" s="258">
        <f t="shared" si="161"/>
        <v>0</v>
      </c>
    </row>
    <row r="1509" spans="1:35" ht="14.25" customHeight="1" x14ac:dyDescent="0.2">
      <c r="A1509" s="133"/>
      <c r="B1509" s="7"/>
      <c r="C1509" s="53"/>
      <c r="D1509" s="88"/>
      <c r="E1509" s="6"/>
      <c r="F1509" s="88"/>
      <c r="G1509" s="14"/>
      <c r="H1509" s="14"/>
      <c r="I1509" s="17"/>
      <c r="J1509" s="17"/>
      <c r="K1509" s="6"/>
      <c r="L1509" s="6"/>
      <c r="M1509" s="136"/>
      <c r="N1509" s="14"/>
      <c r="O1509" s="26"/>
      <c r="P1509" s="14"/>
      <c r="Q1509" s="14"/>
      <c r="R1509" s="14"/>
      <c r="S1509" s="14"/>
      <c r="T1509" s="14"/>
      <c r="U1509" s="14"/>
      <c r="V1509" s="6"/>
      <c r="W1509" s="256">
        <f t="shared" si="157"/>
        <v>0</v>
      </c>
      <c r="X1509" s="144" t="str">
        <f t="shared" si="159"/>
        <v/>
      </c>
      <c r="Y1509" s="26"/>
      <c r="Z1509" s="34"/>
      <c r="AA1509" s="34"/>
      <c r="AB1509" s="34"/>
      <c r="AC1509" s="35"/>
      <c r="AD1509" s="36"/>
      <c r="AE1509" s="49"/>
      <c r="AF1509" s="246"/>
      <c r="AG1509" s="257">
        <f t="shared" si="158"/>
        <v>0</v>
      </c>
      <c r="AH1509" s="252" t="str">
        <f t="shared" si="160"/>
        <v/>
      </c>
      <c r="AI1509" s="258">
        <f t="shared" si="161"/>
        <v>0</v>
      </c>
    </row>
    <row r="1510" spans="1:35" ht="14.25" customHeight="1" x14ac:dyDescent="0.2">
      <c r="A1510" s="133"/>
      <c r="B1510" s="7"/>
      <c r="C1510" s="53"/>
      <c r="D1510" s="88"/>
      <c r="E1510" s="6"/>
      <c r="F1510" s="88"/>
      <c r="G1510" s="14"/>
      <c r="H1510" s="14"/>
      <c r="I1510" s="17"/>
      <c r="J1510" s="17"/>
      <c r="K1510" s="6"/>
      <c r="L1510" s="6"/>
      <c r="M1510" s="136"/>
      <c r="N1510" s="14"/>
      <c r="O1510" s="26"/>
      <c r="P1510" s="14"/>
      <c r="Q1510" s="14"/>
      <c r="R1510" s="14"/>
      <c r="S1510" s="14"/>
      <c r="T1510" s="14"/>
      <c r="U1510" s="14"/>
      <c r="V1510" s="6"/>
      <c r="W1510" s="256">
        <f t="shared" si="157"/>
        <v>0</v>
      </c>
      <c r="X1510" s="144" t="str">
        <f t="shared" si="159"/>
        <v/>
      </c>
      <c r="Y1510" s="26"/>
      <c r="Z1510" s="34"/>
      <c r="AA1510" s="34"/>
      <c r="AB1510" s="34"/>
      <c r="AC1510" s="35"/>
      <c r="AD1510" s="36"/>
      <c r="AE1510" s="49"/>
      <c r="AF1510" s="246"/>
      <c r="AG1510" s="257">
        <f t="shared" si="158"/>
        <v>0</v>
      </c>
      <c r="AH1510" s="252" t="str">
        <f t="shared" si="160"/>
        <v/>
      </c>
      <c r="AI1510" s="258">
        <f t="shared" si="161"/>
        <v>0</v>
      </c>
    </row>
    <row r="1511" spans="1:35" ht="14.25" customHeight="1" x14ac:dyDescent="0.2">
      <c r="A1511" s="133"/>
      <c r="B1511" s="7"/>
      <c r="C1511" s="53"/>
      <c r="D1511" s="88"/>
      <c r="E1511" s="6"/>
      <c r="F1511" s="88"/>
      <c r="G1511" s="14"/>
      <c r="H1511" s="14"/>
      <c r="I1511" s="17"/>
      <c r="J1511" s="17"/>
      <c r="K1511" s="6"/>
      <c r="L1511" s="6"/>
      <c r="M1511" s="136"/>
      <c r="N1511" s="14"/>
      <c r="O1511" s="26"/>
      <c r="P1511" s="14"/>
      <c r="Q1511" s="14"/>
      <c r="R1511" s="14"/>
      <c r="S1511" s="14"/>
      <c r="T1511" s="14"/>
      <c r="U1511" s="14"/>
      <c r="V1511" s="6"/>
      <c r="W1511" s="256">
        <f t="shared" si="157"/>
        <v>0</v>
      </c>
      <c r="X1511" s="144" t="str">
        <f t="shared" si="159"/>
        <v/>
      </c>
      <c r="Y1511" s="26"/>
      <c r="Z1511" s="34"/>
      <c r="AA1511" s="34"/>
      <c r="AB1511" s="34"/>
      <c r="AC1511" s="35"/>
      <c r="AD1511" s="36"/>
      <c r="AE1511" s="49"/>
      <c r="AF1511" s="246"/>
      <c r="AG1511" s="257">
        <f t="shared" si="158"/>
        <v>0</v>
      </c>
      <c r="AH1511" s="252" t="str">
        <f t="shared" si="160"/>
        <v/>
      </c>
      <c r="AI1511" s="258">
        <f t="shared" si="161"/>
        <v>0</v>
      </c>
    </row>
    <row r="1512" spans="1:35" ht="14.25" customHeight="1" x14ac:dyDescent="0.2">
      <c r="A1512" s="133"/>
      <c r="B1512" s="7"/>
      <c r="C1512" s="53"/>
      <c r="D1512" s="88"/>
      <c r="E1512" s="6"/>
      <c r="F1512" s="88"/>
      <c r="G1512" s="14"/>
      <c r="H1512" s="14"/>
      <c r="I1512" s="17"/>
      <c r="J1512" s="17"/>
      <c r="K1512" s="6"/>
      <c r="L1512" s="6"/>
      <c r="M1512" s="136"/>
      <c r="N1512" s="14"/>
      <c r="O1512" s="26"/>
      <c r="P1512" s="14"/>
      <c r="Q1512" s="14"/>
      <c r="R1512" s="14"/>
      <c r="S1512" s="14"/>
      <c r="T1512" s="14"/>
      <c r="U1512" s="14"/>
      <c r="V1512" s="6"/>
      <c r="W1512" s="256">
        <f t="shared" ref="W1512:W1575" si="162">S1512+T1512+U1512+V1512</f>
        <v>0</v>
      </c>
      <c r="X1512" s="144" t="str">
        <f t="shared" si="159"/>
        <v/>
      </c>
      <c r="Y1512" s="26"/>
      <c r="Z1512" s="34"/>
      <c r="AA1512" s="34"/>
      <c r="AB1512" s="34"/>
      <c r="AC1512" s="35"/>
      <c r="AD1512" s="36"/>
      <c r="AE1512" s="49"/>
      <c r="AF1512" s="246"/>
      <c r="AG1512" s="257">
        <f t="shared" ref="AG1512:AG1575" si="163">N1512*C1512</f>
        <v>0</v>
      </c>
      <c r="AH1512" s="252" t="str">
        <f t="shared" si="160"/>
        <v/>
      </c>
      <c r="AI1512" s="258">
        <f t="shared" si="161"/>
        <v>0</v>
      </c>
    </row>
    <row r="1513" spans="1:35" ht="14.25" customHeight="1" x14ac:dyDescent="0.2">
      <c r="A1513" s="133"/>
      <c r="B1513" s="7"/>
      <c r="C1513" s="53"/>
      <c r="D1513" s="88"/>
      <c r="E1513" s="6"/>
      <c r="F1513" s="88"/>
      <c r="G1513" s="14"/>
      <c r="H1513" s="14"/>
      <c r="I1513" s="17"/>
      <c r="J1513" s="17"/>
      <c r="K1513" s="6"/>
      <c r="L1513" s="6"/>
      <c r="M1513" s="136"/>
      <c r="N1513" s="14"/>
      <c r="O1513" s="26"/>
      <c r="P1513" s="14"/>
      <c r="Q1513" s="14"/>
      <c r="R1513" s="14"/>
      <c r="S1513" s="14"/>
      <c r="T1513" s="14"/>
      <c r="U1513" s="14"/>
      <c r="V1513" s="6"/>
      <c r="W1513" s="256">
        <f t="shared" si="162"/>
        <v>0</v>
      </c>
      <c r="X1513" s="144" t="str">
        <f t="shared" ref="X1513:X1576" si="164">IF(O1513="a",0,IF(O1513="d","0",IF(O1513="","",+N1513-S1513-T1513-U1513-V1513)))</f>
        <v/>
      </c>
      <c r="Y1513" s="26"/>
      <c r="Z1513" s="34"/>
      <c r="AA1513" s="34"/>
      <c r="AB1513" s="34"/>
      <c r="AC1513" s="35"/>
      <c r="AD1513" s="36"/>
      <c r="AE1513" s="49"/>
      <c r="AF1513" s="246"/>
      <c r="AG1513" s="257">
        <f t="shared" si="163"/>
        <v>0</v>
      </c>
      <c r="AH1513" s="252" t="str">
        <f t="shared" ref="AH1513:AH1576" si="165">IF(O1513="a",0,IF(O1513="d",0,IF(C1513="","",+N1513-(C1513*N1513))))</f>
        <v/>
      </c>
      <c r="AI1513" s="258">
        <f t="shared" si="161"/>
        <v>0</v>
      </c>
    </row>
    <row r="1514" spans="1:35" ht="14.25" customHeight="1" x14ac:dyDescent="0.2">
      <c r="A1514" s="133"/>
      <c r="B1514" s="7"/>
      <c r="C1514" s="53"/>
      <c r="D1514" s="88"/>
      <c r="E1514" s="6"/>
      <c r="F1514" s="88"/>
      <c r="G1514" s="14"/>
      <c r="H1514" s="14"/>
      <c r="I1514" s="17"/>
      <c r="J1514" s="17"/>
      <c r="K1514" s="6"/>
      <c r="L1514" s="6"/>
      <c r="M1514" s="136"/>
      <c r="N1514" s="14"/>
      <c r="O1514" s="26"/>
      <c r="P1514" s="14"/>
      <c r="Q1514" s="14"/>
      <c r="R1514" s="14"/>
      <c r="S1514" s="14"/>
      <c r="T1514" s="14"/>
      <c r="U1514" s="14"/>
      <c r="V1514" s="6"/>
      <c r="W1514" s="256">
        <f t="shared" si="162"/>
        <v>0</v>
      </c>
      <c r="X1514" s="144" t="str">
        <f t="shared" si="164"/>
        <v/>
      </c>
      <c r="Y1514" s="26"/>
      <c r="Z1514" s="34"/>
      <c r="AA1514" s="34"/>
      <c r="AB1514" s="34"/>
      <c r="AC1514" s="35"/>
      <c r="AD1514" s="36"/>
      <c r="AE1514" s="49"/>
      <c r="AF1514" s="246"/>
      <c r="AG1514" s="257">
        <f t="shared" si="163"/>
        <v>0</v>
      </c>
      <c r="AH1514" s="252" t="str">
        <f t="shared" si="165"/>
        <v/>
      </c>
      <c r="AI1514" s="258">
        <f t="shared" si="161"/>
        <v>0</v>
      </c>
    </row>
    <row r="1515" spans="1:35" ht="14.25" customHeight="1" x14ac:dyDescent="0.2">
      <c r="A1515" s="133"/>
      <c r="B1515" s="7"/>
      <c r="C1515" s="53"/>
      <c r="D1515" s="88"/>
      <c r="E1515" s="6"/>
      <c r="F1515" s="88"/>
      <c r="G1515" s="14"/>
      <c r="H1515" s="14"/>
      <c r="I1515" s="17"/>
      <c r="J1515" s="17"/>
      <c r="K1515" s="6"/>
      <c r="L1515" s="6"/>
      <c r="M1515" s="136"/>
      <c r="N1515" s="14"/>
      <c r="O1515" s="26"/>
      <c r="P1515" s="14"/>
      <c r="Q1515" s="14"/>
      <c r="R1515" s="14"/>
      <c r="S1515" s="14"/>
      <c r="T1515" s="14"/>
      <c r="U1515" s="14"/>
      <c r="V1515" s="6"/>
      <c r="W1515" s="256">
        <f t="shared" si="162"/>
        <v>0</v>
      </c>
      <c r="X1515" s="144" t="str">
        <f t="shared" si="164"/>
        <v/>
      </c>
      <c r="Y1515" s="26"/>
      <c r="Z1515" s="34"/>
      <c r="AA1515" s="34"/>
      <c r="AB1515" s="34"/>
      <c r="AC1515" s="35"/>
      <c r="AD1515" s="36"/>
      <c r="AE1515" s="49"/>
      <c r="AF1515" s="246"/>
      <c r="AG1515" s="257">
        <f t="shared" si="163"/>
        <v>0</v>
      </c>
      <c r="AH1515" s="252" t="str">
        <f t="shared" si="165"/>
        <v/>
      </c>
      <c r="AI1515" s="258">
        <f t="shared" si="161"/>
        <v>0</v>
      </c>
    </row>
    <row r="1516" spans="1:35" ht="14.25" customHeight="1" x14ac:dyDescent="0.2">
      <c r="A1516" s="133"/>
      <c r="B1516" s="7"/>
      <c r="C1516" s="53"/>
      <c r="D1516" s="88"/>
      <c r="E1516" s="6"/>
      <c r="F1516" s="88"/>
      <c r="G1516" s="14"/>
      <c r="H1516" s="14"/>
      <c r="I1516" s="17"/>
      <c r="J1516" s="17"/>
      <c r="K1516" s="6"/>
      <c r="L1516" s="6"/>
      <c r="M1516" s="136"/>
      <c r="N1516" s="14"/>
      <c r="O1516" s="26"/>
      <c r="P1516" s="14"/>
      <c r="Q1516" s="14"/>
      <c r="R1516" s="14"/>
      <c r="S1516" s="14"/>
      <c r="T1516" s="14"/>
      <c r="U1516" s="14"/>
      <c r="V1516" s="6"/>
      <c r="W1516" s="256">
        <f t="shared" si="162"/>
        <v>0</v>
      </c>
      <c r="X1516" s="144" t="str">
        <f t="shared" si="164"/>
        <v/>
      </c>
      <c r="Y1516" s="26"/>
      <c r="Z1516" s="34"/>
      <c r="AA1516" s="34"/>
      <c r="AB1516" s="34"/>
      <c r="AC1516" s="35"/>
      <c r="AD1516" s="36"/>
      <c r="AE1516" s="49"/>
      <c r="AF1516" s="246"/>
      <c r="AG1516" s="257">
        <f t="shared" si="163"/>
        <v>0</v>
      </c>
      <c r="AH1516" s="252" t="str">
        <f t="shared" si="165"/>
        <v/>
      </c>
      <c r="AI1516" s="258">
        <f t="shared" si="161"/>
        <v>0</v>
      </c>
    </row>
    <row r="1517" spans="1:35" ht="14.25" customHeight="1" x14ac:dyDescent="0.2">
      <c r="A1517" s="133"/>
      <c r="B1517" s="7"/>
      <c r="C1517" s="53"/>
      <c r="D1517" s="88"/>
      <c r="E1517" s="6"/>
      <c r="F1517" s="88"/>
      <c r="G1517" s="14"/>
      <c r="H1517" s="14"/>
      <c r="I1517" s="17"/>
      <c r="J1517" s="17"/>
      <c r="K1517" s="6"/>
      <c r="L1517" s="6"/>
      <c r="M1517" s="136"/>
      <c r="N1517" s="14"/>
      <c r="O1517" s="26"/>
      <c r="P1517" s="14"/>
      <c r="Q1517" s="14"/>
      <c r="R1517" s="14"/>
      <c r="S1517" s="14"/>
      <c r="T1517" s="14"/>
      <c r="U1517" s="14"/>
      <c r="V1517" s="6"/>
      <c r="W1517" s="256">
        <f t="shared" si="162"/>
        <v>0</v>
      </c>
      <c r="X1517" s="144" t="str">
        <f t="shared" si="164"/>
        <v/>
      </c>
      <c r="Y1517" s="26"/>
      <c r="Z1517" s="34"/>
      <c r="AA1517" s="34"/>
      <c r="AB1517" s="34"/>
      <c r="AC1517" s="35"/>
      <c r="AD1517" s="36"/>
      <c r="AE1517" s="49"/>
      <c r="AF1517" s="246"/>
      <c r="AG1517" s="257">
        <f t="shared" si="163"/>
        <v>0</v>
      </c>
      <c r="AH1517" s="252" t="str">
        <f t="shared" si="165"/>
        <v/>
      </c>
      <c r="AI1517" s="258">
        <f t="shared" si="161"/>
        <v>0</v>
      </c>
    </row>
    <row r="1518" spans="1:35" ht="14.25" customHeight="1" x14ac:dyDescent="0.2">
      <c r="A1518" s="133"/>
      <c r="B1518" s="7"/>
      <c r="C1518" s="53"/>
      <c r="D1518" s="88"/>
      <c r="E1518" s="6"/>
      <c r="F1518" s="88"/>
      <c r="G1518" s="14"/>
      <c r="H1518" s="14"/>
      <c r="I1518" s="17"/>
      <c r="J1518" s="17"/>
      <c r="K1518" s="6"/>
      <c r="L1518" s="6"/>
      <c r="M1518" s="136"/>
      <c r="N1518" s="14"/>
      <c r="O1518" s="26"/>
      <c r="P1518" s="14"/>
      <c r="Q1518" s="14"/>
      <c r="R1518" s="14"/>
      <c r="S1518" s="14"/>
      <c r="T1518" s="14"/>
      <c r="U1518" s="14"/>
      <c r="V1518" s="6"/>
      <c r="W1518" s="256">
        <f t="shared" si="162"/>
        <v>0</v>
      </c>
      <c r="X1518" s="144" t="str">
        <f t="shared" si="164"/>
        <v/>
      </c>
      <c r="Y1518" s="26"/>
      <c r="Z1518" s="34"/>
      <c r="AA1518" s="34"/>
      <c r="AB1518" s="34"/>
      <c r="AC1518" s="35"/>
      <c r="AD1518" s="36"/>
      <c r="AE1518" s="49"/>
      <c r="AF1518" s="246"/>
      <c r="AG1518" s="257">
        <f t="shared" si="163"/>
        <v>0</v>
      </c>
      <c r="AH1518" s="252" t="str">
        <f t="shared" si="165"/>
        <v/>
      </c>
      <c r="AI1518" s="258">
        <f t="shared" ref="AI1518:AI1581" si="166">AG1518-W1518</f>
        <v>0</v>
      </c>
    </row>
    <row r="1519" spans="1:35" ht="14.25" customHeight="1" x14ac:dyDescent="0.2">
      <c r="A1519" s="133"/>
      <c r="B1519" s="7"/>
      <c r="C1519" s="53"/>
      <c r="D1519" s="88"/>
      <c r="E1519" s="6"/>
      <c r="F1519" s="88"/>
      <c r="G1519" s="14"/>
      <c r="H1519" s="14"/>
      <c r="I1519" s="17"/>
      <c r="J1519" s="17"/>
      <c r="K1519" s="6"/>
      <c r="L1519" s="6"/>
      <c r="M1519" s="136"/>
      <c r="N1519" s="14"/>
      <c r="O1519" s="26"/>
      <c r="P1519" s="14"/>
      <c r="Q1519" s="14"/>
      <c r="R1519" s="14"/>
      <c r="S1519" s="14"/>
      <c r="T1519" s="14"/>
      <c r="U1519" s="14"/>
      <c r="V1519" s="6"/>
      <c r="W1519" s="256">
        <f t="shared" si="162"/>
        <v>0</v>
      </c>
      <c r="X1519" s="144" t="str">
        <f t="shared" si="164"/>
        <v/>
      </c>
      <c r="Y1519" s="26"/>
      <c r="Z1519" s="34"/>
      <c r="AA1519" s="34"/>
      <c r="AB1519" s="34"/>
      <c r="AC1519" s="35"/>
      <c r="AD1519" s="36"/>
      <c r="AE1519" s="49"/>
      <c r="AF1519" s="246"/>
      <c r="AG1519" s="257">
        <f t="shared" si="163"/>
        <v>0</v>
      </c>
      <c r="AH1519" s="252" t="str">
        <f t="shared" si="165"/>
        <v/>
      </c>
      <c r="AI1519" s="258">
        <f t="shared" si="166"/>
        <v>0</v>
      </c>
    </row>
    <row r="1520" spans="1:35" ht="14.25" customHeight="1" x14ac:dyDescent="0.2">
      <c r="A1520" s="133"/>
      <c r="B1520" s="7"/>
      <c r="C1520" s="53"/>
      <c r="D1520" s="88"/>
      <c r="E1520" s="6"/>
      <c r="F1520" s="88"/>
      <c r="G1520" s="14"/>
      <c r="H1520" s="14"/>
      <c r="I1520" s="17"/>
      <c r="J1520" s="17"/>
      <c r="K1520" s="6"/>
      <c r="L1520" s="6"/>
      <c r="M1520" s="136"/>
      <c r="N1520" s="14"/>
      <c r="O1520" s="26"/>
      <c r="P1520" s="14"/>
      <c r="Q1520" s="14"/>
      <c r="R1520" s="14"/>
      <c r="S1520" s="14"/>
      <c r="T1520" s="14"/>
      <c r="U1520" s="14"/>
      <c r="V1520" s="6"/>
      <c r="W1520" s="256">
        <f t="shared" si="162"/>
        <v>0</v>
      </c>
      <c r="X1520" s="144" t="str">
        <f t="shared" si="164"/>
        <v/>
      </c>
      <c r="Y1520" s="26"/>
      <c r="Z1520" s="34"/>
      <c r="AA1520" s="34"/>
      <c r="AB1520" s="34"/>
      <c r="AC1520" s="35"/>
      <c r="AD1520" s="36"/>
      <c r="AE1520" s="49"/>
      <c r="AF1520" s="246"/>
      <c r="AG1520" s="257">
        <f t="shared" si="163"/>
        <v>0</v>
      </c>
      <c r="AH1520" s="252" t="str">
        <f t="shared" si="165"/>
        <v/>
      </c>
      <c r="AI1520" s="258">
        <f t="shared" si="166"/>
        <v>0</v>
      </c>
    </row>
    <row r="1521" spans="1:35" ht="14.25" customHeight="1" x14ac:dyDescent="0.2">
      <c r="A1521" s="133"/>
      <c r="B1521" s="7"/>
      <c r="C1521" s="53"/>
      <c r="D1521" s="88"/>
      <c r="E1521" s="6"/>
      <c r="F1521" s="88"/>
      <c r="G1521" s="14"/>
      <c r="H1521" s="14"/>
      <c r="I1521" s="17"/>
      <c r="J1521" s="17"/>
      <c r="K1521" s="6"/>
      <c r="L1521" s="6"/>
      <c r="M1521" s="136"/>
      <c r="N1521" s="14"/>
      <c r="O1521" s="26"/>
      <c r="P1521" s="14"/>
      <c r="Q1521" s="14"/>
      <c r="R1521" s="14"/>
      <c r="S1521" s="14"/>
      <c r="T1521" s="14"/>
      <c r="U1521" s="14"/>
      <c r="V1521" s="6"/>
      <c r="W1521" s="256">
        <f t="shared" si="162"/>
        <v>0</v>
      </c>
      <c r="X1521" s="144" t="str">
        <f t="shared" si="164"/>
        <v/>
      </c>
      <c r="Y1521" s="26"/>
      <c r="Z1521" s="34"/>
      <c r="AA1521" s="34"/>
      <c r="AB1521" s="34"/>
      <c r="AC1521" s="35"/>
      <c r="AD1521" s="36"/>
      <c r="AE1521" s="49"/>
      <c r="AF1521" s="246"/>
      <c r="AG1521" s="257">
        <f t="shared" si="163"/>
        <v>0</v>
      </c>
      <c r="AH1521" s="252" t="str">
        <f t="shared" si="165"/>
        <v/>
      </c>
      <c r="AI1521" s="258">
        <f t="shared" si="166"/>
        <v>0</v>
      </c>
    </row>
    <row r="1522" spans="1:35" ht="14.25" customHeight="1" x14ac:dyDescent="0.2">
      <c r="A1522" s="133"/>
      <c r="B1522" s="7"/>
      <c r="C1522" s="53"/>
      <c r="D1522" s="88"/>
      <c r="E1522" s="6"/>
      <c r="F1522" s="88"/>
      <c r="G1522" s="14"/>
      <c r="H1522" s="14"/>
      <c r="I1522" s="17"/>
      <c r="J1522" s="17"/>
      <c r="K1522" s="6"/>
      <c r="L1522" s="6"/>
      <c r="M1522" s="136"/>
      <c r="N1522" s="14"/>
      <c r="O1522" s="26"/>
      <c r="P1522" s="14"/>
      <c r="Q1522" s="14"/>
      <c r="R1522" s="14"/>
      <c r="S1522" s="14"/>
      <c r="T1522" s="14"/>
      <c r="U1522" s="14"/>
      <c r="V1522" s="6"/>
      <c r="W1522" s="256">
        <f t="shared" si="162"/>
        <v>0</v>
      </c>
      <c r="X1522" s="144" t="str">
        <f t="shared" si="164"/>
        <v/>
      </c>
      <c r="Y1522" s="26"/>
      <c r="Z1522" s="34"/>
      <c r="AA1522" s="34"/>
      <c r="AB1522" s="34"/>
      <c r="AC1522" s="35"/>
      <c r="AD1522" s="36"/>
      <c r="AE1522" s="49"/>
      <c r="AF1522" s="246"/>
      <c r="AG1522" s="257">
        <f t="shared" si="163"/>
        <v>0</v>
      </c>
      <c r="AH1522" s="252" t="str">
        <f t="shared" si="165"/>
        <v/>
      </c>
      <c r="AI1522" s="258">
        <f t="shared" si="166"/>
        <v>0</v>
      </c>
    </row>
    <row r="1523" spans="1:35" ht="14.25" customHeight="1" x14ac:dyDescent="0.2">
      <c r="A1523" s="133"/>
      <c r="B1523" s="7"/>
      <c r="C1523" s="53"/>
      <c r="D1523" s="88"/>
      <c r="E1523" s="6"/>
      <c r="F1523" s="88"/>
      <c r="G1523" s="14"/>
      <c r="H1523" s="14"/>
      <c r="I1523" s="17"/>
      <c r="J1523" s="17"/>
      <c r="K1523" s="6"/>
      <c r="L1523" s="6"/>
      <c r="M1523" s="136"/>
      <c r="N1523" s="14"/>
      <c r="O1523" s="26"/>
      <c r="P1523" s="14"/>
      <c r="Q1523" s="14"/>
      <c r="R1523" s="14"/>
      <c r="S1523" s="14"/>
      <c r="T1523" s="14"/>
      <c r="U1523" s="14"/>
      <c r="V1523" s="6"/>
      <c r="W1523" s="256">
        <f t="shared" si="162"/>
        <v>0</v>
      </c>
      <c r="X1523" s="144" t="str">
        <f t="shared" si="164"/>
        <v/>
      </c>
      <c r="Y1523" s="26"/>
      <c r="Z1523" s="34"/>
      <c r="AA1523" s="34"/>
      <c r="AB1523" s="34"/>
      <c r="AC1523" s="35"/>
      <c r="AD1523" s="36"/>
      <c r="AE1523" s="49"/>
      <c r="AF1523" s="246"/>
      <c r="AG1523" s="257">
        <f t="shared" si="163"/>
        <v>0</v>
      </c>
      <c r="AH1523" s="252" t="str">
        <f t="shared" si="165"/>
        <v/>
      </c>
      <c r="AI1523" s="258">
        <f t="shared" si="166"/>
        <v>0</v>
      </c>
    </row>
    <row r="1524" spans="1:35" ht="14.25" customHeight="1" x14ac:dyDescent="0.2">
      <c r="A1524" s="133"/>
      <c r="B1524" s="7"/>
      <c r="C1524" s="53"/>
      <c r="D1524" s="88"/>
      <c r="E1524" s="6"/>
      <c r="F1524" s="88"/>
      <c r="G1524" s="14"/>
      <c r="H1524" s="14"/>
      <c r="I1524" s="17"/>
      <c r="J1524" s="17"/>
      <c r="K1524" s="6"/>
      <c r="L1524" s="6"/>
      <c r="M1524" s="136"/>
      <c r="N1524" s="14"/>
      <c r="O1524" s="26"/>
      <c r="P1524" s="14"/>
      <c r="Q1524" s="14"/>
      <c r="R1524" s="14"/>
      <c r="S1524" s="14"/>
      <c r="T1524" s="14"/>
      <c r="U1524" s="14"/>
      <c r="V1524" s="6"/>
      <c r="W1524" s="256">
        <f t="shared" si="162"/>
        <v>0</v>
      </c>
      <c r="X1524" s="144" t="str">
        <f t="shared" si="164"/>
        <v/>
      </c>
      <c r="Y1524" s="26"/>
      <c r="Z1524" s="34"/>
      <c r="AA1524" s="34"/>
      <c r="AB1524" s="34"/>
      <c r="AC1524" s="35"/>
      <c r="AD1524" s="36"/>
      <c r="AE1524" s="49"/>
      <c r="AF1524" s="246"/>
      <c r="AG1524" s="257">
        <f t="shared" si="163"/>
        <v>0</v>
      </c>
      <c r="AH1524" s="252" t="str">
        <f t="shared" si="165"/>
        <v/>
      </c>
      <c r="AI1524" s="258">
        <f t="shared" si="166"/>
        <v>0</v>
      </c>
    </row>
    <row r="1525" spans="1:35" ht="14.25" customHeight="1" x14ac:dyDescent="0.2">
      <c r="A1525" s="133"/>
      <c r="B1525" s="7"/>
      <c r="C1525" s="53"/>
      <c r="D1525" s="88"/>
      <c r="E1525" s="6"/>
      <c r="F1525" s="88"/>
      <c r="G1525" s="14"/>
      <c r="H1525" s="14"/>
      <c r="I1525" s="17"/>
      <c r="J1525" s="17"/>
      <c r="K1525" s="6"/>
      <c r="L1525" s="6"/>
      <c r="M1525" s="136"/>
      <c r="N1525" s="14"/>
      <c r="O1525" s="26"/>
      <c r="P1525" s="14"/>
      <c r="Q1525" s="14"/>
      <c r="R1525" s="14"/>
      <c r="S1525" s="14"/>
      <c r="T1525" s="14"/>
      <c r="U1525" s="14"/>
      <c r="V1525" s="6"/>
      <c r="W1525" s="256">
        <f t="shared" si="162"/>
        <v>0</v>
      </c>
      <c r="X1525" s="144" t="str">
        <f t="shared" si="164"/>
        <v/>
      </c>
      <c r="Y1525" s="26"/>
      <c r="Z1525" s="34"/>
      <c r="AA1525" s="34"/>
      <c r="AB1525" s="34"/>
      <c r="AC1525" s="35"/>
      <c r="AD1525" s="36"/>
      <c r="AE1525" s="49"/>
      <c r="AF1525" s="246"/>
      <c r="AG1525" s="257">
        <f t="shared" si="163"/>
        <v>0</v>
      </c>
      <c r="AH1525" s="252" t="str">
        <f t="shared" si="165"/>
        <v/>
      </c>
      <c r="AI1525" s="258">
        <f t="shared" si="166"/>
        <v>0</v>
      </c>
    </row>
    <row r="1526" spans="1:35" ht="14.25" customHeight="1" x14ac:dyDescent="0.2">
      <c r="A1526" s="133"/>
      <c r="B1526" s="7"/>
      <c r="C1526" s="53"/>
      <c r="D1526" s="88"/>
      <c r="E1526" s="6"/>
      <c r="F1526" s="88"/>
      <c r="G1526" s="14"/>
      <c r="H1526" s="14"/>
      <c r="I1526" s="17"/>
      <c r="J1526" s="17"/>
      <c r="K1526" s="6"/>
      <c r="L1526" s="6"/>
      <c r="M1526" s="136"/>
      <c r="N1526" s="14"/>
      <c r="O1526" s="26"/>
      <c r="P1526" s="14"/>
      <c r="Q1526" s="14"/>
      <c r="R1526" s="14"/>
      <c r="S1526" s="14"/>
      <c r="T1526" s="14"/>
      <c r="U1526" s="14"/>
      <c r="V1526" s="6"/>
      <c r="W1526" s="256">
        <f t="shared" si="162"/>
        <v>0</v>
      </c>
      <c r="X1526" s="144" t="str">
        <f t="shared" si="164"/>
        <v/>
      </c>
      <c r="Y1526" s="26"/>
      <c r="Z1526" s="34"/>
      <c r="AA1526" s="34"/>
      <c r="AB1526" s="34"/>
      <c r="AC1526" s="35"/>
      <c r="AD1526" s="36"/>
      <c r="AE1526" s="49"/>
      <c r="AF1526" s="246"/>
      <c r="AG1526" s="257">
        <f t="shared" si="163"/>
        <v>0</v>
      </c>
      <c r="AH1526" s="252" t="str">
        <f t="shared" si="165"/>
        <v/>
      </c>
      <c r="AI1526" s="258">
        <f t="shared" si="166"/>
        <v>0</v>
      </c>
    </row>
    <row r="1527" spans="1:35" ht="14.25" customHeight="1" x14ac:dyDescent="0.2">
      <c r="A1527" s="133"/>
      <c r="B1527" s="7"/>
      <c r="C1527" s="53"/>
      <c r="D1527" s="88"/>
      <c r="E1527" s="6"/>
      <c r="F1527" s="88"/>
      <c r="G1527" s="14"/>
      <c r="H1527" s="14"/>
      <c r="I1527" s="17"/>
      <c r="J1527" s="17"/>
      <c r="K1527" s="6"/>
      <c r="L1527" s="6"/>
      <c r="M1527" s="136"/>
      <c r="N1527" s="14"/>
      <c r="O1527" s="26"/>
      <c r="P1527" s="14"/>
      <c r="Q1527" s="14"/>
      <c r="R1527" s="14"/>
      <c r="S1527" s="14"/>
      <c r="T1527" s="14"/>
      <c r="U1527" s="14"/>
      <c r="V1527" s="6"/>
      <c r="W1527" s="256">
        <f t="shared" si="162"/>
        <v>0</v>
      </c>
      <c r="X1527" s="144" t="str">
        <f t="shared" si="164"/>
        <v/>
      </c>
      <c r="Y1527" s="26"/>
      <c r="Z1527" s="34"/>
      <c r="AA1527" s="34"/>
      <c r="AB1527" s="34"/>
      <c r="AC1527" s="35"/>
      <c r="AD1527" s="36"/>
      <c r="AE1527" s="49"/>
      <c r="AF1527" s="246"/>
      <c r="AG1527" s="257">
        <f t="shared" si="163"/>
        <v>0</v>
      </c>
      <c r="AH1527" s="252" t="str">
        <f t="shared" si="165"/>
        <v/>
      </c>
      <c r="AI1527" s="258">
        <f t="shared" si="166"/>
        <v>0</v>
      </c>
    </row>
    <row r="1528" spans="1:35" ht="14.25" customHeight="1" x14ac:dyDescent="0.2">
      <c r="A1528" s="133"/>
      <c r="B1528" s="7"/>
      <c r="C1528" s="53"/>
      <c r="D1528" s="88"/>
      <c r="E1528" s="6"/>
      <c r="F1528" s="88"/>
      <c r="G1528" s="14"/>
      <c r="H1528" s="14"/>
      <c r="I1528" s="17"/>
      <c r="J1528" s="17"/>
      <c r="K1528" s="6"/>
      <c r="L1528" s="6"/>
      <c r="M1528" s="136"/>
      <c r="N1528" s="14"/>
      <c r="O1528" s="26"/>
      <c r="P1528" s="14"/>
      <c r="Q1528" s="14"/>
      <c r="R1528" s="14"/>
      <c r="S1528" s="14"/>
      <c r="T1528" s="14"/>
      <c r="U1528" s="14"/>
      <c r="V1528" s="6"/>
      <c r="W1528" s="256">
        <f t="shared" si="162"/>
        <v>0</v>
      </c>
      <c r="X1528" s="144" t="str">
        <f t="shared" si="164"/>
        <v/>
      </c>
      <c r="Y1528" s="26"/>
      <c r="Z1528" s="34"/>
      <c r="AA1528" s="34"/>
      <c r="AB1528" s="34"/>
      <c r="AC1528" s="35"/>
      <c r="AD1528" s="36"/>
      <c r="AE1528" s="49"/>
      <c r="AF1528" s="246"/>
      <c r="AG1528" s="257">
        <f t="shared" si="163"/>
        <v>0</v>
      </c>
      <c r="AH1528" s="252" t="str">
        <f t="shared" si="165"/>
        <v/>
      </c>
      <c r="AI1528" s="258">
        <f t="shared" si="166"/>
        <v>0</v>
      </c>
    </row>
    <row r="1529" spans="1:35" ht="14.25" customHeight="1" x14ac:dyDescent="0.2">
      <c r="A1529" s="133"/>
      <c r="B1529" s="7"/>
      <c r="C1529" s="53"/>
      <c r="D1529" s="88"/>
      <c r="E1529" s="6"/>
      <c r="F1529" s="88"/>
      <c r="G1529" s="14"/>
      <c r="H1529" s="14"/>
      <c r="I1529" s="17"/>
      <c r="J1529" s="17"/>
      <c r="K1529" s="6"/>
      <c r="L1529" s="6"/>
      <c r="M1529" s="136"/>
      <c r="N1529" s="14"/>
      <c r="O1529" s="26"/>
      <c r="P1529" s="14"/>
      <c r="Q1529" s="14"/>
      <c r="R1529" s="14"/>
      <c r="S1529" s="14"/>
      <c r="T1529" s="14"/>
      <c r="U1529" s="14"/>
      <c r="V1529" s="6"/>
      <c r="W1529" s="256">
        <f t="shared" si="162"/>
        <v>0</v>
      </c>
      <c r="X1529" s="144" t="str">
        <f t="shared" si="164"/>
        <v/>
      </c>
      <c r="Y1529" s="26"/>
      <c r="Z1529" s="34"/>
      <c r="AA1529" s="34"/>
      <c r="AB1529" s="34"/>
      <c r="AC1529" s="35"/>
      <c r="AD1529" s="36"/>
      <c r="AE1529" s="49"/>
      <c r="AF1529" s="246"/>
      <c r="AG1529" s="257">
        <f t="shared" si="163"/>
        <v>0</v>
      </c>
      <c r="AH1529" s="252" t="str">
        <f t="shared" si="165"/>
        <v/>
      </c>
      <c r="AI1529" s="258">
        <f t="shared" si="166"/>
        <v>0</v>
      </c>
    </row>
    <row r="1530" spans="1:35" ht="14.25" customHeight="1" x14ac:dyDescent="0.2">
      <c r="A1530" s="133"/>
      <c r="B1530" s="7"/>
      <c r="C1530" s="53"/>
      <c r="D1530" s="88"/>
      <c r="E1530" s="6"/>
      <c r="F1530" s="88"/>
      <c r="G1530" s="14"/>
      <c r="H1530" s="14"/>
      <c r="I1530" s="17"/>
      <c r="J1530" s="17"/>
      <c r="K1530" s="6"/>
      <c r="L1530" s="6"/>
      <c r="M1530" s="136"/>
      <c r="N1530" s="14"/>
      <c r="O1530" s="26"/>
      <c r="P1530" s="14"/>
      <c r="Q1530" s="14"/>
      <c r="R1530" s="14"/>
      <c r="S1530" s="14"/>
      <c r="T1530" s="14"/>
      <c r="U1530" s="14"/>
      <c r="V1530" s="6"/>
      <c r="W1530" s="256">
        <f t="shared" si="162"/>
        <v>0</v>
      </c>
      <c r="X1530" s="144" t="str">
        <f t="shared" si="164"/>
        <v/>
      </c>
      <c r="Y1530" s="26"/>
      <c r="Z1530" s="34"/>
      <c r="AA1530" s="34"/>
      <c r="AB1530" s="34"/>
      <c r="AC1530" s="35"/>
      <c r="AD1530" s="36"/>
      <c r="AE1530" s="49"/>
      <c r="AF1530" s="246"/>
      <c r="AG1530" s="257">
        <f t="shared" si="163"/>
        <v>0</v>
      </c>
      <c r="AH1530" s="252" t="str">
        <f t="shared" si="165"/>
        <v/>
      </c>
      <c r="AI1530" s="258">
        <f t="shared" si="166"/>
        <v>0</v>
      </c>
    </row>
    <row r="1531" spans="1:35" ht="14.25" customHeight="1" x14ac:dyDescent="0.2">
      <c r="A1531" s="133"/>
      <c r="B1531" s="7"/>
      <c r="C1531" s="53"/>
      <c r="D1531" s="88"/>
      <c r="E1531" s="6"/>
      <c r="F1531" s="88"/>
      <c r="G1531" s="14"/>
      <c r="H1531" s="14"/>
      <c r="I1531" s="17"/>
      <c r="J1531" s="17"/>
      <c r="K1531" s="6"/>
      <c r="L1531" s="6"/>
      <c r="M1531" s="136"/>
      <c r="N1531" s="14"/>
      <c r="O1531" s="26"/>
      <c r="P1531" s="14"/>
      <c r="Q1531" s="14"/>
      <c r="R1531" s="14"/>
      <c r="S1531" s="14"/>
      <c r="T1531" s="14"/>
      <c r="U1531" s="14"/>
      <c r="V1531" s="6"/>
      <c r="W1531" s="256">
        <f t="shared" si="162"/>
        <v>0</v>
      </c>
      <c r="X1531" s="144" t="str">
        <f t="shared" si="164"/>
        <v/>
      </c>
      <c r="Y1531" s="26"/>
      <c r="Z1531" s="34"/>
      <c r="AA1531" s="34"/>
      <c r="AB1531" s="34"/>
      <c r="AC1531" s="35"/>
      <c r="AD1531" s="36"/>
      <c r="AE1531" s="49"/>
      <c r="AF1531" s="246"/>
      <c r="AG1531" s="257">
        <f t="shared" si="163"/>
        <v>0</v>
      </c>
      <c r="AH1531" s="252" t="str">
        <f t="shared" si="165"/>
        <v/>
      </c>
      <c r="AI1531" s="258">
        <f t="shared" si="166"/>
        <v>0</v>
      </c>
    </row>
    <row r="1532" spans="1:35" ht="14.25" customHeight="1" x14ac:dyDescent="0.2">
      <c r="A1532" s="133"/>
      <c r="B1532" s="7"/>
      <c r="C1532" s="53"/>
      <c r="D1532" s="88"/>
      <c r="E1532" s="6"/>
      <c r="F1532" s="88"/>
      <c r="G1532" s="14"/>
      <c r="H1532" s="14"/>
      <c r="I1532" s="17"/>
      <c r="J1532" s="17"/>
      <c r="K1532" s="6"/>
      <c r="L1532" s="6"/>
      <c r="M1532" s="136"/>
      <c r="N1532" s="14"/>
      <c r="O1532" s="26"/>
      <c r="P1532" s="14"/>
      <c r="Q1532" s="14"/>
      <c r="R1532" s="14"/>
      <c r="S1532" s="14"/>
      <c r="T1532" s="14"/>
      <c r="U1532" s="14"/>
      <c r="V1532" s="6"/>
      <c r="W1532" s="256">
        <f t="shared" si="162"/>
        <v>0</v>
      </c>
      <c r="X1532" s="144" t="str">
        <f t="shared" si="164"/>
        <v/>
      </c>
      <c r="Y1532" s="26"/>
      <c r="Z1532" s="34"/>
      <c r="AA1532" s="34"/>
      <c r="AB1532" s="34"/>
      <c r="AC1532" s="35"/>
      <c r="AD1532" s="36"/>
      <c r="AE1532" s="49"/>
      <c r="AF1532" s="246"/>
      <c r="AG1532" s="257">
        <f t="shared" si="163"/>
        <v>0</v>
      </c>
      <c r="AH1532" s="252" t="str">
        <f t="shared" si="165"/>
        <v/>
      </c>
      <c r="AI1532" s="258">
        <f t="shared" si="166"/>
        <v>0</v>
      </c>
    </row>
    <row r="1533" spans="1:35" ht="14.25" customHeight="1" x14ac:dyDescent="0.2">
      <c r="A1533" s="133"/>
      <c r="B1533" s="7"/>
      <c r="C1533" s="53"/>
      <c r="D1533" s="88"/>
      <c r="E1533" s="6"/>
      <c r="F1533" s="88"/>
      <c r="G1533" s="14"/>
      <c r="H1533" s="14"/>
      <c r="I1533" s="17"/>
      <c r="J1533" s="17"/>
      <c r="K1533" s="6"/>
      <c r="L1533" s="6"/>
      <c r="M1533" s="136"/>
      <c r="N1533" s="14"/>
      <c r="O1533" s="26"/>
      <c r="P1533" s="14"/>
      <c r="Q1533" s="14"/>
      <c r="R1533" s="14"/>
      <c r="S1533" s="14"/>
      <c r="T1533" s="14"/>
      <c r="U1533" s="14"/>
      <c r="V1533" s="6"/>
      <c r="W1533" s="256">
        <f t="shared" si="162"/>
        <v>0</v>
      </c>
      <c r="X1533" s="144" t="str">
        <f t="shared" si="164"/>
        <v/>
      </c>
      <c r="Y1533" s="26"/>
      <c r="Z1533" s="34"/>
      <c r="AA1533" s="34"/>
      <c r="AB1533" s="34"/>
      <c r="AC1533" s="35"/>
      <c r="AD1533" s="36"/>
      <c r="AE1533" s="49"/>
      <c r="AF1533" s="246"/>
      <c r="AG1533" s="257">
        <f t="shared" si="163"/>
        <v>0</v>
      </c>
      <c r="AH1533" s="252" t="str">
        <f t="shared" si="165"/>
        <v/>
      </c>
      <c r="AI1533" s="258">
        <f t="shared" si="166"/>
        <v>0</v>
      </c>
    </row>
    <row r="1534" spans="1:35" ht="14.25" customHeight="1" x14ac:dyDescent="0.2">
      <c r="A1534" s="133"/>
      <c r="B1534" s="7"/>
      <c r="C1534" s="53"/>
      <c r="D1534" s="88"/>
      <c r="E1534" s="6"/>
      <c r="F1534" s="88"/>
      <c r="G1534" s="14"/>
      <c r="H1534" s="14"/>
      <c r="I1534" s="17"/>
      <c r="J1534" s="17"/>
      <c r="K1534" s="6"/>
      <c r="L1534" s="6"/>
      <c r="M1534" s="136"/>
      <c r="N1534" s="14"/>
      <c r="O1534" s="26"/>
      <c r="P1534" s="14"/>
      <c r="Q1534" s="14"/>
      <c r="R1534" s="14"/>
      <c r="S1534" s="14"/>
      <c r="T1534" s="14"/>
      <c r="U1534" s="14"/>
      <c r="V1534" s="6"/>
      <c r="W1534" s="256">
        <f t="shared" si="162"/>
        <v>0</v>
      </c>
      <c r="X1534" s="144" t="str">
        <f t="shared" si="164"/>
        <v/>
      </c>
      <c r="Y1534" s="26"/>
      <c r="Z1534" s="34"/>
      <c r="AA1534" s="34"/>
      <c r="AB1534" s="34"/>
      <c r="AC1534" s="35"/>
      <c r="AD1534" s="36"/>
      <c r="AE1534" s="49"/>
      <c r="AF1534" s="246"/>
      <c r="AG1534" s="257">
        <f t="shared" si="163"/>
        <v>0</v>
      </c>
      <c r="AH1534" s="252" t="str">
        <f t="shared" si="165"/>
        <v/>
      </c>
      <c r="AI1534" s="258">
        <f t="shared" si="166"/>
        <v>0</v>
      </c>
    </row>
    <row r="1535" spans="1:35" ht="14.25" customHeight="1" x14ac:dyDescent="0.2">
      <c r="A1535" s="133"/>
      <c r="B1535" s="7"/>
      <c r="C1535" s="53"/>
      <c r="D1535" s="88"/>
      <c r="E1535" s="6"/>
      <c r="F1535" s="88"/>
      <c r="G1535" s="14"/>
      <c r="H1535" s="14"/>
      <c r="I1535" s="17"/>
      <c r="J1535" s="17"/>
      <c r="K1535" s="6"/>
      <c r="L1535" s="6"/>
      <c r="M1535" s="136"/>
      <c r="N1535" s="14"/>
      <c r="O1535" s="26"/>
      <c r="P1535" s="14"/>
      <c r="Q1535" s="14"/>
      <c r="R1535" s="14"/>
      <c r="S1535" s="14"/>
      <c r="T1535" s="14"/>
      <c r="U1535" s="14"/>
      <c r="V1535" s="6"/>
      <c r="W1535" s="256">
        <f t="shared" si="162"/>
        <v>0</v>
      </c>
      <c r="X1535" s="144" t="str">
        <f t="shared" si="164"/>
        <v/>
      </c>
      <c r="Y1535" s="26"/>
      <c r="Z1535" s="34"/>
      <c r="AA1535" s="34"/>
      <c r="AB1535" s="34"/>
      <c r="AC1535" s="35"/>
      <c r="AD1535" s="36"/>
      <c r="AE1535" s="49"/>
      <c r="AF1535" s="246"/>
      <c r="AG1535" s="257">
        <f t="shared" si="163"/>
        <v>0</v>
      </c>
      <c r="AH1535" s="252" t="str">
        <f t="shared" si="165"/>
        <v/>
      </c>
      <c r="AI1535" s="258">
        <f t="shared" si="166"/>
        <v>0</v>
      </c>
    </row>
    <row r="1536" spans="1:35" ht="14.25" customHeight="1" x14ac:dyDescent="0.2">
      <c r="A1536" s="133"/>
      <c r="B1536" s="7"/>
      <c r="C1536" s="53"/>
      <c r="D1536" s="88"/>
      <c r="E1536" s="6"/>
      <c r="F1536" s="88"/>
      <c r="G1536" s="14"/>
      <c r="H1536" s="14"/>
      <c r="I1536" s="17"/>
      <c r="J1536" s="17"/>
      <c r="K1536" s="6"/>
      <c r="L1536" s="6"/>
      <c r="M1536" s="136"/>
      <c r="N1536" s="14"/>
      <c r="O1536" s="26"/>
      <c r="P1536" s="14"/>
      <c r="Q1536" s="14"/>
      <c r="R1536" s="14"/>
      <c r="S1536" s="14"/>
      <c r="T1536" s="14"/>
      <c r="U1536" s="14"/>
      <c r="V1536" s="6"/>
      <c r="W1536" s="256">
        <f t="shared" si="162"/>
        <v>0</v>
      </c>
      <c r="X1536" s="144" t="str">
        <f t="shared" si="164"/>
        <v/>
      </c>
      <c r="Y1536" s="26"/>
      <c r="Z1536" s="34"/>
      <c r="AA1536" s="34"/>
      <c r="AB1536" s="34"/>
      <c r="AC1536" s="35"/>
      <c r="AD1536" s="36"/>
      <c r="AE1536" s="49"/>
      <c r="AF1536" s="246"/>
      <c r="AG1536" s="257">
        <f t="shared" si="163"/>
        <v>0</v>
      </c>
      <c r="AH1536" s="252" t="str">
        <f t="shared" si="165"/>
        <v/>
      </c>
      <c r="AI1536" s="258">
        <f t="shared" si="166"/>
        <v>0</v>
      </c>
    </row>
    <row r="1537" spans="1:35" ht="14.25" customHeight="1" x14ac:dyDescent="0.2">
      <c r="A1537" s="133"/>
      <c r="B1537" s="7"/>
      <c r="C1537" s="53"/>
      <c r="D1537" s="88"/>
      <c r="E1537" s="6"/>
      <c r="F1537" s="88"/>
      <c r="G1537" s="14"/>
      <c r="H1537" s="14"/>
      <c r="I1537" s="17"/>
      <c r="J1537" s="17"/>
      <c r="K1537" s="6"/>
      <c r="L1537" s="6"/>
      <c r="M1537" s="136"/>
      <c r="N1537" s="14"/>
      <c r="O1537" s="26"/>
      <c r="P1537" s="14"/>
      <c r="Q1537" s="14"/>
      <c r="R1537" s="14"/>
      <c r="S1537" s="14"/>
      <c r="T1537" s="14"/>
      <c r="U1537" s="14"/>
      <c r="V1537" s="6"/>
      <c r="W1537" s="256">
        <f t="shared" si="162"/>
        <v>0</v>
      </c>
      <c r="X1537" s="144" t="str">
        <f t="shared" si="164"/>
        <v/>
      </c>
      <c r="Y1537" s="26"/>
      <c r="Z1537" s="34"/>
      <c r="AA1537" s="34"/>
      <c r="AB1537" s="34"/>
      <c r="AC1537" s="35"/>
      <c r="AD1537" s="36"/>
      <c r="AE1537" s="49"/>
      <c r="AF1537" s="246"/>
      <c r="AG1537" s="257">
        <f t="shared" si="163"/>
        <v>0</v>
      </c>
      <c r="AH1537" s="252" t="str">
        <f t="shared" si="165"/>
        <v/>
      </c>
      <c r="AI1537" s="258">
        <f t="shared" si="166"/>
        <v>0</v>
      </c>
    </row>
    <row r="1538" spans="1:35" ht="14.25" customHeight="1" x14ac:dyDescent="0.2">
      <c r="A1538" s="133"/>
      <c r="B1538" s="7"/>
      <c r="C1538" s="53"/>
      <c r="D1538" s="88"/>
      <c r="E1538" s="6"/>
      <c r="F1538" s="88"/>
      <c r="G1538" s="14"/>
      <c r="H1538" s="14"/>
      <c r="I1538" s="17"/>
      <c r="J1538" s="17"/>
      <c r="K1538" s="6"/>
      <c r="L1538" s="6"/>
      <c r="M1538" s="136"/>
      <c r="N1538" s="14"/>
      <c r="O1538" s="26"/>
      <c r="P1538" s="14"/>
      <c r="Q1538" s="14"/>
      <c r="R1538" s="14"/>
      <c r="S1538" s="14"/>
      <c r="T1538" s="14"/>
      <c r="U1538" s="14"/>
      <c r="V1538" s="6"/>
      <c r="W1538" s="256">
        <f t="shared" si="162"/>
        <v>0</v>
      </c>
      <c r="X1538" s="144" t="str">
        <f t="shared" si="164"/>
        <v/>
      </c>
      <c r="Y1538" s="26"/>
      <c r="Z1538" s="34"/>
      <c r="AA1538" s="34"/>
      <c r="AB1538" s="34"/>
      <c r="AC1538" s="35"/>
      <c r="AD1538" s="36"/>
      <c r="AE1538" s="49"/>
      <c r="AF1538" s="246"/>
      <c r="AG1538" s="257">
        <f t="shared" si="163"/>
        <v>0</v>
      </c>
      <c r="AH1538" s="252" t="str">
        <f t="shared" si="165"/>
        <v/>
      </c>
      <c r="AI1538" s="258">
        <f t="shared" si="166"/>
        <v>0</v>
      </c>
    </row>
    <row r="1539" spans="1:35" ht="14.25" customHeight="1" x14ac:dyDescent="0.2">
      <c r="A1539" s="133"/>
      <c r="B1539" s="7"/>
      <c r="C1539" s="53"/>
      <c r="D1539" s="88"/>
      <c r="E1539" s="6"/>
      <c r="F1539" s="88"/>
      <c r="G1539" s="14"/>
      <c r="H1539" s="14"/>
      <c r="I1539" s="17"/>
      <c r="J1539" s="17"/>
      <c r="K1539" s="6"/>
      <c r="L1539" s="6"/>
      <c r="M1539" s="136"/>
      <c r="N1539" s="14"/>
      <c r="O1539" s="26"/>
      <c r="P1539" s="14"/>
      <c r="Q1539" s="14"/>
      <c r="R1539" s="14"/>
      <c r="S1539" s="14"/>
      <c r="T1539" s="14"/>
      <c r="U1539" s="14"/>
      <c r="V1539" s="6"/>
      <c r="W1539" s="256">
        <f t="shared" si="162"/>
        <v>0</v>
      </c>
      <c r="X1539" s="144" t="str">
        <f t="shared" si="164"/>
        <v/>
      </c>
      <c r="Y1539" s="26"/>
      <c r="Z1539" s="34"/>
      <c r="AA1539" s="34"/>
      <c r="AB1539" s="34"/>
      <c r="AC1539" s="35"/>
      <c r="AD1539" s="36"/>
      <c r="AE1539" s="49"/>
      <c r="AF1539" s="246"/>
      <c r="AG1539" s="257">
        <f t="shared" si="163"/>
        <v>0</v>
      </c>
      <c r="AH1539" s="252" t="str">
        <f t="shared" si="165"/>
        <v/>
      </c>
      <c r="AI1539" s="258">
        <f t="shared" si="166"/>
        <v>0</v>
      </c>
    </row>
    <row r="1540" spans="1:35" ht="14.25" customHeight="1" x14ac:dyDescent="0.2">
      <c r="A1540" s="133"/>
      <c r="B1540" s="7"/>
      <c r="C1540" s="53"/>
      <c r="D1540" s="88"/>
      <c r="E1540" s="6"/>
      <c r="F1540" s="88"/>
      <c r="G1540" s="14"/>
      <c r="H1540" s="14"/>
      <c r="I1540" s="17"/>
      <c r="J1540" s="17"/>
      <c r="K1540" s="6"/>
      <c r="L1540" s="6"/>
      <c r="M1540" s="136"/>
      <c r="N1540" s="14"/>
      <c r="O1540" s="26"/>
      <c r="P1540" s="14"/>
      <c r="Q1540" s="14"/>
      <c r="R1540" s="14"/>
      <c r="S1540" s="14"/>
      <c r="T1540" s="14"/>
      <c r="U1540" s="14"/>
      <c r="V1540" s="6"/>
      <c r="W1540" s="256">
        <f t="shared" si="162"/>
        <v>0</v>
      </c>
      <c r="X1540" s="144" t="str">
        <f t="shared" si="164"/>
        <v/>
      </c>
      <c r="Y1540" s="26"/>
      <c r="Z1540" s="34"/>
      <c r="AA1540" s="34"/>
      <c r="AB1540" s="34"/>
      <c r="AC1540" s="35"/>
      <c r="AD1540" s="36"/>
      <c r="AE1540" s="49"/>
      <c r="AF1540" s="246"/>
      <c r="AG1540" s="257">
        <f t="shared" si="163"/>
        <v>0</v>
      </c>
      <c r="AH1540" s="252" t="str">
        <f t="shared" si="165"/>
        <v/>
      </c>
      <c r="AI1540" s="258">
        <f t="shared" si="166"/>
        <v>0</v>
      </c>
    </row>
    <row r="1541" spans="1:35" ht="14.25" customHeight="1" x14ac:dyDescent="0.2">
      <c r="A1541" s="133"/>
      <c r="B1541" s="7"/>
      <c r="C1541" s="53"/>
      <c r="D1541" s="88"/>
      <c r="E1541" s="6"/>
      <c r="F1541" s="88"/>
      <c r="G1541" s="14"/>
      <c r="H1541" s="14"/>
      <c r="I1541" s="17"/>
      <c r="J1541" s="17"/>
      <c r="K1541" s="6"/>
      <c r="L1541" s="6"/>
      <c r="M1541" s="136"/>
      <c r="N1541" s="14"/>
      <c r="O1541" s="26"/>
      <c r="P1541" s="14"/>
      <c r="Q1541" s="14"/>
      <c r="R1541" s="14"/>
      <c r="S1541" s="14"/>
      <c r="T1541" s="14"/>
      <c r="U1541" s="14"/>
      <c r="V1541" s="6"/>
      <c r="W1541" s="256">
        <f t="shared" si="162"/>
        <v>0</v>
      </c>
      <c r="X1541" s="144" t="str">
        <f t="shared" si="164"/>
        <v/>
      </c>
      <c r="Y1541" s="26"/>
      <c r="Z1541" s="34"/>
      <c r="AA1541" s="34"/>
      <c r="AB1541" s="34"/>
      <c r="AC1541" s="35"/>
      <c r="AD1541" s="36"/>
      <c r="AE1541" s="49"/>
      <c r="AF1541" s="246"/>
      <c r="AG1541" s="257">
        <f t="shared" si="163"/>
        <v>0</v>
      </c>
      <c r="AH1541" s="252" t="str">
        <f t="shared" si="165"/>
        <v/>
      </c>
      <c r="AI1541" s="258">
        <f t="shared" si="166"/>
        <v>0</v>
      </c>
    </row>
    <row r="1542" spans="1:35" ht="14.25" customHeight="1" x14ac:dyDescent="0.2">
      <c r="A1542" s="133"/>
      <c r="B1542" s="7"/>
      <c r="C1542" s="53"/>
      <c r="D1542" s="88"/>
      <c r="E1542" s="6"/>
      <c r="F1542" s="88"/>
      <c r="G1542" s="14"/>
      <c r="H1542" s="14"/>
      <c r="I1542" s="17"/>
      <c r="J1542" s="17"/>
      <c r="K1542" s="6"/>
      <c r="L1542" s="6"/>
      <c r="M1542" s="136"/>
      <c r="N1542" s="14"/>
      <c r="O1542" s="26"/>
      <c r="P1542" s="14"/>
      <c r="Q1542" s="14"/>
      <c r="R1542" s="14"/>
      <c r="S1542" s="14"/>
      <c r="T1542" s="14"/>
      <c r="U1542" s="14"/>
      <c r="V1542" s="6"/>
      <c r="W1542" s="256">
        <f t="shared" si="162"/>
        <v>0</v>
      </c>
      <c r="X1542" s="144" t="str">
        <f t="shared" si="164"/>
        <v/>
      </c>
      <c r="Y1542" s="26"/>
      <c r="Z1542" s="34"/>
      <c r="AA1542" s="34"/>
      <c r="AB1542" s="34"/>
      <c r="AC1542" s="35"/>
      <c r="AD1542" s="36"/>
      <c r="AE1542" s="49"/>
      <c r="AF1542" s="246"/>
      <c r="AG1542" s="257">
        <f t="shared" si="163"/>
        <v>0</v>
      </c>
      <c r="AH1542" s="252" t="str">
        <f t="shared" si="165"/>
        <v/>
      </c>
      <c r="AI1542" s="258">
        <f t="shared" si="166"/>
        <v>0</v>
      </c>
    </row>
    <row r="1543" spans="1:35" ht="14.25" customHeight="1" x14ac:dyDescent="0.2">
      <c r="A1543" s="133"/>
      <c r="B1543" s="7"/>
      <c r="C1543" s="53"/>
      <c r="D1543" s="88"/>
      <c r="E1543" s="6"/>
      <c r="F1543" s="88"/>
      <c r="G1543" s="14"/>
      <c r="H1543" s="14"/>
      <c r="I1543" s="17"/>
      <c r="J1543" s="17"/>
      <c r="K1543" s="6"/>
      <c r="L1543" s="6"/>
      <c r="M1543" s="136"/>
      <c r="N1543" s="14"/>
      <c r="O1543" s="26"/>
      <c r="P1543" s="14"/>
      <c r="Q1543" s="14"/>
      <c r="R1543" s="14"/>
      <c r="S1543" s="14"/>
      <c r="T1543" s="14"/>
      <c r="U1543" s="14"/>
      <c r="V1543" s="6"/>
      <c r="W1543" s="256">
        <f t="shared" si="162"/>
        <v>0</v>
      </c>
      <c r="X1543" s="144" t="str">
        <f t="shared" si="164"/>
        <v/>
      </c>
      <c r="Y1543" s="26"/>
      <c r="Z1543" s="34"/>
      <c r="AA1543" s="34"/>
      <c r="AB1543" s="34"/>
      <c r="AC1543" s="35"/>
      <c r="AD1543" s="36"/>
      <c r="AE1543" s="49"/>
      <c r="AF1543" s="246"/>
      <c r="AG1543" s="257">
        <f t="shared" si="163"/>
        <v>0</v>
      </c>
      <c r="AH1543" s="252" t="str">
        <f t="shared" si="165"/>
        <v/>
      </c>
      <c r="AI1543" s="258">
        <f t="shared" si="166"/>
        <v>0</v>
      </c>
    </row>
    <row r="1544" spans="1:35" ht="14.25" customHeight="1" x14ac:dyDescent="0.2">
      <c r="A1544" s="133"/>
      <c r="B1544" s="7"/>
      <c r="C1544" s="53"/>
      <c r="D1544" s="88"/>
      <c r="E1544" s="6"/>
      <c r="F1544" s="88"/>
      <c r="G1544" s="14"/>
      <c r="H1544" s="14"/>
      <c r="I1544" s="17"/>
      <c r="J1544" s="17"/>
      <c r="K1544" s="6"/>
      <c r="L1544" s="6"/>
      <c r="M1544" s="136"/>
      <c r="N1544" s="14"/>
      <c r="O1544" s="26"/>
      <c r="P1544" s="14"/>
      <c r="Q1544" s="14"/>
      <c r="R1544" s="14"/>
      <c r="S1544" s="14"/>
      <c r="T1544" s="14"/>
      <c r="U1544" s="14"/>
      <c r="V1544" s="6"/>
      <c r="W1544" s="256">
        <f t="shared" si="162"/>
        <v>0</v>
      </c>
      <c r="X1544" s="144" t="str">
        <f t="shared" si="164"/>
        <v/>
      </c>
      <c r="Y1544" s="26"/>
      <c r="Z1544" s="34"/>
      <c r="AA1544" s="34"/>
      <c r="AB1544" s="34"/>
      <c r="AC1544" s="35"/>
      <c r="AD1544" s="36"/>
      <c r="AE1544" s="49"/>
      <c r="AF1544" s="246"/>
      <c r="AG1544" s="257">
        <f t="shared" si="163"/>
        <v>0</v>
      </c>
      <c r="AH1544" s="252" t="str">
        <f t="shared" si="165"/>
        <v/>
      </c>
      <c r="AI1544" s="258">
        <f t="shared" si="166"/>
        <v>0</v>
      </c>
    </row>
    <row r="1545" spans="1:35" ht="14.25" customHeight="1" x14ac:dyDescent="0.2">
      <c r="A1545" s="133"/>
      <c r="B1545" s="7"/>
      <c r="C1545" s="53"/>
      <c r="D1545" s="88"/>
      <c r="E1545" s="6"/>
      <c r="F1545" s="88"/>
      <c r="G1545" s="14"/>
      <c r="H1545" s="14"/>
      <c r="I1545" s="17"/>
      <c r="J1545" s="17"/>
      <c r="K1545" s="6"/>
      <c r="L1545" s="6"/>
      <c r="M1545" s="136"/>
      <c r="N1545" s="14"/>
      <c r="O1545" s="26"/>
      <c r="P1545" s="14"/>
      <c r="Q1545" s="14"/>
      <c r="R1545" s="14"/>
      <c r="S1545" s="14"/>
      <c r="T1545" s="14"/>
      <c r="U1545" s="14"/>
      <c r="V1545" s="6"/>
      <c r="W1545" s="256">
        <f t="shared" si="162"/>
        <v>0</v>
      </c>
      <c r="X1545" s="144" t="str">
        <f t="shared" si="164"/>
        <v/>
      </c>
      <c r="Y1545" s="26"/>
      <c r="Z1545" s="34"/>
      <c r="AA1545" s="34"/>
      <c r="AB1545" s="34"/>
      <c r="AC1545" s="35"/>
      <c r="AD1545" s="36"/>
      <c r="AE1545" s="49"/>
      <c r="AF1545" s="246"/>
      <c r="AG1545" s="257">
        <f t="shared" si="163"/>
        <v>0</v>
      </c>
      <c r="AH1545" s="252" t="str">
        <f t="shared" si="165"/>
        <v/>
      </c>
      <c r="AI1545" s="258">
        <f t="shared" si="166"/>
        <v>0</v>
      </c>
    </row>
    <row r="1546" spans="1:35" ht="14.25" customHeight="1" x14ac:dyDescent="0.2">
      <c r="A1546" s="133"/>
      <c r="B1546" s="7"/>
      <c r="C1546" s="53"/>
      <c r="D1546" s="88"/>
      <c r="E1546" s="6"/>
      <c r="F1546" s="88"/>
      <c r="G1546" s="14"/>
      <c r="H1546" s="14"/>
      <c r="I1546" s="17"/>
      <c r="J1546" s="17"/>
      <c r="K1546" s="6"/>
      <c r="L1546" s="6"/>
      <c r="M1546" s="136"/>
      <c r="N1546" s="14"/>
      <c r="O1546" s="26"/>
      <c r="P1546" s="14"/>
      <c r="Q1546" s="14"/>
      <c r="R1546" s="14"/>
      <c r="S1546" s="14"/>
      <c r="T1546" s="14"/>
      <c r="U1546" s="14"/>
      <c r="V1546" s="6"/>
      <c r="W1546" s="256">
        <f t="shared" si="162"/>
        <v>0</v>
      </c>
      <c r="X1546" s="144" t="str">
        <f t="shared" si="164"/>
        <v/>
      </c>
      <c r="Y1546" s="26"/>
      <c r="Z1546" s="34"/>
      <c r="AA1546" s="34"/>
      <c r="AB1546" s="34"/>
      <c r="AC1546" s="35"/>
      <c r="AD1546" s="36"/>
      <c r="AE1546" s="49"/>
      <c r="AF1546" s="246"/>
      <c r="AG1546" s="257">
        <f t="shared" si="163"/>
        <v>0</v>
      </c>
      <c r="AH1546" s="252" t="str">
        <f t="shared" si="165"/>
        <v/>
      </c>
      <c r="AI1546" s="258">
        <f t="shared" si="166"/>
        <v>0</v>
      </c>
    </row>
    <row r="1547" spans="1:35" ht="14.25" customHeight="1" x14ac:dyDescent="0.2">
      <c r="A1547" s="133"/>
      <c r="B1547" s="7"/>
      <c r="C1547" s="53"/>
      <c r="D1547" s="88"/>
      <c r="E1547" s="6"/>
      <c r="F1547" s="88"/>
      <c r="G1547" s="14"/>
      <c r="H1547" s="14"/>
      <c r="I1547" s="17"/>
      <c r="J1547" s="17"/>
      <c r="K1547" s="6"/>
      <c r="L1547" s="6"/>
      <c r="M1547" s="136"/>
      <c r="N1547" s="14"/>
      <c r="O1547" s="26"/>
      <c r="P1547" s="14"/>
      <c r="Q1547" s="14"/>
      <c r="R1547" s="14"/>
      <c r="S1547" s="14"/>
      <c r="T1547" s="14"/>
      <c r="U1547" s="14"/>
      <c r="V1547" s="6"/>
      <c r="W1547" s="256">
        <f t="shared" si="162"/>
        <v>0</v>
      </c>
      <c r="X1547" s="144" t="str">
        <f t="shared" si="164"/>
        <v/>
      </c>
      <c r="Y1547" s="26"/>
      <c r="Z1547" s="34"/>
      <c r="AA1547" s="34"/>
      <c r="AB1547" s="34"/>
      <c r="AC1547" s="35"/>
      <c r="AD1547" s="36"/>
      <c r="AE1547" s="49"/>
      <c r="AF1547" s="246"/>
      <c r="AG1547" s="257">
        <f t="shared" si="163"/>
        <v>0</v>
      </c>
      <c r="AH1547" s="252" t="str">
        <f t="shared" si="165"/>
        <v/>
      </c>
      <c r="AI1547" s="258">
        <f t="shared" si="166"/>
        <v>0</v>
      </c>
    </row>
    <row r="1548" spans="1:35" ht="14.25" customHeight="1" x14ac:dyDescent="0.2">
      <c r="A1548" s="133"/>
      <c r="B1548" s="7"/>
      <c r="C1548" s="53"/>
      <c r="D1548" s="88"/>
      <c r="E1548" s="6"/>
      <c r="F1548" s="88"/>
      <c r="G1548" s="14"/>
      <c r="H1548" s="14"/>
      <c r="I1548" s="17"/>
      <c r="J1548" s="17"/>
      <c r="K1548" s="6"/>
      <c r="L1548" s="6"/>
      <c r="M1548" s="136"/>
      <c r="N1548" s="14"/>
      <c r="O1548" s="26"/>
      <c r="P1548" s="14"/>
      <c r="Q1548" s="14"/>
      <c r="R1548" s="14"/>
      <c r="S1548" s="14"/>
      <c r="T1548" s="14"/>
      <c r="U1548" s="14"/>
      <c r="V1548" s="6"/>
      <c r="W1548" s="256">
        <f t="shared" si="162"/>
        <v>0</v>
      </c>
      <c r="X1548" s="144" t="str">
        <f t="shared" si="164"/>
        <v/>
      </c>
      <c r="Y1548" s="26"/>
      <c r="Z1548" s="34"/>
      <c r="AA1548" s="34"/>
      <c r="AB1548" s="34"/>
      <c r="AC1548" s="35"/>
      <c r="AD1548" s="36"/>
      <c r="AE1548" s="49"/>
      <c r="AF1548" s="246"/>
      <c r="AG1548" s="257">
        <f t="shared" si="163"/>
        <v>0</v>
      </c>
      <c r="AH1548" s="252" t="str">
        <f t="shared" si="165"/>
        <v/>
      </c>
      <c r="AI1548" s="258">
        <f t="shared" si="166"/>
        <v>0</v>
      </c>
    </row>
    <row r="1549" spans="1:35" ht="14.25" customHeight="1" x14ac:dyDescent="0.2">
      <c r="A1549" s="133"/>
      <c r="B1549" s="7"/>
      <c r="C1549" s="53"/>
      <c r="D1549" s="88"/>
      <c r="E1549" s="6"/>
      <c r="F1549" s="88"/>
      <c r="G1549" s="14"/>
      <c r="H1549" s="14"/>
      <c r="I1549" s="17"/>
      <c r="J1549" s="17"/>
      <c r="K1549" s="6"/>
      <c r="L1549" s="6"/>
      <c r="M1549" s="136"/>
      <c r="N1549" s="14"/>
      <c r="O1549" s="26"/>
      <c r="P1549" s="14"/>
      <c r="Q1549" s="14"/>
      <c r="R1549" s="14"/>
      <c r="S1549" s="14"/>
      <c r="T1549" s="14"/>
      <c r="U1549" s="14"/>
      <c r="V1549" s="6"/>
      <c r="W1549" s="256">
        <f t="shared" si="162"/>
        <v>0</v>
      </c>
      <c r="X1549" s="144" t="str">
        <f t="shared" si="164"/>
        <v/>
      </c>
      <c r="Y1549" s="26"/>
      <c r="Z1549" s="34"/>
      <c r="AA1549" s="34"/>
      <c r="AB1549" s="34"/>
      <c r="AC1549" s="35"/>
      <c r="AD1549" s="36"/>
      <c r="AE1549" s="49"/>
      <c r="AF1549" s="246"/>
      <c r="AG1549" s="257">
        <f t="shared" si="163"/>
        <v>0</v>
      </c>
      <c r="AH1549" s="252" t="str">
        <f t="shared" si="165"/>
        <v/>
      </c>
      <c r="AI1549" s="258">
        <f t="shared" si="166"/>
        <v>0</v>
      </c>
    </row>
    <row r="1550" spans="1:35" ht="14.25" customHeight="1" x14ac:dyDescent="0.2">
      <c r="A1550" s="133"/>
      <c r="B1550" s="7"/>
      <c r="C1550" s="53"/>
      <c r="D1550" s="88"/>
      <c r="E1550" s="6"/>
      <c r="F1550" s="88"/>
      <c r="G1550" s="14"/>
      <c r="H1550" s="14"/>
      <c r="I1550" s="17"/>
      <c r="J1550" s="17"/>
      <c r="K1550" s="6"/>
      <c r="L1550" s="6"/>
      <c r="M1550" s="136"/>
      <c r="N1550" s="14"/>
      <c r="O1550" s="26"/>
      <c r="P1550" s="14"/>
      <c r="Q1550" s="14"/>
      <c r="R1550" s="14"/>
      <c r="S1550" s="14"/>
      <c r="T1550" s="14"/>
      <c r="U1550" s="14"/>
      <c r="V1550" s="6"/>
      <c r="W1550" s="256">
        <f t="shared" si="162"/>
        <v>0</v>
      </c>
      <c r="X1550" s="144" t="str">
        <f t="shared" si="164"/>
        <v/>
      </c>
      <c r="Y1550" s="26"/>
      <c r="Z1550" s="34"/>
      <c r="AA1550" s="34"/>
      <c r="AB1550" s="34"/>
      <c r="AC1550" s="35"/>
      <c r="AD1550" s="36"/>
      <c r="AE1550" s="49"/>
      <c r="AF1550" s="246"/>
      <c r="AG1550" s="257">
        <f t="shared" si="163"/>
        <v>0</v>
      </c>
      <c r="AH1550" s="252" t="str">
        <f t="shared" si="165"/>
        <v/>
      </c>
      <c r="AI1550" s="258">
        <f t="shared" si="166"/>
        <v>0</v>
      </c>
    </row>
    <row r="1551" spans="1:35" ht="14.25" customHeight="1" x14ac:dyDescent="0.2">
      <c r="A1551" s="133"/>
      <c r="B1551" s="7"/>
      <c r="C1551" s="53"/>
      <c r="D1551" s="88"/>
      <c r="E1551" s="6"/>
      <c r="F1551" s="88"/>
      <c r="G1551" s="14"/>
      <c r="H1551" s="14"/>
      <c r="I1551" s="17"/>
      <c r="J1551" s="17"/>
      <c r="K1551" s="6"/>
      <c r="L1551" s="6"/>
      <c r="M1551" s="136"/>
      <c r="N1551" s="14"/>
      <c r="O1551" s="26"/>
      <c r="P1551" s="14"/>
      <c r="Q1551" s="14"/>
      <c r="R1551" s="14"/>
      <c r="S1551" s="14"/>
      <c r="T1551" s="14"/>
      <c r="U1551" s="14"/>
      <c r="V1551" s="6"/>
      <c r="W1551" s="256">
        <f t="shared" si="162"/>
        <v>0</v>
      </c>
      <c r="X1551" s="144" t="str">
        <f t="shared" si="164"/>
        <v/>
      </c>
      <c r="Y1551" s="26"/>
      <c r="Z1551" s="34"/>
      <c r="AA1551" s="34"/>
      <c r="AB1551" s="34"/>
      <c r="AC1551" s="35"/>
      <c r="AD1551" s="36"/>
      <c r="AE1551" s="49"/>
      <c r="AF1551" s="246"/>
      <c r="AG1551" s="257">
        <f t="shared" si="163"/>
        <v>0</v>
      </c>
      <c r="AH1551" s="252" t="str">
        <f t="shared" si="165"/>
        <v/>
      </c>
      <c r="AI1551" s="258">
        <f t="shared" si="166"/>
        <v>0</v>
      </c>
    </row>
    <row r="1552" spans="1:35" ht="14.25" customHeight="1" x14ac:dyDescent="0.2">
      <c r="A1552" s="133"/>
      <c r="B1552" s="7"/>
      <c r="C1552" s="53"/>
      <c r="D1552" s="88"/>
      <c r="E1552" s="6"/>
      <c r="F1552" s="88"/>
      <c r="G1552" s="14"/>
      <c r="H1552" s="14"/>
      <c r="I1552" s="17"/>
      <c r="J1552" s="17"/>
      <c r="K1552" s="6"/>
      <c r="L1552" s="6"/>
      <c r="M1552" s="136"/>
      <c r="N1552" s="14"/>
      <c r="O1552" s="26"/>
      <c r="P1552" s="14"/>
      <c r="Q1552" s="14"/>
      <c r="R1552" s="14"/>
      <c r="S1552" s="14"/>
      <c r="T1552" s="14"/>
      <c r="U1552" s="14"/>
      <c r="V1552" s="6"/>
      <c r="W1552" s="256">
        <f t="shared" si="162"/>
        <v>0</v>
      </c>
      <c r="X1552" s="144" t="str">
        <f t="shared" si="164"/>
        <v/>
      </c>
      <c r="Y1552" s="26"/>
      <c r="Z1552" s="34"/>
      <c r="AA1552" s="34"/>
      <c r="AB1552" s="34"/>
      <c r="AC1552" s="35"/>
      <c r="AD1552" s="36"/>
      <c r="AE1552" s="49"/>
      <c r="AF1552" s="246"/>
      <c r="AG1552" s="257">
        <f t="shared" si="163"/>
        <v>0</v>
      </c>
      <c r="AH1552" s="252" t="str">
        <f t="shared" si="165"/>
        <v/>
      </c>
      <c r="AI1552" s="258">
        <f t="shared" si="166"/>
        <v>0</v>
      </c>
    </row>
    <row r="1553" spans="1:35" ht="14.25" customHeight="1" x14ac:dyDescent="0.2">
      <c r="A1553" s="133"/>
      <c r="B1553" s="7"/>
      <c r="C1553" s="53"/>
      <c r="D1553" s="88"/>
      <c r="E1553" s="6"/>
      <c r="F1553" s="88"/>
      <c r="G1553" s="14"/>
      <c r="H1553" s="14"/>
      <c r="I1553" s="17"/>
      <c r="J1553" s="17"/>
      <c r="K1553" s="6"/>
      <c r="L1553" s="6"/>
      <c r="M1553" s="136"/>
      <c r="N1553" s="14"/>
      <c r="O1553" s="26"/>
      <c r="P1553" s="14"/>
      <c r="Q1553" s="14"/>
      <c r="R1553" s="14"/>
      <c r="S1553" s="14"/>
      <c r="T1553" s="14"/>
      <c r="U1553" s="14"/>
      <c r="V1553" s="6"/>
      <c r="W1553" s="256">
        <f t="shared" si="162"/>
        <v>0</v>
      </c>
      <c r="X1553" s="144" t="str">
        <f t="shared" si="164"/>
        <v/>
      </c>
      <c r="Y1553" s="26"/>
      <c r="Z1553" s="34"/>
      <c r="AA1553" s="34"/>
      <c r="AB1553" s="34"/>
      <c r="AC1553" s="35"/>
      <c r="AD1553" s="36"/>
      <c r="AE1553" s="49"/>
      <c r="AF1553" s="246"/>
      <c r="AG1553" s="257">
        <f t="shared" si="163"/>
        <v>0</v>
      </c>
      <c r="AH1553" s="252" t="str">
        <f t="shared" si="165"/>
        <v/>
      </c>
      <c r="AI1553" s="258">
        <f t="shared" si="166"/>
        <v>0</v>
      </c>
    </row>
    <row r="1554" spans="1:35" ht="14.25" customHeight="1" x14ac:dyDescent="0.2">
      <c r="A1554" s="133"/>
      <c r="B1554" s="7"/>
      <c r="C1554" s="53"/>
      <c r="D1554" s="88"/>
      <c r="E1554" s="6"/>
      <c r="F1554" s="88"/>
      <c r="G1554" s="14"/>
      <c r="H1554" s="14"/>
      <c r="I1554" s="17"/>
      <c r="J1554" s="17"/>
      <c r="K1554" s="6"/>
      <c r="L1554" s="6"/>
      <c r="M1554" s="136"/>
      <c r="N1554" s="14"/>
      <c r="O1554" s="26"/>
      <c r="P1554" s="14"/>
      <c r="Q1554" s="14"/>
      <c r="R1554" s="14"/>
      <c r="S1554" s="14"/>
      <c r="T1554" s="14"/>
      <c r="U1554" s="14"/>
      <c r="V1554" s="6"/>
      <c r="W1554" s="256">
        <f t="shared" si="162"/>
        <v>0</v>
      </c>
      <c r="X1554" s="144" t="str">
        <f t="shared" si="164"/>
        <v/>
      </c>
      <c r="Y1554" s="26"/>
      <c r="Z1554" s="34"/>
      <c r="AA1554" s="34"/>
      <c r="AB1554" s="34"/>
      <c r="AC1554" s="35"/>
      <c r="AD1554" s="36"/>
      <c r="AE1554" s="49"/>
      <c r="AF1554" s="246"/>
      <c r="AG1554" s="257">
        <f t="shared" si="163"/>
        <v>0</v>
      </c>
      <c r="AH1554" s="252" t="str">
        <f t="shared" si="165"/>
        <v/>
      </c>
      <c r="AI1554" s="258">
        <f t="shared" si="166"/>
        <v>0</v>
      </c>
    </row>
    <row r="1555" spans="1:35" ht="14.25" customHeight="1" x14ac:dyDescent="0.2">
      <c r="A1555" s="133"/>
      <c r="B1555" s="7"/>
      <c r="C1555" s="53"/>
      <c r="D1555" s="88"/>
      <c r="E1555" s="6"/>
      <c r="F1555" s="88"/>
      <c r="G1555" s="14"/>
      <c r="H1555" s="14"/>
      <c r="I1555" s="17"/>
      <c r="J1555" s="17"/>
      <c r="K1555" s="6"/>
      <c r="L1555" s="6"/>
      <c r="M1555" s="136"/>
      <c r="N1555" s="14"/>
      <c r="O1555" s="26"/>
      <c r="P1555" s="14"/>
      <c r="Q1555" s="14"/>
      <c r="R1555" s="14"/>
      <c r="S1555" s="14"/>
      <c r="T1555" s="14"/>
      <c r="U1555" s="14"/>
      <c r="V1555" s="6"/>
      <c r="W1555" s="256">
        <f t="shared" si="162"/>
        <v>0</v>
      </c>
      <c r="X1555" s="144" t="str">
        <f t="shared" si="164"/>
        <v/>
      </c>
      <c r="Y1555" s="26"/>
      <c r="Z1555" s="34"/>
      <c r="AA1555" s="34"/>
      <c r="AB1555" s="34"/>
      <c r="AC1555" s="35"/>
      <c r="AD1555" s="36"/>
      <c r="AE1555" s="49"/>
      <c r="AF1555" s="246"/>
      <c r="AG1555" s="257">
        <f t="shared" si="163"/>
        <v>0</v>
      </c>
      <c r="AH1555" s="252" t="str">
        <f t="shared" si="165"/>
        <v/>
      </c>
      <c r="AI1555" s="258">
        <f t="shared" si="166"/>
        <v>0</v>
      </c>
    </row>
    <row r="1556" spans="1:35" ht="14.25" customHeight="1" x14ac:dyDescent="0.2">
      <c r="A1556" s="133"/>
      <c r="B1556" s="7"/>
      <c r="C1556" s="53"/>
      <c r="D1556" s="88"/>
      <c r="E1556" s="6"/>
      <c r="F1556" s="88"/>
      <c r="G1556" s="14"/>
      <c r="H1556" s="14"/>
      <c r="I1556" s="17"/>
      <c r="J1556" s="17"/>
      <c r="K1556" s="6"/>
      <c r="L1556" s="6"/>
      <c r="M1556" s="136"/>
      <c r="N1556" s="14"/>
      <c r="O1556" s="26"/>
      <c r="P1556" s="14"/>
      <c r="Q1556" s="14"/>
      <c r="R1556" s="14"/>
      <c r="S1556" s="14"/>
      <c r="T1556" s="14"/>
      <c r="U1556" s="14"/>
      <c r="V1556" s="6"/>
      <c r="W1556" s="256">
        <f t="shared" si="162"/>
        <v>0</v>
      </c>
      <c r="X1556" s="144" t="str">
        <f t="shared" si="164"/>
        <v/>
      </c>
      <c r="Y1556" s="26"/>
      <c r="Z1556" s="34"/>
      <c r="AA1556" s="34"/>
      <c r="AB1556" s="34"/>
      <c r="AC1556" s="35"/>
      <c r="AD1556" s="36"/>
      <c r="AE1556" s="49"/>
      <c r="AF1556" s="246"/>
      <c r="AG1556" s="257">
        <f t="shared" si="163"/>
        <v>0</v>
      </c>
      <c r="AH1556" s="252" t="str">
        <f t="shared" si="165"/>
        <v/>
      </c>
      <c r="AI1556" s="258">
        <f t="shared" si="166"/>
        <v>0</v>
      </c>
    </row>
    <row r="1557" spans="1:35" ht="14.25" customHeight="1" x14ac:dyDescent="0.2">
      <c r="A1557" s="133"/>
      <c r="B1557" s="7"/>
      <c r="C1557" s="53"/>
      <c r="D1557" s="88"/>
      <c r="E1557" s="6"/>
      <c r="F1557" s="88"/>
      <c r="G1557" s="14"/>
      <c r="H1557" s="14"/>
      <c r="I1557" s="17"/>
      <c r="J1557" s="17"/>
      <c r="K1557" s="6"/>
      <c r="L1557" s="6"/>
      <c r="M1557" s="136"/>
      <c r="N1557" s="14"/>
      <c r="O1557" s="26"/>
      <c r="P1557" s="14"/>
      <c r="Q1557" s="14"/>
      <c r="R1557" s="14"/>
      <c r="S1557" s="14"/>
      <c r="T1557" s="14"/>
      <c r="U1557" s="14"/>
      <c r="V1557" s="6"/>
      <c r="W1557" s="256">
        <f t="shared" si="162"/>
        <v>0</v>
      </c>
      <c r="X1557" s="144" t="str">
        <f t="shared" si="164"/>
        <v/>
      </c>
      <c r="Y1557" s="26"/>
      <c r="Z1557" s="34"/>
      <c r="AA1557" s="34"/>
      <c r="AB1557" s="34"/>
      <c r="AC1557" s="35"/>
      <c r="AD1557" s="36"/>
      <c r="AE1557" s="49"/>
      <c r="AF1557" s="246"/>
      <c r="AG1557" s="257">
        <f t="shared" si="163"/>
        <v>0</v>
      </c>
      <c r="AH1557" s="252" t="str">
        <f t="shared" si="165"/>
        <v/>
      </c>
      <c r="AI1557" s="258">
        <f t="shared" si="166"/>
        <v>0</v>
      </c>
    </row>
    <row r="1558" spans="1:35" ht="14.25" customHeight="1" x14ac:dyDescent="0.2">
      <c r="A1558" s="133"/>
      <c r="B1558" s="7"/>
      <c r="C1558" s="53"/>
      <c r="D1558" s="88"/>
      <c r="E1558" s="6"/>
      <c r="F1558" s="88"/>
      <c r="G1558" s="14"/>
      <c r="H1558" s="14"/>
      <c r="I1558" s="17"/>
      <c r="J1558" s="17"/>
      <c r="K1558" s="6"/>
      <c r="L1558" s="6"/>
      <c r="M1558" s="136"/>
      <c r="N1558" s="14"/>
      <c r="O1558" s="26"/>
      <c r="P1558" s="14"/>
      <c r="Q1558" s="14"/>
      <c r="R1558" s="14"/>
      <c r="S1558" s="14"/>
      <c r="T1558" s="14"/>
      <c r="U1558" s="14"/>
      <c r="V1558" s="6"/>
      <c r="W1558" s="256">
        <f t="shared" si="162"/>
        <v>0</v>
      </c>
      <c r="X1558" s="144" t="str">
        <f t="shared" si="164"/>
        <v/>
      </c>
      <c r="Y1558" s="26"/>
      <c r="Z1558" s="34"/>
      <c r="AA1558" s="34"/>
      <c r="AB1558" s="34"/>
      <c r="AC1558" s="35"/>
      <c r="AD1558" s="36"/>
      <c r="AE1558" s="49"/>
      <c r="AF1558" s="246"/>
      <c r="AG1558" s="257">
        <f t="shared" si="163"/>
        <v>0</v>
      </c>
      <c r="AH1558" s="252" t="str">
        <f t="shared" si="165"/>
        <v/>
      </c>
      <c r="AI1558" s="258">
        <f t="shared" si="166"/>
        <v>0</v>
      </c>
    </row>
    <row r="1559" spans="1:35" ht="14.25" customHeight="1" x14ac:dyDescent="0.2">
      <c r="A1559" s="133"/>
      <c r="B1559" s="7"/>
      <c r="C1559" s="53"/>
      <c r="D1559" s="88"/>
      <c r="E1559" s="6"/>
      <c r="F1559" s="88"/>
      <c r="G1559" s="14"/>
      <c r="H1559" s="14"/>
      <c r="I1559" s="17"/>
      <c r="J1559" s="17"/>
      <c r="K1559" s="6"/>
      <c r="L1559" s="6"/>
      <c r="M1559" s="136"/>
      <c r="N1559" s="14"/>
      <c r="O1559" s="26"/>
      <c r="P1559" s="14"/>
      <c r="Q1559" s="14"/>
      <c r="R1559" s="14"/>
      <c r="S1559" s="14"/>
      <c r="T1559" s="14"/>
      <c r="U1559" s="14"/>
      <c r="V1559" s="6"/>
      <c r="W1559" s="256">
        <f t="shared" si="162"/>
        <v>0</v>
      </c>
      <c r="X1559" s="144" t="str">
        <f t="shared" si="164"/>
        <v/>
      </c>
      <c r="Y1559" s="26"/>
      <c r="Z1559" s="34"/>
      <c r="AA1559" s="34"/>
      <c r="AB1559" s="34"/>
      <c r="AC1559" s="35"/>
      <c r="AD1559" s="36"/>
      <c r="AE1559" s="49"/>
      <c r="AF1559" s="246"/>
      <c r="AG1559" s="257">
        <f t="shared" si="163"/>
        <v>0</v>
      </c>
      <c r="AH1559" s="252" t="str">
        <f t="shared" si="165"/>
        <v/>
      </c>
      <c r="AI1559" s="258">
        <f t="shared" si="166"/>
        <v>0</v>
      </c>
    </row>
    <row r="1560" spans="1:35" ht="14.25" customHeight="1" x14ac:dyDescent="0.2">
      <c r="A1560" s="133"/>
      <c r="B1560" s="7"/>
      <c r="C1560" s="53"/>
      <c r="D1560" s="88"/>
      <c r="E1560" s="6"/>
      <c r="F1560" s="88"/>
      <c r="G1560" s="14"/>
      <c r="H1560" s="14"/>
      <c r="I1560" s="17"/>
      <c r="J1560" s="17"/>
      <c r="K1560" s="6"/>
      <c r="L1560" s="6"/>
      <c r="M1560" s="136"/>
      <c r="N1560" s="14"/>
      <c r="O1560" s="26"/>
      <c r="P1560" s="14"/>
      <c r="Q1560" s="14"/>
      <c r="R1560" s="14"/>
      <c r="S1560" s="14"/>
      <c r="T1560" s="14"/>
      <c r="U1560" s="14"/>
      <c r="V1560" s="6"/>
      <c r="W1560" s="256">
        <f t="shared" si="162"/>
        <v>0</v>
      </c>
      <c r="X1560" s="144" t="str">
        <f t="shared" si="164"/>
        <v/>
      </c>
      <c r="Y1560" s="26"/>
      <c r="Z1560" s="34"/>
      <c r="AA1560" s="34"/>
      <c r="AB1560" s="34"/>
      <c r="AC1560" s="35"/>
      <c r="AD1560" s="36"/>
      <c r="AE1560" s="49"/>
      <c r="AF1560" s="246"/>
      <c r="AG1560" s="257">
        <f t="shared" si="163"/>
        <v>0</v>
      </c>
      <c r="AH1560" s="252" t="str">
        <f t="shared" si="165"/>
        <v/>
      </c>
      <c r="AI1560" s="258">
        <f t="shared" si="166"/>
        <v>0</v>
      </c>
    </row>
    <row r="1561" spans="1:35" ht="14.25" customHeight="1" x14ac:dyDescent="0.2">
      <c r="A1561" s="133"/>
      <c r="B1561" s="7"/>
      <c r="C1561" s="53"/>
      <c r="D1561" s="88"/>
      <c r="E1561" s="6"/>
      <c r="F1561" s="88"/>
      <c r="G1561" s="14"/>
      <c r="H1561" s="14"/>
      <c r="I1561" s="17"/>
      <c r="J1561" s="17"/>
      <c r="K1561" s="6"/>
      <c r="L1561" s="6"/>
      <c r="M1561" s="136"/>
      <c r="N1561" s="14"/>
      <c r="O1561" s="26"/>
      <c r="P1561" s="14"/>
      <c r="Q1561" s="14"/>
      <c r="R1561" s="14"/>
      <c r="S1561" s="14"/>
      <c r="T1561" s="14"/>
      <c r="U1561" s="14"/>
      <c r="V1561" s="6"/>
      <c r="W1561" s="256">
        <f t="shared" si="162"/>
        <v>0</v>
      </c>
      <c r="X1561" s="144" t="str">
        <f t="shared" si="164"/>
        <v/>
      </c>
      <c r="Y1561" s="26"/>
      <c r="Z1561" s="34"/>
      <c r="AA1561" s="34"/>
      <c r="AB1561" s="34"/>
      <c r="AC1561" s="35"/>
      <c r="AD1561" s="36"/>
      <c r="AE1561" s="49"/>
      <c r="AF1561" s="246"/>
      <c r="AG1561" s="257">
        <f t="shared" si="163"/>
        <v>0</v>
      </c>
      <c r="AH1561" s="252" t="str">
        <f t="shared" si="165"/>
        <v/>
      </c>
      <c r="AI1561" s="258">
        <f t="shared" si="166"/>
        <v>0</v>
      </c>
    </row>
    <row r="1562" spans="1:35" ht="14.25" customHeight="1" x14ac:dyDescent="0.2">
      <c r="A1562" s="133"/>
      <c r="B1562" s="7"/>
      <c r="C1562" s="53"/>
      <c r="D1562" s="88"/>
      <c r="E1562" s="6"/>
      <c r="F1562" s="88"/>
      <c r="G1562" s="14"/>
      <c r="H1562" s="14"/>
      <c r="I1562" s="17"/>
      <c r="J1562" s="17"/>
      <c r="K1562" s="6"/>
      <c r="L1562" s="6"/>
      <c r="M1562" s="136"/>
      <c r="N1562" s="14"/>
      <c r="O1562" s="26"/>
      <c r="P1562" s="14"/>
      <c r="Q1562" s="14"/>
      <c r="R1562" s="14"/>
      <c r="S1562" s="14"/>
      <c r="T1562" s="14"/>
      <c r="U1562" s="14"/>
      <c r="V1562" s="6"/>
      <c r="W1562" s="256">
        <f t="shared" si="162"/>
        <v>0</v>
      </c>
      <c r="X1562" s="144" t="str">
        <f t="shared" si="164"/>
        <v/>
      </c>
      <c r="Y1562" s="26"/>
      <c r="Z1562" s="34"/>
      <c r="AA1562" s="34"/>
      <c r="AB1562" s="34"/>
      <c r="AC1562" s="35"/>
      <c r="AD1562" s="36"/>
      <c r="AE1562" s="49"/>
      <c r="AF1562" s="246"/>
      <c r="AG1562" s="257">
        <f t="shared" si="163"/>
        <v>0</v>
      </c>
      <c r="AH1562" s="252" t="str">
        <f t="shared" si="165"/>
        <v/>
      </c>
      <c r="AI1562" s="258">
        <f t="shared" si="166"/>
        <v>0</v>
      </c>
    </row>
    <row r="1563" spans="1:35" ht="14.25" customHeight="1" x14ac:dyDescent="0.2">
      <c r="A1563" s="133"/>
      <c r="B1563" s="7"/>
      <c r="C1563" s="53"/>
      <c r="D1563" s="88"/>
      <c r="E1563" s="6"/>
      <c r="F1563" s="88"/>
      <c r="G1563" s="14"/>
      <c r="H1563" s="14"/>
      <c r="I1563" s="17"/>
      <c r="J1563" s="17"/>
      <c r="K1563" s="6"/>
      <c r="L1563" s="6"/>
      <c r="M1563" s="136"/>
      <c r="N1563" s="14"/>
      <c r="O1563" s="26"/>
      <c r="P1563" s="14"/>
      <c r="Q1563" s="14"/>
      <c r="R1563" s="14"/>
      <c r="S1563" s="14"/>
      <c r="T1563" s="14"/>
      <c r="U1563" s="14"/>
      <c r="V1563" s="6"/>
      <c r="W1563" s="256">
        <f t="shared" si="162"/>
        <v>0</v>
      </c>
      <c r="X1563" s="144" t="str">
        <f t="shared" si="164"/>
        <v/>
      </c>
      <c r="Y1563" s="26"/>
      <c r="Z1563" s="34"/>
      <c r="AA1563" s="34"/>
      <c r="AB1563" s="34"/>
      <c r="AC1563" s="35"/>
      <c r="AD1563" s="36"/>
      <c r="AE1563" s="49"/>
      <c r="AF1563" s="246"/>
      <c r="AG1563" s="257">
        <f t="shared" si="163"/>
        <v>0</v>
      </c>
      <c r="AH1563" s="252" t="str">
        <f t="shared" si="165"/>
        <v/>
      </c>
      <c r="AI1563" s="258">
        <f t="shared" si="166"/>
        <v>0</v>
      </c>
    </row>
    <row r="1564" spans="1:35" ht="14.25" customHeight="1" x14ac:dyDescent="0.2">
      <c r="A1564" s="133"/>
      <c r="B1564" s="7"/>
      <c r="C1564" s="53"/>
      <c r="D1564" s="88"/>
      <c r="E1564" s="6"/>
      <c r="F1564" s="88"/>
      <c r="G1564" s="14"/>
      <c r="H1564" s="14"/>
      <c r="I1564" s="17"/>
      <c r="J1564" s="17"/>
      <c r="K1564" s="6"/>
      <c r="L1564" s="6"/>
      <c r="M1564" s="136"/>
      <c r="N1564" s="14"/>
      <c r="O1564" s="26"/>
      <c r="P1564" s="14"/>
      <c r="Q1564" s="14"/>
      <c r="R1564" s="14"/>
      <c r="S1564" s="14"/>
      <c r="T1564" s="14"/>
      <c r="U1564" s="14"/>
      <c r="V1564" s="6"/>
      <c r="W1564" s="256">
        <f t="shared" si="162"/>
        <v>0</v>
      </c>
      <c r="X1564" s="144" t="str">
        <f t="shared" si="164"/>
        <v/>
      </c>
      <c r="Y1564" s="26"/>
      <c r="Z1564" s="34"/>
      <c r="AA1564" s="34"/>
      <c r="AB1564" s="34"/>
      <c r="AC1564" s="35"/>
      <c r="AD1564" s="36"/>
      <c r="AE1564" s="49"/>
      <c r="AF1564" s="246"/>
      <c r="AG1564" s="257">
        <f t="shared" si="163"/>
        <v>0</v>
      </c>
      <c r="AH1564" s="252" t="str">
        <f t="shared" si="165"/>
        <v/>
      </c>
      <c r="AI1564" s="258">
        <f t="shared" si="166"/>
        <v>0</v>
      </c>
    </row>
    <row r="1565" spans="1:35" ht="14.25" customHeight="1" x14ac:dyDescent="0.2">
      <c r="A1565" s="133"/>
      <c r="B1565" s="7"/>
      <c r="C1565" s="53"/>
      <c r="D1565" s="88"/>
      <c r="E1565" s="6"/>
      <c r="F1565" s="88"/>
      <c r="G1565" s="14"/>
      <c r="H1565" s="14"/>
      <c r="I1565" s="17"/>
      <c r="J1565" s="17"/>
      <c r="K1565" s="6"/>
      <c r="L1565" s="6"/>
      <c r="M1565" s="136"/>
      <c r="N1565" s="14"/>
      <c r="O1565" s="26"/>
      <c r="P1565" s="14"/>
      <c r="Q1565" s="14"/>
      <c r="R1565" s="14"/>
      <c r="S1565" s="14"/>
      <c r="T1565" s="14"/>
      <c r="U1565" s="14"/>
      <c r="V1565" s="6"/>
      <c r="W1565" s="256">
        <f t="shared" si="162"/>
        <v>0</v>
      </c>
      <c r="X1565" s="144" t="str">
        <f t="shared" si="164"/>
        <v/>
      </c>
      <c r="Y1565" s="26"/>
      <c r="Z1565" s="34"/>
      <c r="AA1565" s="34"/>
      <c r="AB1565" s="34"/>
      <c r="AC1565" s="35"/>
      <c r="AD1565" s="36"/>
      <c r="AE1565" s="49"/>
      <c r="AF1565" s="246"/>
      <c r="AG1565" s="257">
        <f t="shared" si="163"/>
        <v>0</v>
      </c>
      <c r="AH1565" s="252" t="str">
        <f t="shared" si="165"/>
        <v/>
      </c>
      <c r="AI1565" s="258">
        <f t="shared" si="166"/>
        <v>0</v>
      </c>
    </row>
    <row r="1566" spans="1:35" ht="14.25" customHeight="1" x14ac:dyDescent="0.2">
      <c r="A1566" s="133"/>
      <c r="B1566" s="7"/>
      <c r="C1566" s="53"/>
      <c r="D1566" s="88"/>
      <c r="E1566" s="6"/>
      <c r="F1566" s="88"/>
      <c r="G1566" s="14"/>
      <c r="H1566" s="14"/>
      <c r="I1566" s="17"/>
      <c r="J1566" s="17"/>
      <c r="K1566" s="6"/>
      <c r="L1566" s="6"/>
      <c r="M1566" s="136"/>
      <c r="N1566" s="14"/>
      <c r="O1566" s="26"/>
      <c r="P1566" s="14"/>
      <c r="Q1566" s="14"/>
      <c r="R1566" s="14"/>
      <c r="S1566" s="14"/>
      <c r="T1566" s="14"/>
      <c r="U1566" s="14"/>
      <c r="V1566" s="6"/>
      <c r="W1566" s="256">
        <f t="shared" si="162"/>
        <v>0</v>
      </c>
      <c r="X1566" s="144" t="str">
        <f t="shared" si="164"/>
        <v/>
      </c>
      <c r="Y1566" s="26"/>
      <c r="Z1566" s="34"/>
      <c r="AA1566" s="34"/>
      <c r="AB1566" s="34"/>
      <c r="AC1566" s="35"/>
      <c r="AD1566" s="36"/>
      <c r="AE1566" s="49"/>
      <c r="AF1566" s="246"/>
      <c r="AG1566" s="257">
        <f t="shared" si="163"/>
        <v>0</v>
      </c>
      <c r="AH1566" s="252" t="str">
        <f t="shared" si="165"/>
        <v/>
      </c>
      <c r="AI1566" s="258">
        <f t="shared" si="166"/>
        <v>0</v>
      </c>
    </row>
    <row r="1567" spans="1:35" ht="14.25" customHeight="1" x14ac:dyDescent="0.2">
      <c r="A1567" s="133"/>
      <c r="B1567" s="7"/>
      <c r="C1567" s="53"/>
      <c r="D1567" s="88"/>
      <c r="E1567" s="6"/>
      <c r="F1567" s="88"/>
      <c r="G1567" s="14"/>
      <c r="H1567" s="14"/>
      <c r="I1567" s="17"/>
      <c r="J1567" s="17"/>
      <c r="K1567" s="6"/>
      <c r="L1567" s="6"/>
      <c r="M1567" s="136"/>
      <c r="N1567" s="14"/>
      <c r="O1567" s="26"/>
      <c r="P1567" s="14"/>
      <c r="Q1567" s="14"/>
      <c r="R1567" s="14"/>
      <c r="S1567" s="14"/>
      <c r="T1567" s="14"/>
      <c r="U1567" s="14"/>
      <c r="V1567" s="6"/>
      <c r="W1567" s="256">
        <f t="shared" si="162"/>
        <v>0</v>
      </c>
      <c r="X1567" s="144" t="str">
        <f t="shared" si="164"/>
        <v/>
      </c>
      <c r="Y1567" s="26"/>
      <c r="Z1567" s="34"/>
      <c r="AA1567" s="34"/>
      <c r="AB1567" s="34"/>
      <c r="AC1567" s="35"/>
      <c r="AD1567" s="36"/>
      <c r="AE1567" s="49"/>
      <c r="AF1567" s="246"/>
      <c r="AG1567" s="257">
        <f t="shared" si="163"/>
        <v>0</v>
      </c>
      <c r="AH1567" s="252" t="str">
        <f t="shared" si="165"/>
        <v/>
      </c>
      <c r="AI1567" s="258">
        <f t="shared" si="166"/>
        <v>0</v>
      </c>
    </row>
    <row r="1568" spans="1:35" ht="14.25" customHeight="1" x14ac:dyDescent="0.2">
      <c r="A1568" s="133"/>
      <c r="B1568" s="7"/>
      <c r="C1568" s="53"/>
      <c r="D1568" s="88"/>
      <c r="E1568" s="6"/>
      <c r="F1568" s="88"/>
      <c r="G1568" s="14"/>
      <c r="H1568" s="14"/>
      <c r="I1568" s="17"/>
      <c r="J1568" s="17"/>
      <c r="K1568" s="6"/>
      <c r="L1568" s="6"/>
      <c r="M1568" s="136"/>
      <c r="N1568" s="14"/>
      <c r="O1568" s="26"/>
      <c r="P1568" s="14"/>
      <c r="Q1568" s="14"/>
      <c r="R1568" s="14"/>
      <c r="S1568" s="14"/>
      <c r="T1568" s="14"/>
      <c r="U1568" s="14"/>
      <c r="V1568" s="6"/>
      <c r="W1568" s="256">
        <f t="shared" si="162"/>
        <v>0</v>
      </c>
      <c r="X1568" s="144" t="str">
        <f t="shared" si="164"/>
        <v/>
      </c>
      <c r="Y1568" s="26"/>
      <c r="Z1568" s="34"/>
      <c r="AA1568" s="34"/>
      <c r="AB1568" s="34"/>
      <c r="AC1568" s="35"/>
      <c r="AD1568" s="36"/>
      <c r="AE1568" s="49"/>
      <c r="AF1568" s="246"/>
      <c r="AG1568" s="257">
        <f t="shared" si="163"/>
        <v>0</v>
      </c>
      <c r="AH1568" s="252" t="str">
        <f t="shared" si="165"/>
        <v/>
      </c>
      <c r="AI1568" s="258">
        <f t="shared" si="166"/>
        <v>0</v>
      </c>
    </row>
    <row r="1569" spans="1:35" ht="14.25" customHeight="1" x14ac:dyDescent="0.2">
      <c r="A1569" s="133"/>
      <c r="B1569" s="7"/>
      <c r="C1569" s="53"/>
      <c r="D1569" s="88"/>
      <c r="E1569" s="6"/>
      <c r="F1569" s="88"/>
      <c r="G1569" s="14"/>
      <c r="H1569" s="14"/>
      <c r="I1569" s="17"/>
      <c r="J1569" s="17"/>
      <c r="K1569" s="6"/>
      <c r="L1569" s="6"/>
      <c r="M1569" s="136"/>
      <c r="N1569" s="14"/>
      <c r="O1569" s="26"/>
      <c r="P1569" s="14"/>
      <c r="Q1569" s="14"/>
      <c r="R1569" s="14"/>
      <c r="S1569" s="14"/>
      <c r="T1569" s="14"/>
      <c r="U1569" s="14"/>
      <c r="V1569" s="6"/>
      <c r="W1569" s="256">
        <f t="shared" si="162"/>
        <v>0</v>
      </c>
      <c r="X1569" s="144" t="str">
        <f t="shared" si="164"/>
        <v/>
      </c>
      <c r="Y1569" s="26"/>
      <c r="Z1569" s="34"/>
      <c r="AA1569" s="34"/>
      <c r="AB1569" s="34"/>
      <c r="AC1569" s="35"/>
      <c r="AD1569" s="36"/>
      <c r="AE1569" s="49"/>
      <c r="AF1569" s="246"/>
      <c r="AG1569" s="257">
        <f t="shared" si="163"/>
        <v>0</v>
      </c>
      <c r="AH1569" s="252" t="str">
        <f t="shared" si="165"/>
        <v/>
      </c>
      <c r="AI1569" s="258">
        <f t="shared" si="166"/>
        <v>0</v>
      </c>
    </row>
    <row r="1570" spans="1:35" ht="14.25" customHeight="1" x14ac:dyDescent="0.2">
      <c r="A1570" s="133"/>
      <c r="B1570" s="7"/>
      <c r="C1570" s="53"/>
      <c r="D1570" s="88"/>
      <c r="E1570" s="6"/>
      <c r="F1570" s="88"/>
      <c r="G1570" s="14"/>
      <c r="H1570" s="14"/>
      <c r="I1570" s="17"/>
      <c r="J1570" s="17"/>
      <c r="K1570" s="6"/>
      <c r="L1570" s="6"/>
      <c r="M1570" s="136"/>
      <c r="N1570" s="14"/>
      <c r="O1570" s="26"/>
      <c r="P1570" s="14"/>
      <c r="Q1570" s="14"/>
      <c r="R1570" s="14"/>
      <c r="S1570" s="14"/>
      <c r="T1570" s="14"/>
      <c r="U1570" s="14"/>
      <c r="V1570" s="6"/>
      <c r="W1570" s="256">
        <f t="shared" si="162"/>
        <v>0</v>
      </c>
      <c r="X1570" s="144" t="str">
        <f t="shared" si="164"/>
        <v/>
      </c>
      <c r="Y1570" s="26"/>
      <c r="Z1570" s="34"/>
      <c r="AA1570" s="34"/>
      <c r="AB1570" s="34"/>
      <c r="AC1570" s="35"/>
      <c r="AD1570" s="36"/>
      <c r="AE1570" s="49"/>
      <c r="AF1570" s="246"/>
      <c r="AG1570" s="257">
        <f t="shared" si="163"/>
        <v>0</v>
      </c>
      <c r="AH1570" s="252" t="str">
        <f t="shared" si="165"/>
        <v/>
      </c>
      <c r="AI1570" s="258">
        <f t="shared" si="166"/>
        <v>0</v>
      </c>
    </row>
    <row r="1571" spans="1:35" ht="14.25" customHeight="1" x14ac:dyDescent="0.2">
      <c r="A1571" s="133"/>
      <c r="B1571" s="7"/>
      <c r="C1571" s="53"/>
      <c r="D1571" s="88"/>
      <c r="E1571" s="6"/>
      <c r="F1571" s="88"/>
      <c r="G1571" s="14"/>
      <c r="H1571" s="14"/>
      <c r="I1571" s="17"/>
      <c r="J1571" s="17"/>
      <c r="K1571" s="6"/>
      <c r="L1571" s="6"/>
      <c r="M1571" s="136"/>
      <c r="N1571" s="14"/>
      <c r="O1571" s="26"/>
      <c r="P1571" s="14"/>
      <c r="Q1571" s="14"/>
      <c r="R1571" s="14"/>
      <c r="S1571" s="14"/>
      <c r="T1571" s="14"/>
      <c r="U1571" s="14"/>
      <c r="V1571" s="6"/>
      <c r="W1571" s="256">
        <f t="shared" si="162"/>
        <v>0</v>
      </c>
      <c r="X1571" s="144" t="str">
        <f t="shared" si="164"/>
        <v/>
      </c>
      <c r="Y1571" s="26"/>
      <c r="Z1571" s="34"/>
      <c r="AA1571" s="34"/>
      <c r="AB1571" s="34"/>
      <c r="AC1571" s="35"/>
      <c r="AD1571" s="36"/>
      <c r="AE1571" s="49"/>
      <c r="AF1571" s="246"/>
      <c r="AG1571" s="257">
        <f t="shared" si="163"/>
        <v>0</v>
      </c>
      <c r="AH1571" s="252" t="str">
        <f t="shared" si="165"/>
        <v/>
      </c>
      <c r="AI1571" s="258">
        <f t="shared" si="166"/>
        <v>0</v>
      </c>
    </row>
    <row r="1572" spans="1:35" ht="14.25" customHeight="1" x14ac:dyDescent="0.2">
      <c r="A1572" s="133"/>
      <c r="B1572" s="7"/>
      <c r="C1572" s="53"/>
      <c r="D1572" s="88"/>
      <c r="E1572" s="6"/>
      <c r="F1572" s="88"/>
      <c r="G1572" s="14"/>
      <c r="H1572" s="14"/>
      <c r="I1572" s="17"/>
      <c r="J1572" s="17"/>
      <c r="K1572" s="6"/>
      <c r="L1572" s="6"/>
      <c r="M1572" s="136"/>
      <c r="N1572" s="14"/>
      <c r="O1572" s="26"/>
      <c r="P1572" s="14"/>
      <c r="Q1572" s="14"/>
      <c r="R1572" s="14"/>
      <c r="S1572" s="14"/>
      <c r="T1572" s="14"/>
      <c r="U1572" s="14"/>
      <c r="V1572" s="6"/>
      <c r="W1572" s="256">
        <f t="shared" si="162"/>
        <v>0</v>
      </c>
      <c r="X1572" s="144" t="str">
        <f t="shared" si="164"/>
        <v/>
      </c>
      <c r="Y1572" s="26"/>
      <c r="Z1572" s="34"/>
      <c r="AA1572" s="34"/>
      <c r="AB1572" s="34"/>
      <c r="AC1572" s="35"/>
      <c r="AD1572" s="36"/>
      <c r="AE1572" s="49"/>
      <c r="AF1572" s="246"/>
      <c r="AG1572" s="257">
        <f t="shared" si="163"/>
        <v>0</v>
      </c>
      <c r="AH1572" s="252" t="str">
        <f t="shared" si="165"/>
        <v/>
      </c>
      <c r="AI1572" s="258">
        <f t="shared" si="166"/>
        <v>0</v>
      </c>
    </row>
    <row r="1573" spans="1:35" ht="14.25" customHeight="1" x14ac:dyDescent="0.2">
      <c r="A1573" s="133"/>
      <c r="B1573" s="7"/>
      <c r="C1573" s="53"/>
      <c r="D1573" s="88"/>
      <c r="E1573" s="6"/>
      <c r="F1573" s="88"/>
      <c r="G1573" s="14"/>
      <c r="H1573" s="14"/>
      <c r="I1573" s="17"/>
      <c r="J1573" s="17"/>
      <c r="K1573" s="6"/>
      <c r="L1573" s="6"/>
      <c r="M1573" s="136"/>
      <c r="N1573" s="14"/>
      <c r="O1573" s="26"/>
      <c r="P1573" s="14"/>
      <c r="Q1573" s="14"/>
      <c r="R1573" s="14"/>
      <c r="S1573" s="14"/>
      <c r="T1573" s="14"/>
      <c r="U1573" s="14"/>
      <c r="V1573" s="6"/>
      <c r="W1573" s="256">
        <f t="shared" si="162"/>
        <v>0</v>
      </c>
      <c r="X1573" s="144" t="str">
        <f t="shared" si="164"/>
        <v/>
      </c>
      <c r="Y1573" s="26"/>
      <c r="Z1573" s="34"/>
      <c r="AA1573" s="34"/>
      <c r="AB1573" s="34"/>
      <c r="AC1573" s="35"/>
      <c r="AD1573" s="36"/>
      <c r="AE1573" s="49"/>
      <c r="AF1573" s="246"/>
      <c r="AG1573" s="257">
        <f t="shared" si="163"/>
        <v>0</v>
      </c>
      <c r="AH1573" s="252" t="str">
        <f t="shared" si="165"/>
        <v/>
      </c>
      <c r="AI1573" s="258">
        <f t="shared" si="166"/>
        <v>0</v>
      </c>
    </row>
    <row r="1574" spans="1:35" ht="14.25" customHeight="1" x14ac:dyDescent="0.2">
      <c r="A1574" s="133"/>
      <c r="B1574" s="7"/>
      <c r="C1574" s="53"/>
      <c r="D1574" s="88"/>
      <c r="E1574" s="6"/>
      <c r="F1574" s="88"/>
      <c r="G1574" s="14"/>
      <c r="H1574" s="14"/>
      <c r="I1574" s="17"/>
      <c r="J1574" s="17"/>
      <c r="K1574" s="6"/>
      <c r="L1574" s="6"/>
      <c r="M1574" s="136"/>
      <c r="N1574" s="14"/>
      <c r="O1574" s="26"/>
      <c r="P1574" s="14"/>
      <c r="Q1574" s="14"/>
      <c r="R1574" s="14"/>
      <c r="S1574" s="14"/>
      <c r="T1574" s="14"/>
      <c r="U1574" s="14"/>
      <c r="V1574" s="6"/>
      <c r="W1574" s="256">
        <f t="shared" si="162"/>
        <v>0</v>
      </c>
      <c r="X1574" s="144" t="str">
        <f t="shared" si="164"/>
        <v/>
      </c>
      <c r="Y1574" s="26"/>
      <c r="Z1574" s="34"/>
      <c r="AA1574" s="34"/>
      <c r="AB1574" s="34"/>
      <c r="AC1574" s="35"/>
      <c r="AD1574" s="36"/>
      <c r="AE1574" s="49"/>
      <c r="AF1574" s="246"/>
      <c r="AG1574" s="257">
        <f t="shared" si="163"/>
        <v>0</v>
      </c>
      <c r="AH1574" s="252" t="str">
        <f t="shared" si="165"/>
        <v/>
      </c>
      <c r="AI1574" s="258">
        <f t="shared" si="166"/>
        <v>0</v>
      </c>
    </row>
    <row r="1575" spans="1:35" ht="14.25" customHeight="1" x14ac:dyDescent="0.2">
      <c r="A1575" s="133"/>
      <c r="B1575" s="7"/>
      <c r="C1575" s="53"/>
      <c r="D1575" s="88"/>
      <c r="E1575" s="6"/>
      <c r="F1575" s="88"/>
      <c r="G1575" s="14"/>
      <c r="H1575" s="14"/>
      <c r="I1575" s="17"/>
      <c r="J1575" s="17"/>
      <c r="K1575" s="6"/>
      <c r="L1575" s="6"/>
      <c r="M1575" s="136"/>
      <c r="N1575" s="14"/>
      <c r="O1575" s="26"/>
      <c r="P1575" s="14"/>
      <c r="Q1575" s="14"/>
      <c r="R1575" s="14"/>
      <c r="S1575" s="14"/>
      <c r="T1575" s="14"/>
      <c r="U1575" s="14"/>
      <c r="V1575" s="6"/>
      <c r="W1575" s="256">
        <f t="shared" si="162"/>
        <v>0</v>
      </c>
      <c r="X1575" s="144" t="str">
        <f t="shared" si="164"/>
        <v/>
      </c>
      <c r="Y1575" s="26"/>
      <c r="Z1575" s="34"/>
      <c r="AA1575" s="34"/>
      <c r="AB1575" s="34"/>
      <c r="AC1575" s="35"/>
      <c r="AD1575" s="36"/>
      <c r="AE1575" s="49"/>
      <c r="AF1575" s="246"/>
      <c r="AG1575" s="257">
        <f t="shared" si="163"/>
        <v>0</v>
      </c>
      <c r="AH1575" s="252" t="str">
        <f t="shared" si="165"/>
        <v/>
      </c>
      <c r="AI1575" s="258">
        <f t="shared" si="166"/>
        <v>0</v>
      </c>
    </row>
    <row r="1576" spans="1:35" ht="14.25" customHeight="1" x14ac:dyDescent="0.2">
      <c r="A1576" s="133"/>
      <c r="B1576" s="7"/>
      <c r="C1576" s="53"/>
      <c r="D1576" s="88"/>
      <c r="E1576" s="6"/>
      <c r="F1576" s="88"/>
      <c r="G1576" s="14"/>
      <c r="H1576" s="14"/>
      <c r="I1576" s="17"/>
      <c r="J1576" s="17"/>
      <c r="K1576" s="6"/>
      <c r="L1576" s="6"/>
      <c r="M1576" s="136"/>
      <c r="N1576" s="14"/>
      <c r="O1576" s="26"/>
      <c r="P1576" s="14"/>
      <c r="Q1576" s="14"/>
      <c r="R1576" s="14"/>
      <c r="S1576" s="14"/>
      <c r="T1576" s="14"/>
      <c r="U1576" s="14"/>
      <c r="V1576" s="6"/>
      <c r="W1576" s="256">
        <f t="shared" ref="W1576:W1639" si="167">S1576+T1576+U1576+V1576</f>
        <v>0</v>
      </c>
      <c r="X1576" s="144" t="str">
        <f t="shared" si="164"/>
        <v/>
      </c>
      <c r="Y1576" s="26"/>
      <c r="Z1576" s="34"/>
      <c r="AA1576" s="34"/>
      <c r="AB1576" s="34"/>
      <c r="AC1576" s="35"/>
      <c r="AD1576" s="36"/>
      <c r="AE1576" s="49"/>
      <c r="AF1576" s="246"/>
      <c r="AG1576" s="257">
        <f t="shared" ref="AG1576:AG1639" si="168">N1576*C1576</f>
        <v>0</v>
      </c>
      <c r="AH1576" s="252" t="str">
        <f t="shared" si="165"/>
        <v/>
      </c>
      <c r="AI1576" s="258">
        <f t="shared" si="166"/>
        <v>0</v>
      </c>
    </row>
    <row r="1577" spans="1:35" ht="14.25" customHeight="1" x14ac:dyDescent="0.2">
      <c r="A1577" s="133"/>
      <c r="B1577" s="7"/>
      <c r="C1577" s="53"/>
      <c r="D1577" s="88"/>
      <c r="E1577" s="6"/>
      <c r="F1577" s="88"/>
      <c r="G1577" s="14"/>
      <c r="H1577" s="14"/>
      <c r="I1577" s="17"/>
      <c r="J1577" s="17"/>
      <c r="K1577" s="6"/>
      <c r="L1577" s="6"/>
      <c r="M1577" s="136"/>
      <c r="N1577" s="14"/>
      <c r="O1577" s="26"/>
      <c r="P1577" s="14"/>
      <c r="Q1577" s="14"/>
      <c r="R1577" s="14"/>
      <c r="S1577" s="14"/>
      <c r="T1577" s="14"/>
      <c r="U1577" s="14"/>
      <c r="V1577" s="6"/>
      <c r="W1577" s="256">
        <f t="shared" si="167"/>
        <v>0</v>
      </c>
      <c r="X1577" s="144" t="str">
        <f t="shared" ref="X1577:X1640" si="169">IF(O1577="a",0,IF(O1577="d","0",IF(O1577="","",+N1577-S1577-T1577-U1577-V1577)))</f>
        <v/>
      </c>
      <c r="Y1577" s="26"/>
      <c r="Z1577" s="34"/>
      <c r="AA1577" s="34"/>
      <c r="AB1577" s="34"/>
      <c r="AC1577" s="35"/>
      <c r="AD1577" s="36"/>
      <c r="AE1577" s="49"/>
      <c r="AF1577" s="246"/>
      <c r="AG1577" s="257">
        <f t="shared" si="168"/>
        <v>0</v>
      </c>
      <c r="AH1577" s="252" t="str">
        <f t="shared" ref="AH1577:AH1640" si="170">IF(O1577="a",0,IF(O1577="d",0,IF(C1577="","",+N1577-(C1577*N1577))))</f>
        <v/>
      </c>
      <c r="AI1577" s="258">
        <f t="shared" si="166"/>
        <v>0</v>
      </c>
    </row>
    <row r="1578" spans="1:35" ht="14.25" customHeight="1" x14ac:dyDescent="0.2">
      <c r="A1578" s="133"/>
      <c r="B1578" s="7"/>
      <c r="C1578" s="53"/>
      <c r="D1578" s="88"/>
      <c r="E1578" s="6"/>
      <c r="F1578" s="88"/>
      <c r="G1578" s="14"/>
      <c r="H1578" s="14"/>
      <c r="I1578" s="17"/>
      <c r="J1578" s="17"/>
      <c r="K1578" s="6"/>
      <c r="L1578" s="6"/>
      <c r="M1578" s="136"/>
      <c r="N1578" s="14"/>
      <c r="O1578" s="26"/>
      <c r="P1578" s="14"/>
      <c r="Q1578" s="14"/>
      <c r="R1578" s="14"/>
      <c r="S1578" s="14"/>
      <c r="T1578" s="14"/>
      <c r="U1578" s="14"/>
      <c r="V1578" s="6"/>
      <c r="W1578" s="256">
        <f t="shared" si="167"/>
        <v>0</v>
      </c>
      <c r="X1578" s="144" t="str">
        <f t="shared" si="169"/>
        <v/>
      </c>
      <c r="Y1578" s="26"/>
      <c r="Z1578" s="34"/>
      <c r="AA1578" s="34"/>
      <c r="AB1578" s="34"/>
      <c r="AC1578" s="35"/>
      <c r="AD1578" s="36"/>
      <c r="AE1578" s="49"/>
      <c r="AF1578" s="246"/>
      <c r="AG1578" s="257">
        <f t="shared" si="168"/>
        <v>0</v>
      </c>
      <c r="AH1578" s="252" t="str">
        <f t="shared" si="170"/>
        <v/>
      </c>
      <c r="AI1578" s="258">
        <f t="shared" si="166"/>
        <v>0</v>
      </c>
    </row>
    <row r="1579" spans="1:35" ht="14.25" customHeight="1" x14ac:dyDescent="0.2">
      <c r="A1579" s="133"/>
      <c r="B1579" s="7"/>
      <c r="C1579" s="53"/>
      <c r="D1579" s="88"/>
      <c r="E1579" s="6"/>
      <c r="F1579" s="88"/>
      <c r="G1579" s="14"/>
      <c r="H1579" s="14"/>
      <c r="I1579" s="17"/>
      <c r="J1579" s="17"/>
      <c r="K1579" s="6"/>
      <c r="L1579" s="6"/>
      <c r="M1579" s="136"/>
      <c r="N1579" s="14"/>
      <c r="O1579" s="26"/>
      <c r="P1579" s="14"/>
      <c r="Q1579" s="14"/>
      <c r="R1579" s="14"/>
      <c r="S1579" s="14"/>
      <c r="T1579" s="14"/>
      <c r="U1579" s="14"/>
      <c r="V1579" s="6"/>
      <c r="W1579" s="256">
        <f t="shared" si="167"/>
        <v>0</v>
      </c>
      <c r="X1579" s="144" t="str">
        <f t="shared" si="169"/>
        <v/>
      </c>
      <c r="Y1579" s="26"/>
      <c r="Z1579" s="34"/>
      <c r="AA1579" s="34"/>
      <c r="AB1579" s="34"/>
      <c r="AC1579" s="35"/>
      <c r="AD1579" s="36"/>
      <c r="AE1579" s="49"/>
      <c r="AF1579" s="246"/>
      <c r="AG1579" s="257">
        <f t="shared" si="168"/>
        <v>0</v>
      </c>
      <c r="AH1579" s="252" t="str">
        <f t="shared" si="170"/>
        <v/>
      </c>
      <c r="AI1579" s="258">
        <f t="shared" si="166"/>
        <v>0</v>
      </c>
    </row>
    <row r="1580" spans="1:35" ht="14.25" customHeight="1" x14ac:dyDescent="0.2">
      <c r="A1580" s="133"/>
      <c r="B1580" s="7"/>
      <c r="C1580" s="53"/>
      <c r="D1580" s="88"/>
      <c r="E1580" s="6"/>
      <c r="F1580" s="88"/>
      <c r="G1580" s="14"/>
      <c r="H1580" s="14"/>
      <c r="I1580" s="17"/>
      <c r="J1580" s="17"/>
      <c r="K1580" s="6"/>
      <c r="L1580" s="6"/>
      <c r="M1580" s="136"/>
      <c r="N1580" s="14"/>
      <c r="O1580" s="26"/>
      <c r="P1580" s="14"/>
      <c r="Q1580" s="14"/>
      <c r="R1580" s="14"/>
      <c r="S1580" s="14"/>
      <c r="T1580" s="14"/>
      <c r="U1580" s="14"/>
      <c r="V1580" s="6"/>
      <c r="W1580" s="256">
        <f t="shared" si="167"/>
        <v>0</v>
      </c>
      <c r="X1580" s="144" t="str">
        <f t="shared" si="169"/>
        <v/>
      </c>
      <c r="Y1580" s="26"/>
      <c r="Z1580" s="34"/>
      <c r="AA1580" s="34"/>
      <c r="AB1580" s="34"/>
      <c r="AC1580" s="35"/>
      <c r="AD1580" s="36"/>
      <c r="AE1580" s="49"/>
      <c r="AF1580" s="246"/>
      <c r="AG1580" s="257">
        <f t="shared" si="168"/>
        <v>0</v>
      </c>
      <c r="AH1580" s="252" t="str">
        <f t="shared" si="170"/>
        <v/>
      </c>
      <c r="AI1580" s="258">
        <f t="shared" si="166"/>
        <v>0</v>
      </c>
    </row>
    <row r="1581" spans="1:35" ht="14.25" customHeight="1" x14ac:dyDescent="0.2">
      <c r="A1581" s="133"/>
      <c r="B1581" s="7"/>
      <c r="C1581" s="53"/>
      <c r="D1581" s="88"/>
      <c r="E1581" s="6"/>
      <c r="F1581" s="88"/>
      <c r="G1581" s="14"/>
      <c r="H1581" s="14"/>
      <c r="I1581" s="17"/>
      <c r="J1581" s="17"/>
      <c r="K1581" s="6"/>
      <c r="L1581" s="6"/>
      <c r="M1581" s="136"/>
      <c r="N1581" s="14"/>
      <c r="O1581" s="26"/>
      <c r="P1581" s="14"/>
      <c r="Q1581" s="14"/>
      <c r="R1581" s="14"/>
      <c r="S1581" s="14"/>
      <c r="T1581" s="14"/>
      <c r="U1581" s="14"/>
      <c r="V1581" s="6"/>
      <c r="W1581" s="256">
        <f t="shared" si="167"/>
        <v>0</v>
      </c>
      <c r="X1581" s="144" t="str">
        <f t="shared" si="169"/>
        <v/>
      </c>
      <c r="Y1581" s="26"/>
      <c r="Z1581" s="34"/>
      <c r="AA1581" s="34"/>
      <c r="AB1581" s="34"/>
      <c r="AC1581" s="35"/>
      <c r="AD1581" s="36"/>
      <c r="AE1581" s="49"/>
      <c r="AF1581" s="246"/>
      <c r="AG1581" s="257">
        <f t="shared" si="168"/>
        <v>0</v>
      </c>
      <c r="AH1581" s="252" t="str">
        <f t="shared" si="170"/>
        <v/>
      </c>
      <c r="AI1581" s="258">
        <f t="shared" si="166"/>
        <v>0</v>
      </c>
    </row>
    <row r="1582" spans="1:35" ht="14.25" customHeight="1" x14ac:dyDescent="0.2">
      <c r="A1582" s="133"/>
      <c r="B1582" s="7"/>
      <c r="C1582" s="53"/>
      <c r="D1582" s="88"/>
      <c r="E1582" s="6"/>
      <c r="F1582" s="88"/>
      <c r="G1582" s="14"/>
      <c r="H1582" s="14"/>
      <c r="I1582" s="17"/>
      <c r="J1582" s="17"/>
      <c r="K1582" s="6"/>
      <c r="L1582" s="6"/>
      <c r="M1582" s="136"/>
      <c r="N1582" s="14"/>
      <c r="O1582" s="26"/>
      <c r="P1582" s="14"/>
      <c r="Q1582" s="14"/>
      <c r="R1582" s="14"/>
      <c r="S1582" s="14"/>
      <c r="T1582" s="14"/>
      <c r="U1582" s="14"/>
      <c r="V1582" s="6"/>
      <c r="W1582" s="256">
        <f t="shared" si="167"/>
        <v>0</v>
      </c>
      <c r="X1582" s="144" t="str">
        <f t="shared" si="169"/>
        <v/>
      </c>
      <c r="Y1582" s="26"/>
      <c r="Z1582" s="34"/>
      <c r="AA1582" s="34"/>
      <c r="AB1582" s="34"/>
      <c r="AC1582" s="35"/>
      <c r="AD1582" s="36"/>
      <c r="AE1582" s="49"/>
      <c r="AF1582" s="246"/>
      <c r="AG1582" s="257">
        <f t="shared" si="168"/>
        <v>0</v>
      </c>
      <c r="AH1582" s="252" t="str">
        <f t="shared" si="170"/>
        <v/>
      </c>
      <c r="AI1582" s="258">
        <f t="shared" ref="AI1582:AI1645" si="171">AG1582-W1582</f>
        <v>0</v>
      </c>
    </row>
    <row r="1583" spans="1:35" ht="14.25" customHeight="1" x14ac:dyDescent="0.2">
      <c r="A1583" s="133"/>
      <c r="B1583" s="7"/>
      <c r="C1583" s="53"/>
      <c r="D1583" s="88"/>
      <c r="E1583" s="6"/>
      <c r="F1583" s="88"/>
      <c r="G1583" s="14"/>
      <c r="H1583" s="14"/>
      <c r="I1583" s="17"/>
      <c r="J1583" s="17"/>
      <c r="K1583" s="6"/>
      <c r="L1583" s="6"/>
      <c r="M1583" s="136"/>
      <c r="N1583" s="14"/>
      <c r="O1583" s="26"/>
      <c r="P1583" s="14"/>
      <c r="Q1583" s="14"/>
      <c r="R1583" s="14"/>
      <c r="S1583" s="14"/>
      <c r="T1583" s="14"/>
      <c r="U1583" s="14"/>
      <c r="V1583" s="6"/>
      <c r="W1583" s="256">
        <f t="shared" si="167"/>
        <v>0</v>
      </c>
      <c r="X1583" s="144" t="str">
        <f t="shared" si="169"/>
        <v/>
      </c>
      <c r="Y1583" s="26"/>
      <c r="Z1583" s="34"/>
      <c r="AA1583" s="34"/>
      <c r="AB1583" s="34"/>
      <c r="AC1583" s="35"/>
      <c r="AD1583" s="36"/>
      <c r="AE1583" s="49"/>
      <c r="AF1583" s="246"/>
      <c r="AG1583" s="257">
        <f t="shared" si="168"/>
        <v>0</v>
      </c>
      <c r="AH1583" s="252" t="str">
        <f t="shared" si="170"/>
        <v/>
      </c>
      <c r="AI1583" s="258">
        <f t="shared" si="171"/>
        <v>0</v>
      </c>
    </row>
    <row r="1584" spans="1:35" ht="14.25" customHeight="1" x14ac:dyDescent="0.2">
      <c r="A1584" s="133"/>
      <c r="B1584" s="7"/>
      <c r="C1584" s="53"/>
      <c r="D1584" s="88"/>
      <c r="E1584" s="6"/>
      <c r="F1584" s="88"/>
      <c r="G1584" s="14"/>
      <c r="H1584" s="14"/>
      <c r="I1584" s="17"/>
      <c r="J1584" s="17"/>
      <c r="K1584" s="6"/>
      <c r="L1584" s="6"/>
      <c r="M1584" s="136"/>
      <c r="N1584" s="14"/>
      <c r="O1584" s="26"/>
      <c r="P1584" s="14"/>
      <c r="Q1584" s="14"/>
      <c r="R1584" s="14"/>
      <c r="S1584" s="14"/>
      <c r="T1584" s="14"/>
      <c r="U1584" s="14"/>
      <c r="V1584" s="6"/>
      <c r="W1584" s="256">
        <f t="shared" si="167"/>
        <v>0</v>
      </c>
      <c r="X1584" s="144" t="str">
        <f t="shared" si="169"/>
        <v/>
      </c>
      <c r="Y1584" s="26"/>
      <c r="Z1584" s="34"/>
      <c r="AA1584" s="34"/>
      <c r="AB1584" s="34"/>
      <c r="AC1584" s="35"/>
      <c r="AD1584" s="36"/>
      <c r="AE1584" s="49"/>
      <c r="AF1584" s="246"/>
      <c r="AG1584" s="257">
        <f t="shared" si="168"/>
        <v>0</v>
      </c>
      <c r="AH1584" s="252" t="str">
        <f t="shared" si="170"/>
        <v/>
      </c>
      <c r="AI1584" s="258">
        <f t="shared" si="171"/>
        <v>0</v>
      </c>
    </row>
    <row r="1585" spans="1:35" ht="14.25" customHeight="1" x14ac:dyDescent="0.2">
      <c r="A1585" s="133"/>
      <c r="B1585" s="7"/>
      <c r="C1585" s="53"/>
      <c r="D1585" s="88"/>
      <c r="E1585" s="6"/>
      <c r="F1585" s="88"/>
      <c r="G1585" s="14"/>
      <c r="H1585" s="14"/>
      <c r="I1585" s="17"/>
      <c r="J1585" s="17"/>
      <c r="K1585" s="6"/>
      <c r="L1585" s="6"/>
      <c r="M1585" s="136"/>
      <c r="N1585" s="14"/>
      <c r="O1585" s="26"/>
      <c r="P1585" s="14"/>
      <c r="Q1585" s="14"/>
      <c r="R1585" s="14"/>
      <c r="S1585" s="14"/>
      <c r="T1585" s="14"/>
      <c r="U1585" s="14"/>
      <c r="V1585" s="6"/>
      <c r="W1585" s="256">
        <f t="shared" si="167"/>
        <v>0</v>
      </c>
      <c r="X1585" s="144" t="str">
        <f t="shared" si="169"/>
        <v/>
      </c>
      <c r="Y1585" s="26"/>
      <c r="Z1585" s="34"/>
      <c r="AA1585" s="34"/>
      <c r="AB1585" s="34"/>
      <c r="AC1585" s="35"/>
      <c r="AD1585" s="36"/>
      <c r="AE1585" s="49"/>
      <c r="AF1585" s="246"/>
      <c r="AG1585" s="257">
        <f t="shared" si="168"/>
        <v>0</v>
      </c>
      <c r="AH1585" s="252" t="str">
        <f t="shared" si="170"/>
        <v/>
      </c>
      <c r="AI1585" s="258">
        <f t="shared" si="171"/>
        <v>0</v>
      </c>
    </row>
    <row r="1586" spans="1:35" ht="14.25" customHeight="1" x14ac:dyDescent="0.2">
      <c r="A1586" s="133"/>
      <c r="B1586" s="7"/>
      <c r="C1586" s="53"/>
      <c r="D1586" s="88"/>
      <c r="E1586" s="6"/>
      <c r="F1586" s="88"/>
      <c r="G1586" s="14"/>
      <c r="H1586" s="14"/>
      <c r="I1586" s="17"/>
      <c r="J1586" s="17"/>
      <c r="K1586" s="6"/>
      <c r="L1586" s="6"/>
      <c r="M1586" s="136"/>
      <c r="N1586" s="14"/>
      <c r="O1586" s="26"/>
      <c r="P1586" s="14"/>
      <c r="Q1586" s="14"/>
      <c r="R1586" s="14"/>
      <c r="S1586" s="14"/>
      <c r="T1586" s="14"/>
      <c r="U1586" s="14"/>
      <c r="V1586" s="6"/>
      <c r="W1586" s="256">
        <f t="shared" si="167"/>
        <v>0</v>
      </c>
      <c r="X1586" s="144" t="str">
        <f t="shared" si="169"/>
        <v/>
      </c>
      <c r="Y1586" s="26"/>
      <c r="Z1586" s="34"/>
      <c r="AA1586" s="34"/>
      <c r="AB1586" s="34"/>
      <c r="AC1586" s="35"/>
      <c r="AD1586" s="36"/>
      <c r="AE1586" s="49"/>
      <c r="AF1586" s="246"/>
      <c r="AG1586" s="257">
        <f t="shared" si="168"/>
        <v>0</v>
      </c>
      <c r="AH1586" s="252" t="str">
        <f t="shared" si="170"/>
        <v/>
      </c>
      <c r="AI1586" s="258">
        <f t="shared" si="171"/>
        <v>0</v>
      </c>
    </row>
    <row r="1587" spans="1:35" ht="14.25" customHeight="1" x14ac:dyDescent="0.2">
      <c r="A1587" s="133"/>
      <c r="B1587" s="7"/>
      <c r="C1587" s="53"/>
      <c r="D1587" s="88"/>
      <c r="E1587" s="6"/>
      <c r="F1587" s="88"/>
      <c r="G1587" s="14"/>
      <c r="H1587" s="14"/>
      <c r="I1587" s="17"/>
      <c r="J1587" s="17"/>
      <c r="K1587" s="6"/>
      <c r="L1587" s="6"/>
      <c r="M1587" s="136"/>
      <c r="N1587" s="14"/>
      <c r="O1587" s="26"/>
      <c r="P1587" s="14"/>
      <c r="Q1587" s="14"/>
      <c r="R1587" s="14"/>
      <c r="S1587" s="14"/>
      <c r="T1587" s="14"/>
      <c r="U1587" s="14"/>
      <c r="V1587" s="6"/>
      <c r="W1587" s="256">
        <f t="shared" si="167"/>
        <v>0</v>
      </c>
      <c r="X1587" s="144" t="str">
        <f t="shared" si="169"/>
        <v/>
      </c>
      <c r="Y1587" s="26"/>
      <c r="Z1587" s="34"/>
      <c r="AA1587" s="34"/>
      <c r="AB1587" s="34"/>
      <c r="AC1587" s="35"/>
      <c r="AD1587" s="36"/>
      <c r="AE1587" s="49"/>
      <c r="AF1587" s="246"/>
      <c r="AG1587" s="257">
        <f t="shared" si="168"/>
        <v>0</v>
      </c>
      <c r="AH1587" s="252" t="str">
        <f t="shared" si="170"/>
        <v/>
      </c>
      <c r="AI1587" s="258">
        <f t="shared" si="171"/>
        <v>0</v>
      </c>
    </row>
    <row r="1588" spans="1:35" ht="14.25" customHeight="1" x14ac:dyDescent="0.2">
      <c r="A1588" s="133"/>
      <c r="B1588" s="7"/>
      <c r="C1588" s="53"/>
      <c r="D1588" s="88"/>
      <c r="E1588" s="6"/>
      <c r="F1588" s="88"/>
      <c r="G1588" s="14"/>
      <c r="H1588" s="14"/>
      <c r="I1588" s="17"/>
      <c r="J1588" s="17"/>
      <c r="K1588" s="6"/>
      <c r="L1588" s="6"/>
      <c r="M1588" s="136"/>
      <c r="N1588" s="14"/>
      <c r="O1588" s="26"/>
      <c r="P1588" s="14"/>
      <c r="Q1588" s="14"/>
      <c r="R1588" s="14"/>
      <c r="S1588" s="14"/>
      <c r="T1588" s="14"/>
      <c r="U1588" s="14"/>
      <c r="V1588" s="6"/>
      <c r="W1588" s="256">
        <f t="shared" si="167"/>
        <v>0</v>
      </c>
      <c r="X1588" s="144" t="str">
        <f t="shared" si="169"/>
        <v/>
      </c>
      <c r="Y1588" s="26"/>
      <c r="Z1588" s="34"/>
      <c r="AA1588" s="34"/>
      <c r="AB1588" s="34"/>
      <c r="AC1588" s="35"/>
      <c r="AD1588" s="36"/>
      <c r="AE1588" s="49"/>
      <c r="AF1588" s="246"/>
      <c r="AG1588" s="257">
        <f t="shared" si="168"/>
        <v>0</v>
      </c>
      <c r="AH1588" s="252" t="str">
        <f t="shared" si="170"/>
        <v/>
      </c>
      <c r="AI1588" s="258">
        <f t="shared" si="171"/>
        <v>0</v>
      </c>
    </row>
    <row r="1589" spans="1:35" ht="14.25" customHeight="1" x14ac:dyDescent="0.2">
      <c r="A1589" s="133"/>
      <c r="B1589" s="7"/>
      <c r="C1589" s="53"/>
      <c r="D1589" s="88"/>
      <c r="E1589" s="6"/>
      <c r="F1589" s="88"/>
      <c r="G1589" s="14"/>
      <c r="H1589" s="14"/>
      <c r="I1589" s="17"/>
      <c r="J1589" s="17"/>
      <c r="K1589" s="6"/>
      <c r="L1589" s="6"/>
      <c r="M1589" s="136"/>
      <c r="N1589" s="14"/>
      <c r="O1589" s="26"/>
      <c r="P1589" s="14"/>
      <c r="Q1589" s="14"/>
      <c r="R1589" s="14"/>
      <c r="S1589" s="14"/>
      <c r="T1589" s="14"/>
      <c r="U1589" s="14"/>
      <c r="V1589" s="6"/>
      <c r="W1589" s="256">
        <f t="shared" si="167"/>
        <v>0</v>
      </c>
      <c r="X1589" s="144" t="str">
        <f t="shared" si="169"/>
        <v/>
      </c>
      <c r="Y1589" s="26"/>
      <c r="Z1589" s="34"/>
      <c r="AA1589" s="34"/>
      <c r="AB1589" s="34"/>
      <c r="AC1589" s="35"/>
      <c r="AD1589" s="36"/>
      <c r="AE1589" s="49"/>
      <c r="AF1589" s="246"/>
      <c r="AG1589" s="257">
        <f t="shared" si="168"/>
        <v>0</v>
      </c>
      <c r="AH1589" s="252" t="str">
        <f t="shared" si="170"/>
        <v/>
      </c>
      <c r="AI1589" s="258">
        <f t="shared" si="171"/>
        <v>0</v>
      </c>
    </row>
    <row r="1590" spans="1:35" ht="14.25" customHeight="1" x14ac:dyDescent="0.2">
      <c r="A1590" s="133"/>
      <c r="B1590" s="7"/>
      <c r="C1590" s="53"/>
      <c r="D1590" s="88"/>
      <c r="E1590" s="6"/>
      <c r="F1590" s="88"/>
      <c r="G1590" s="14"/>
      <c r="H1590" s="14"/>
      <c r="I1590" s="17"/>
      <c r="J1590" s="17"/>
      <c r="K1590" s="6"/>
      <c r="L1590" s="6"/>
      <c r="M1590" s="136"/>
      <c r="N1590" s="14"/>
      <c r="O1590" s="26"/>
      <c r="P1590" s="14"/>
      <c r="Q1590" s="14"/>
      <c r="R1590" s="14"/>
      <c r="S1590" s="14"/>
      <c r="T1590" s="14"/>
      <c r="U1590" s="14"/>
      <c r="V1590" s="6"/>
      <c r="W1590" s="256">
        <f t="shared" si="167"/>
        <v>0</v>
      </c>
      <c r="X1590" s="144" t="str">
        <f t="shared" si="169"/>
        <v/>
      </c>
      <c r="Y1590" s="26"/>
      <c r="Z1590" s="34"/>
      <c r="AA1590" s="34"/>
      <c r="AB1590" s="34"/>
      <c r="AC1590" s="35"/>
      <c r="AD1590" s="36"/>
      <c r="AE1590" s="49"/>
      <c r="AF1590" s="246"/>
      <c r="AG1590" s="257">
        <f t="shared" si="168"/>
        <v>0</v>
      </c>
      <c r="AH1590" s="252" t="str">
        <f t="shared" si="170"/>
        <v/>
      </c>
      <c r="AI1590" s="258">
        <f t="shared" si="171"/>
        <v>0</v>
      </c>
    </row>
    <row r="1591" spans="1:35" ht="14.25" customHeight="1" x14ac:dyDescent="0.2">
      <c r="A1591" s="133"/>
      <c r="B1591" s="7"/>
      <c r="C1591" s="53"/>
      <c r="D1591" s="88"/>
      <c r="E1591" s="6"/>
      <c r="F1591" s="88"/>
      <c r="G1591" s="14"/>
      <c r="H1591" s="14"/>
      <c r="I1591" s="17"/>
      <c r="J1591" s="17"/>
      <c r="K1591" s="6"/>
      <c r="L1591" s="6"/>
      <c r="M1591" s="136"/>
      <c r="N1591" s="14"/>
      <c r="O1591" s="26"/>
      <c r="P1591" s="14"/>
      <c r="Q1591" s="14"/>
      <c r="R1591" s="14"/>
      <c r="S1591" s="14"/>
      <c r="T1591" s="14"/>
      <c r="U1591" s="14"/>
      <c r="V1591" s="6"/>
      <c r="W1591" s="256">
        <f t="shared" si="167"/>
        <v>0</v>
      </c>
      <c r="X1591" s="144" t="str">
        <f t="shared" si="169"/>
        <v/>
      </c>
      <c r="Y1591" s="26"/>
      <c r="Z1591" s="34"/>
      <c r="AA1591" s="34"/>
      <c r="AB1591" s="34"/>
      <c r="AC1591" s="35"/>
      <c r="AD1591" s="36"/>
      <c r="AE1591" s="49"/>
      <c r="AF1591" s="246"/>
      <c r="AG1591" s="257">
        <f t="shared" si="168"/>
        <v>0</v>
      </c>
      <c r="AH1591" s="252" t="str">
        <f t="shared" si="170"/>
        <v/>
      </c>
      <c r="AI1591" s="258">
        <f t="shared" si="171"/>
        <v>0</v>
      </c>
    </row>
    <row r="1592" spans="1:35" ht="14.25" customHeight="1" x14ac:dyDescent="0.2">
      <c r="A1592" s="133"/>
      <c r="B1592" s="7"/>
      <c r="C1592" s="53"/>
      <c r="D1592" s="88"/>
      <c r="E1592" s="6"/>
      <c r="F1592" s="88"/>
      <c r="G1592" s="14"/>
      <c r="H1592" s="14"/>
      <c r="I1592" s="17"/>
      <c r="J1592" s="17"/>
      <c r="K1592" s="6"/>
      <c r="L1592" s="6"/>
      <c r="M1592" s="136"/>
      <c r="N1592" s="14"/>
      <c r="O1592" s="26"/>
      <c r="P1592" s="14"/>
      <c r="Q1592" s="14"/>
      <c r="R1592" s="14"/>
      <c r="S1592" s="14"/>
      <c r="T1592" s="14"/>
      <c r="U1592" s="14"/>
      <c r="V1592" s="6"/>
      <c r="W1592" s="256">
        <f t="shared" si="167"/>
        <v>0</v>
      </c>
      <c r="X1592" s="144" t="str">
        <f t="shared" si="169"/>
        <v/>
      </c>
      <c r="Y1592" s="26"/>
      <c r="Z1592" s="34"/>
      <c r="AA1592" s="34"/>
      <c r="AB1592" s="34"/>
      <c r="AC1592" s="35"/>
      <c r="AD1592" s="36"/>
      <c r="AE1592" s="49"/>
      <c r="AF1592" s="246"/>
      <c r="AG1592" s="257">
        <f t="shared" si="168"/>
        <v>0</v>
      </c>
      <c r="AH1592" s="252" t="str">
        <f t="shared" si="170"/>
        <v/>
      </c>
      <c r="AI1592" s="258">
        <f t="shared" si="171"/>
        <v>0</v>
      </c>
    </row>
    <row r="1593" spans="1:35" ht="14.25" customHeight="1" x14ac:dyDescent="0.2">
      <c r="A1593" s="133"/>
      <c r="B1593" s="7"/>
      <c r="C1593" s="53"/>
      <c r="D1593" s="88"/>
      <c r="E1593" s="6"/>
      <c r="F1593" s="88"/>
      <c r="G1593" s="14"/>
      <c r="H1593" s="14"/>
      <c r="I1593" s="17"/>
      <c r="J1593" s="17"/>
      <c r="K1593" s="6"/>
      <c r="L1593" s="6"/>
      <c r="M1593" s="136"/>
      <c r="N1593" s="14"/>
      <c r="O1593" s="26"/>
      <c r="P1593" s="14"/>
      <c r="Q1593" s="14"/>
      <c r="R1593" s="14"/>
      <c r="S1593" s="14"/>
      <c r="T1593" s="14"/>
      <c r="U1593" s="14"/>
      <c r="V1593" s="6"/>
      <c r="W1593" s="256">
        <f t="shared" si="167"/>
        <v>0</v>
      </c>
      <c r="X1593" s="144" t="str">
        <f t="shared" si="169"/>
        <v/>
      </c>
      <c r="Y1593" s="26"/>
      <c r="Z1593" s="34"/>
      <c r="AA1593" s="34"/>
      <c r="AB1593" s="34"/>
      <c r="AC1593" s="35"/>
      <c r="AD1593" s="36"/>
      <c r="AE1593" s="49"/>
      <c r="AF1593" s="246"/>
      <c r="AG1593" s="257">
        <f t="shared" si="168"/>
        <v>0</v>
      </c>
      <c r="AH1593" s="252" t="str">
        <f t="shared" si="170"/>
        <v/>
      </c>
      <c r="AI1593" s="258">
        <f t="shared" si="171"/>
        <v>0</v>
      </c>
    </row>
    <row r="1594" spans="1:35" ht="14.25" customHeight="1" x14ac:dyDescent="0.2">
      <c r="A1594" s="133"/>
      <c r="B1594" s="7"/>
      <c r="C1594" s="53"/>
      <c r="D1594" s="88"/>
      <c r="E1594" s="6"/>
      <c r="F1594" s="88"/>
      <c r="G1594" s="14"/>
      <c r="H1594" s="14"/>
      <c r="I1594" s="17"/>
      <c r="J1594" s="17"/>
      <c r="K1594" s="6"/>
      <c r="L1594" s="6"/>
      <c r="M1594" s="136"/>
      <c r="N1594" s="14"/>
      <c r="O1594" s="26"/>
      <c r="P1594" s="14"/>
      <c r="Q1594" s="14"/>
      <c r="R1594" s="14"/>
      <c r="S1594" s="14"/>
      <c r="T1594" s="14"/>
      <c r="U1594" s="14"/>
      <c r="V1594" s="6"/>
      <c r="W1594" s="256">
        <f t="shared" si="167"/>
        <v>0</v>
      </c>
      <c r="X1594" s="144" t="str">
        <f t="shared" si="169"/>
        <v/>
      </c>
      <c r="Y1594" s="26"/>
      <c r="Z1594" s="34"/>
      <c r="AA1594" s="34"/>
      <c r="AB1594" s="34"/>
      <c r="AC1594" s="35"/>
      <c r="AD1594" s="36"/>
      <c r="AE1594" s="49"/>
      <c r="AF1594" s="246"/>
      <c r="AG1594" s="257">
        <f t="shared" si="168"/>
        <v>0</v>
      </c>
      <c r="AH1594" s="252" t="str">
        <f t="shared" si="170"/>
        <v/>
      </c>
      <c r="AI1594" s="258">
        <f t="shared" si="171"/>
        <v>0</v>
      </c>
    </row>
    <row r="1595" spans="1:35" ht="14.25" customHeight="1" x14ac:dyDescent="0.2">
      <c r="A1595" s="133"/>
      <c r="B1595" s="7"/>
      <c r="C1595" s="53"/>
      <c r="D1595" s="88"/>
      <c r="E1595" s="6"/>
      <c r="F1595" s="88"/>
      <c r="G1595" s="14"/>
      <c r="H1595" s="14"/>
      <c r="I1595" s="17"/>
      <c r="J1595" s="17"/>
      <c r="K1595" s="6"/>
      <c r="L1595" s="6"/>
      <c r="M1595" s="136"/>
      <c r="N1595" s="14"/>
      <c r="O1595" s="26"/>
      <c r="P1595" s="14"/>
      <c r="Q1595" s="14"/>
      <c r="R1595" s="14"/>
      <c r="S1595" s="14"/>
      <c r="T1595" s="14"/>
      <c r="U1595" s="14"/>
      <c r="V1595" s="6"/>
      <c r="W1595" s="256">
        <f t="shared" si="167"/>
        <v>0</v>
      </c>
      <c r="X1595" s="144" t="str">
        <f t="shared" si="169"/>
        <v/>
      </c>
      <c r="Y1595" s="26"/>
      <c r="Z1595" s="34"/>
      <c r="AA1595" s="34"/>
      <c r="AB1595" s="34"/>
      <c r="AC1595" s="35"/>
      <c r="AD1595" s="36"/>
      <c r="AE1595" s="49"/>
      <c r="AF1595" s="246"/>
      <c r="AG1595" s="257">
        <f t="shared" si="168"/>
        <v>0</v>
      </c>
      <c r="AH1595" s="252" t="str">
        <f t="shared" si="170"/>
        <v/>
      </c>
      <c r="AI1595" s="258">
        <f t="shared" si="171"/>
        <v>0</v>
      </c>
    </row>
    <row r="1596" spans="1:35" ht="14.25" customHeight="1" x14ac:dyDescent="0.2">
      <c r="A1596" s="133"/>
      <c r="B1596" s="7"/>
      <c r="C1596" s="53"/>
      <c r="D1596" s="88"/>
      <c r="E1596" s="6"/>
      <c r="F1596" s="88"/>
      <c r="G1596" s="14"/>
      <c r="H1596" s="14"/>
      <c r="I1596" s="17"/>
      <c r="J1596" s="17"/>
      <c r="K1596" s="6"/>
      <c r="L1596" s="6"/>
      <c r="M1596" s="136"/>
      <c r="N1596" s="14"/>
      <c r="O1596" s="26"/>
      <c r="P1596" s="14"/>
      <c r="Q1596" s="14"/>
      <c r="R1596" s="14"/>
      <c r="S1596" s="14"/>
      <c r="T1596" s="14"/>
      <c r="U1596" s="14"/>
      <c r="V1596" s="6"/>
      <c r="W1596" s="256">
        <f t="shared" si="167"/>
        <v>0</v>
      </c>
      <c r="X1596" s="144" t="str">
        <f t="shared" si="169"/>
        <v/>
      </c>
      <c r="Y1596" s="26"/>
      <c r="Z1596" s="34"/>
      <c r="AA1596" s="34"/>
      <c r="AB1596" s="34"/>
      <c r="AC1596" s="35"/>
      <c r="AD1596" s="36"/>
      <c r="AE1596" s="49"/>
      <c r="AF1596" s="246"/>
      <c r="AG1596" s="257">
        <f t="shared" si="168"/>
        <v>0</v>
      </c>
      <c r="AH1596" s="252" t="str">
        <f t="shared" si="170"/>
        <v/>
      </c>
      <c r="AI1596" s="258">
        <f t="shared" si="171"/>
        <v>0</v>
      </c>
    </row>
    <row r="1597" spans="1:35" ht="14.25" customHeight="1" x14ac:dyDescent="0.2">
      <c r="A1597" s="133"/>
      <c r="B1597" s="7"/>
      <c r="C1597" s="53"/>
      <c r="D1597" s="88"/>
      <c r="E1597" s="6"/>
      <c r="F1597" s="88"/>
      <c r="G1597" s="14"/>
      <c r="H1597" s="14"/>
      <c r="I1597" s="17"/>
      <c r="J1597" s="17"/>
      <c r="K1597" s="6"/>
      <c r="L1597" s="6"/>
      <c r="M1597" s="136"/>
      <c r="N1597" s="14"/>
      <c r="O1597" s="26"/>
      <c r="P1597" s="14"/>
      <c r="Q1597" s="14"/>
      <c r="R1597" s="14"/>
      <c r="S1597" s="14"/>
      <c r="T1597" s="14"/>
      <c r="U1597" s="14"/>
      <c r="V1597" s="6"/>
      <c r="W1597" s="256">
        <f t="shared" si="167"/>
        <v>0</v>
      </c>
      <c r="X1597" s="144" t="str">
        <f t="shared" si="169"/>
        <v/>
      </c>
      <c r="Y1597" s="26"/>
      <c r="Z1597" s="34"/>
      <c r="AA1597" s="34"/>
      <c r="AB1597" s="34"/>
      <c r="AC1597" s="35"/>
      <c r="AD1597" s="36"/>
      <c r="AE1597" s="49"/>
      <c r="AF1597" s="246"/>
      <c r="AG1597" s="257">
        <f t="shared" si="168"/>
        <v>0</v>
      </c>
      <c r="AH1597" s="252" t="str">
        <f t="shared" si="170"/>
        <v/>
      </c>
      <c r="AI1597" s="258">
        <f t="shared" si="171"/>
        <v>0</v>
      </c>
    </row>
    <row r="1598" spans="1:35" ht="14.25" customHeight="1" x14ac:dyDescent="0.2">
      <c r="A1598" s="133"/>
      <c r="B1598" s="7"/>
      <c r="C1598" s="53"/>
      <c r="D1598" s="88"/>
      <c r="E1598" s="6"/>
      <c r="F1598" s="88"/>
      <c r="G1598" s="14"/>
      <c r="H1598" s="14"/>
      <c r="I1598" s="17"/>
      <c r="J1598" s="17"/>
      <c r="K1598" s="6"/>
      <c r="L1598" s="6"/>
      <c r="M1598" s="136"/>
      <c r="N1598" s="14"/>
      <c r="O1598" s="26"/>
      <c r="P1598" s="14"/>
      <c r="Q1598" s="14"/>
      <c r="R1598" s="14"/>
      <c r="S1598" s="14"/>
      <c r="T1598" s="14"/>
      <c r="U1598" s="14"/>
      <c r="V1598" s="6"/>
      <c r="W1598" s="256">
        <f t="shared" si="167"/>
        <v>0</v>
      </c>
      <c r="X1598" s="144" t="str">
        <f t="shared" si="169"/>
        <v/>
      </c>
      <c r="Y1598" s="26"/>
      <c r="Z1598" s="34"/>
      <c r="AA1598" s="34"/>
      <c r="AB1598" s="34"/>
      <c r="AC1598" s="35"/>
      <c r="AD1598" s="36"/>
      <c r="AE1598" s="49"/>
      <c r="AF1598" s="246"/>
      <c r="AG1598" s="257">
        <f t="shared" si="168"/>
        <v>0</v>
      </c>
      <c r="AH1598" s="252" t="str">
        <f t="shared" si="170"/>
        <v/>
      </c>
      <c r="AI1598" s="258">
        <f t="shared" si="171"/>
        <v>0</v>
      </c>
    </row>
    <row r="1599" spans="1:35" ht="14.25" customHeight="1" x14ac:dyDescent="0.2">
      <c r="A1599" s="133"/>
      <c r="B1599" s="7"/>
      <c r="C1599" s="53"/>
      <c r="D1599" s="88"/>
      <c r="E1599" s="6"/>
      <c r="F1599" s="88"/>
      <c r="G1599" s="14"/>
      <c r="H1599" s="14"/>
      <c r="I1599" s="17"/>
      <c r="J1599" s="17"/>
      <c r="K1599" s="6"/>
      <c r="L1599" s="6"/>
      <c r="M1599" s="136"/>
      <c r="N1599" s="14"/>
      <c r="O1599" s="26"/>
      <c r="P1599" s="14"/>
      <c r="Q1599" s="14"/>
      <c r="R1599" s="14"/>
      <c r="S1599" s="14"/>
      <c r="T1599" s="14"/>
      <c r="U1599" s="14"/>
      <c r="V1599" s="6"/>
      <c r="W1599" s="256">
        <f t="shared" si="167"/>
        <v>0</v>
      </c>
      <c r="X1599" s="144" t="str">
        <f t="shared" si="169"/>
        <v/>
      </c>
      <c r="Y1599" s="26"/>
      <c r="Z1599" s="34"/>
      <c r="AA1599" s="34"/>
      <c r="AB1599" s="34"/>
      <c r="AC1599" s="35"/>
      <c r="AD1599" s="36"/>
      <c r="AE1599" s="49"/>
      <c r="AF1599" s="246"/>
      <c r="AG1599" s="257">
        <f t="shared" si="168"/>
        <v>0</v>
      </c>
      <c r="AH1599" s="252" t="str">
        <f t="shared" si="170"/>
        <v/>
      </c>
      <c r="AI1599" s="258">
        <f t="shared" si="171"/>
        <v>0</v>
      </c>
    </row>
    <row r="1600" spans="1:35" ht="14.25" customHeight="1" x14ac:dyDescent="0.2">
      <c r="A1600" s="133"/>
      <c r="B1600" s="7"/>
      <c r="C1600" s="53"/>
      <c r="D1600" s="88"/>
      <c r="E1600" s="6"/>
      <c r="F1600" s="88"/>
      <c r="G1600" s="14"/>
      <c r="H1600" s="14"/>
      <c r="I1600" s="17"/>
      <c r="J1600" s="17"/>
      <c r="K1600" s="6"/>
      <c r="L1600" s="6"/>
      <c r="M1600" s="136"/>
      <c r="N1600" s="14"/>
      <c r="O1600" s="26"/>
      <c r="P1600" s="14"/>
      <c r="Q1600" s="14"/>
      <c r="R1600" s="14"/>
      <c r="S1600" s="14"/>
      <c r="T1600" s="14"/>
      <c r="U1600" s="14"/>
      <c r="V1600" s="6"/>
      <c r="W1600" s="256">
        <f t="shared" si="167"/>
        <v>0</v>
      </c>
      <c r="X1600" s="144" t="str">
        <f t="shared" si="169"/>
        <v/>
      </c>
      <c r="Y1600" s="26"/>
      <c r="Z1600" s="34"/>
      <c r="AA1600" s="34"/>
      <c r="AB1600" s="34"/>
      <c r="AC1600" s="35"/>
      <c r="AD1600" s="36"/>
      <c r="AE1600" s="49"/>
      <c r="AF1600" s="246"/>
      <c r="AG1600" s="257">
        <f t="shared" si="168"/>
        <v>0</v>
      </c>
      <c r="AH1600" s="252" t="str">
        <f t="shared" si="170"/>
        <v/>
      </c>
      <c r="AI1600" s="258">
        <f t="shared" si="171"/>
        <v>0</v>
      </c>
    </row>
    <row r="1601" spans="1:35" ht="14.25" customHeight="1" x14ac:dyDescent="0.2">
      <c r="A1601" s="133"/>
      <c r="B1601" s="7"/>
      <c r="C1601" s="53"/>
      <c r="D1601" s="88"/>
      <c r="E1601" s="6"/>
      <c r="F1601" s="88"/>
      <c r="G1601" s="14"/>
      <c r="H1601" s="14"/>
      <c r="I1601" s="17"/>
      <c r="J1601" s="17"/>
      <c r="K1601" s="6"/>
      <c r="L1601" s="6"/>
      <c r="M1601" s="136"/>
      <c r="N1601" s="14"/>
      <c r="O1601" s="26"/>
      <c r="P1601" s="14"/>
      <c r="Q1601" s="14"/>
      <c r="R1601" s="14"/>
      <c r="S1601" s="14"/>
      <c r="T1601" s="14"/>
      <c r="U1601" s="14"/>
      <c r="V1601" s="6"/>
      <c r="W1601" s="256">
        <f t="shared" si="167"/>
        <v>0</v>
      </c>
      <c r="X1601" s="144" t="str">
        <f t="shared" si="169"/>
        <v/>
      </c>
      <c r="Y1601" s="26"/>
      <c r="Z1601" s="34"/>
      <c r="AA1601" s="34"/>
      <c r="AB1601" s="34"/>
      <c r="AC1601" s="35"/>
      <c r="AD1601" s="36"/>
      <c r="AE1601" s="49"/>
      <c r="AF1601" s="246"/>
      <c r="AG1601" s="257">
        <f t="shared" si="168"/>
        <v>0</v>
      </c>
      <c r="AH1601" s="252" t="str">
        <f t="shared" si="170"/>
        <v/>
      </c>
      <c r="AI1601" s="258">
        <f t="shared" si="171"/>
        <v>0</v>
      </c>
    </row>
    <row r="1602" spans="1:35" ht="14.25" customHeight="1" x14ac:dyDescent="0.2">
      <c r="A1602" s="133"/>
      <c r="B1602" s="7"/>
      <c r="C1602" s="53"/>
      <c r="D1602" s="88"/>
      <c r="E1602" s="6"/>
      <c r="F1602" s="88"/>
      <c r="G1602" s="14"/>
      <c r="H1602" s="14"/>
      <c r="I1602" s="17"/>
      <c r="J1602" s="17"/>
      <c r="K1602" s="6"/>
      <c r="L1602" s="6"/>
      <c r="M1602" s="136"/>
      <c r="N1602" s="14"/>
      <c r="O1602" s="26"/>
      <c r="P1602" s="14"/>
      <c r="Q1602" s="14"/>
      <c r="R1602" s="14"/>
      <c r="S1602" s="14"/>
      <c r="T1602" s="14"/>
      <c r="U1602" s="14"/>
      <c r="V1602" s="6"/>
      <c r="W1602" s="256">
        <f t="shared" si="167"/>
        <v>0</v>
      </c>
      <c r="X1602" s="144" t="str">
        <f t="shared" si="169"/>
        <v/>
      </c>
      <c r="Y1602" s="26"/>
      <c r="Z1602" s="34"/>
      <c r="AA1602" s="34"/>
      <c r="AB1602" s="34"/>
      <c r="AC1602" s="35"/>
      <c r="AD1602" s="36"/>
      <c r="AE1602" s="49"/>
      <c r="AF1602" s="246"/>
      <c r="AG1602" s="257">
        <f t="shared" si="168"/>
        <v>0</v>
      </c>
      <c r="AH1602" s="252" t="str">
        <f t="shared" si="170"/>
        <v/>
      </c>
      <c r="AI1602" s="258">
        <f t="shared" si="171"/>
        <v>0</v>
      </c>
    </row>
    <row r="1603" spans="1:35" ht="14.25" customHeight="1" x14ac:dyDescent="0.2">
      <c r="A1603" s="133"/>
      <c r="B1603" s="7"/>
      <c r="C1603" s="53"/>
      <c r="D1603" s="88"/>
      <c r="E1603" s="6"/>
      <c r="F1603" s="88"/>
      <c r="G1603" s="14"/>
      <c r="H1603" s="14"/>
      <c r="I1603" s="17"/>
      <c r="J1603" s="17"/>
      <c r="K1603" s="6"/>
      <c r="L1603" s="6"/>
      <c r="M1603" s="136"/>
      <c r="N1603" s="14"/>
      <c r="O1603" s="26"/>
      <c r="P1603" s="14"/>
      <c r="Q1603" s="14"/>
      <c r="R1603" s="14"/>
      <c r="S1603" s="14"/>
      <c r="T1603" s="14"/>
      <c r="U1603" s="14"/>
      <c r="V1603" s="6"/>
      <c r="W1603" s="256">
        <f t="shared" si="167"/>
        <v>0</v>
      </c>
      <c r="X1603" s="144" t="str">
        <f t="shared" si="169"/>
        <v/>
      </c>
      <c r="Y1603" s="26"/>
      <c r="Z1603" s="34"/>
      <c r="AA1603" s="34"/>
      <c r="AB1603" s="34"/>
      <c r="AC1603" s="35"/>
      <c r="AD1603" s="36"/>
      <c r="AE1603" s="49"/>
      <c r="AF1603" s="246"/>
      <c r="AG1603" s="257">
        <f t="shared" si="168"/>
        <v>0</v>
      </c>
      <c r="AH1603" s="252" t="str">
        <f t="shared" si="170"/>
        <v/>
      </c>
      <c r="AI1603" s="258">
        <f t="shared" si="171"/>
        <v>0</v>
      </c>
    </row>
    <row r="1604" spans="1:35" ht="14.25" customHeight="1" x14ac:dyDescent="0.2">
      <c r="A1604" s="133"/>
      <c r="B1604" s="7"/>
      <c r="C1604" s="53"/>
      <c r="D1604" s="88"/>
      <c r="E1604" s="6"/>
      <c r="F1604" s="88"/>
      <c r="G1604" s="14"/>
      <c r="H1604" s="14"/>
      <c r="I1604" s="17"/>
      <c r="J1604" s="17"/>
      <c r="K1604" s="6"/>
      <c r="L1604" s="6"/>
      <c r="M1604" s="136"/>
      <c r="N1604" s="14"/>
      <c r="O1604" s="26"/>
      <c r="P1604" s="14"/>
      <c r="Q1604" s="14"/>
      <c r="R1604" s="14"/>
      <c r="S1604" s="14"/>
      <c r="T1604" s="14"/>
      <c r="U1604" s="14"/>
      <c r="V1604" s="6"/>
      <c r="W1604" s="256">
        <f t="shared" si="167"/>
        <v>0</v>
      </c>
      <c r="X1604" s="144" t="str">
        <f t="shared" si="169"/>
        <v/>
      </c>
      <c r="Y1604" s="26"/>
      <c r="Z1604" s="34"/>
      <c r="AA1604" s="34"/>
      <c r="AB1604" s="34"/>
      <c r="AC1604" s="35"/>
      <c r="AD1604" s="36"/>
      <c r="AE1604" s="49"/>
      <c r="AF1604" s="246"/>
      <c r="AG1604" s="257">
        <f t="shared" si="168"/>
        <v>0</v>
      </c>
      <c r="AH1604" s="252" t="str">
        <f t="shared" si="170"/>
        <v/>
      </c>
      <c r="AI1604" s="258">
        <f t="shared" si="171"/>
        <v>0</v>
      </c>
    </row>
    <row r="1605" spans="1:35" ht="14.25" customHeight="1" x14ac:dyDescent="0.2">
      <c r="A1605" s="133"/>
      <c r="B1605" s="7"/>
      <c r="C1605" s="53"/>
      <c r="D1605" s="88"/>
      <c r="E1605" s="6"/>
      <c r="F1605" s="88"/>
      <c r="G1605" s="14"/>
      <c r="H1605" s="14"/>
      <c r="I1605" s="17"/>
      <c r="J1605" s="17"/>
      <c r="K1605" s="6"/>
      <c r="L1605" s="6"/>
      <c r="M1605" s="136"/>
      <c r="N1605" s="14"/>
      <c r="O1605" s="26"/>
      <c r="P1605" s="14"/>
      <c r="Q1605" s="14"/>
      <c r="R1605" s="14"/>
      <c r="S1605" s="14"/>
      <c r="T1605" s="14"/>
      <c r="U1605" s="14"/>
      <c r="V1605" s="6"/>
      <c r="W1605" s="256">
        <f t="shared" si="167"/>
        <v>0</v>
      </c>
      <c r="X1605" s="144" t="str">
        <f t="shared" si="169"/>
        <v/>
      </c>
      <c r="Y1605" s="26"/>
      <c r="Z1605" s="34"/>
      <c r="AA1605" s="34"/>
      <c r="AB1605" s="34"/>
      <c r="AC1605" s="35"/>
      <c r="AD1605" s="36"/>
      <c r="AE1605" s="49"/>
      <c r="AF1605" s="246"/>
      <c r="AG1605" s="257">
        <f t="shared" si="168"/>
        <v>0</v>
      </c>
      <c r="AH1605" s="252" t="str">
        <f t="shared" si="170"/>
        <v/>
      </c>
      <c r="AI1605" s="258">
        <f t="shared" si="171"/>
        <v>0</v>
      </c>
    </row>
    <row r="1606" spans="1:35" ht="14.25" customHeight="1" x14ac:dyDescent="0.2">
      <c r="A1606" s="133"/>
      <c r="B1606" s="7"/>
      <c r="C1606" s="53"/>
      <c r="D1606" s="88"/>
      <c r="E1606" s="6"/>
      <c r="F1606" s="88"/>
      <c r="G1606" s="14"/>
      <c r="H1606" s="14"/>
      <c r="I1606" s="17"/>
      <c r="J1606" s="17"/>
      <c r="K1606" s="6"/>
      <c r="L1606" s="6"/>
      <c r="M1606" s="136"/>
      <c r="N1606" s="14"/>
      <c r="O1606" s="26"/>
      <c r="P1606" s="14"/>
      <c r="Q1606" s="14"/>
      <c r="R1606" s="14"/>
      <c r="S1606" s="14"/>
      <c r="T1606" s="14"/>
      <c r="U1606" s="14"/>
      <c r="V1606" s="6"/>
      <c r="W1606" s="256">
        <f t="shared" si="167"/>
        <v>0</v>
      </c>
      <c r="X1606" s="144" t="str">
        <f t="shared" si="169"/>
        <v/>
      </c>
      <c r="Y1606" s="26"/>
      <c r="Z1606" s="34"/>
      <c r="AA1606" s="34"/>
      <c r="AB1606" s="34"/>
      <c r="AC1606" s="35"/>
      <c r="AD1606" s="36"/>
      <c r="AE1606" s="49"/>
      <c r="AF1606" s="246"/>
      <c r="AG1606" s="257">
        <f t="shared" si="168"/>
        <v>0</v>
      </c>
      <c r="AH1606" s="252" t="str">
        <f t="shared" si="170"/>
        <v/>
      </c>
      <c r="AI1606" s="258">
        <f t="shared" si="171"/>
        <v>0</v>
      </c>
    </row>
    <row r="1607" spans="1:35" ht="14.25" customHeight="1" x14ac:dyDescent="0.2">
      <c r="A1607" s="133"/>
      <c r="B1607" s="7"/>
      <c r="C1607" s="53"/>
      <c r="D1607" s="88"/>
      <c r="E1607" s="6"/>
      <c r="F1607" s="88"/>
      <c r="G1607" s="14"/>
      <c r="H1607" s="14"/>
      <c r="I1607" s="17"/>
      <c r="J1607" s="17"/>
      <c r="K1607" s="6"/>
      <c r="L1607" s="6"/>
      <c r="M1607" s="136"/>
      <c r="N1607" s="14"/>
      <c r="O1607" s="26"/>
      <c r="P1607" s="14"/>
      <c r="Q1607" s="14"/>
      <c r="R1607" s="14"/>
      <c r="S1607" s="14"/>
      <c r="T1607" s="14"/>
      <c r="U1607" s="14"/>
      <c r="V1607" s="6"/>
      <c r="W1607" s="256">
        <f t="shared" si="167"/>
        <v>0</v>
      </c>
      <c r="X1607" s="144" t="str">
        <f t="shared" si="169"/>
        <v/>
      </c>
      <c r="Y1607" s="26"/>
      <c r="Z1607" s="34"/>
      <c r="AA1607" s="34"/>
      <c r="AB1607" s="34"/>
      <c r="AC1607" s="35"/>
      <c r="AD1607" s="36"/>
      <c r="AE1607" s="49"/>
      <c r="AF1607" s="246"/>
      <c r="AG1607" s="257">
        <f t="shared" si="168"/>
        <v>0</v>
      </c>
      <c r="AH1607" s="252" t="str">
        <f t="shared" si="170"/>
        <v/>
      </c>
      <c r="AI1607" s="258">
        <f t="shared" si="171"/>
        <v>0</v>
      </c>
    </row>
    <row r="1608" spans="1:35" ht="14.25" customHeight="1" x14ac:dyDescent="0.2">
      <c r="A1608" s="133"/>
      <c r="B1608" s="7"/>
      <c r="C1608" s="53"/>
      <c r="D1608" s="88"/>
      <c r="E1608" s="6"/>
      <c r="F1608" s="88"/>
      <c r="G1608" s="14"/>
      <c r="H1608" s="14"/>
      <c r="I1608" s="17"/>
      <c r="J1608" s="17"/>
      <c r="K1608" s="6"/>
      <c r="L1608" s="6"/>
      <c r="M1608" s="136"/>
      <c r="N1608" s="14"/>
      <c r="O1608" s="26"/>
      <c r="P1608" s="14"/>
      <c r="Q1608" s="14"/>
      <c r="R1608" s="14"/>
      <c r="S1608" s="14"/>
      <c r="T1608" s="14"/>
      <c r="U1608" s="14"/>
      <c r="V1608" s="6"/>
      <c r="W1608" s="256">
        <f t="shared" si="167"/>
        <v>0</v>
      </c>
      <c r="X1608" s="144" t="str">
        <f t="shared" si="169"/>
        <v/>
      </c>
      <c r="Y1608" s="26"/>
      <c r="Z1608" s="34"/>
      <c r="AA1608" s="34"/>
      <c r="AB1608" s="34"/>
      <c r="AC1608" s="35"/>
      <c r="AD1608" s="36"/>
      <c r="AE1608" s="49"/>
      <c r="AF1608" s="246"/>
      <c r="AG1608" s="257">
        <f t="shared" si="168"/>
        <v>0</v>
      </c>
      <c r="AH1608" s="252" t="str">
        <f t="shared" si="170"/>
        <v/>
      </c>
      <c r="AI1608" s="258">
        <f t="shared" si="171"/>
        <v>0</v>
      </c>
    </row>
    <row r="1609" spans="1:35" ht="14.25" customHeight="1" x14ac:dyDescent="0.2">
      <c r="A1609" s="133"/>
      <c r="B1609" s="7"/>
      <c r="C1609" s="53"/>
      <c r="D1609" s="88"/>
      <c r="E1609" s="6"/>
      <c r="F1609" s="88"/>
      <c r="G1609" s="14"/>
      <c r="H1609" s="14"/>
      <c r="I1609" s="17"/>
      <c r="J1609" s="17"/>
      <c r="K1609" s="6"/>
      <c r="L1609" s="6"/>
      <c r="M1609" s="136"/>
      <c r="N1609" s="14"/>
      <c r="O1609" s="26"/>
      <c r="P1609" s="14"/>
      <c r="Q1609" s="14"/>
      <c r="R1609" s="14"/>
      <c r="S1609" s="14"/>
      <c r="T1609" s="14"/>
      <c r="U1609" s="14"/>
      <c r="V1609" s="6"/>
      <c r="W1609" s="256">
        <f t="shared" si="167"/>
        <v>0</v>
      </c>
      <c r="X1609" s="144" t="str">
        <f t="shared" si="169"/>
        <v/>
      </c>
      <c r="Y1609" s="26"/>
      <c r="Z1609" s="34"/>
      <c r="AA1609" s="34"/>
      <c r="AB1609" s="34"/>
      <c r="AC1609" s="35"/>
      <c r="AD1609" s="36"/>
      <c r="AE1609" s="49"/>
      <c r="AF1609" s="246"/>
      <c r="AG1609" s="257">
        <f t="shared" si="168"/>
        <v>0</v>
      </c>
      <c r="AH1609" s="252" t="str">
        <f t="shared" si="170"/>
        <v/>
      </c>
      <c r="AI1609" s="258">
        <f t="shared" si="171"/>
        <v>0</v>
      </c>
    </row>
    <row r="1610" spans="1:35" ht="14.25" customHeight="1" x14ac:dyDescent="0.2">
      <c r="A1610" s="133"/>
      <c r="B1610" s="7"/>
      <c r="C1610" s="53"/>
      <c r="D1610" s="88"/>
      <c r="E1610" s="6"/>
      <c r="F1610" s="88"/>
      <c r="G1610" s="14"/>
      <c r="H1610" s="14"/>
      <c r="I1610" s="17"/>
      <c r="J1610" s="17"/>
      <c r="K1610" s="6"/>
      <c r="L1610" s="6"/>
      <c r="M1610" s="136"/>
      <c r="N1610" s="14"/>
      <c r="O1610" s="26"/>
      <c r="P1610" s="14"/>
      <c r="Q1610" s="14"/>
      <c r="R1610" s="14"/>
      <c r="S1610" s="14"/>
      <c r="T1610" s="14"/>
      <c r="U1610" s="14"/>
      <c r="V1610" s="6"/>
      <c r="W1610" s="256">
        <f t="shared" si="167"/>
        <v>0</v>
      </c>
      <c r="X1610" s="144" t="str">
        <f t="shared" si="169"/>
        <v/>
      </c>
      <c r="Y1610" s="26"/>
      <c r="Z1610" s="34"/>
      <c r="AA1610" s="34"/>
      <c r="AB1610" s="34"/>
      <c r="AC1610" s="35"/>
      <c r="AD1610" s="36"/>
      <c r="AE1610" s="49"/>
      <c r="AF1610" s="246"/>
      <c r="AG1610" s="257">
        <f t="shared" si="168"/>
        <v>0</v>
      </c>
      <c r="AH1610" s="252" t="str">
        <f t="shared" si="170"/>
        <v/>
      </c>
      <c r="AI1610" s="258">
        <f t="shared" si="171"/>
        <v>0</v>
      </c>
    </row>
    <row r="1611" spans="1:35" ht="14.25" customHeight="1" x14ac:dyDescent="0.2">
      <c r="A1611" s="133"/>
      <c r="B1611" s="7"/>
      <c r="C1611" s="53"/>
      <c r="D1611" s="88"/>
      <c r="E1611" s="6"/>
      <c r="F1611" s="88"/>
      <c r="G1611" s="14"/>
      <c r="H1611" s="14"/>
      <c r="I1611" s="17"/>
      <c r="J1611" s="17"/>
      <c r="K1611" s="6"/>
      <c r="L1611" s="6"/>
      <c r="M1611" s="136"/>
      <c r="N1611" s="14"/>
      <c r="O1611" s="26"/>
      <c r="P1611" s="14"/>
      <c r="Q1611" s="14"/>
      <c r="R1611" s="14"/>
      <c r="S1611" s="14"/>
      <c r="T1611" s="14"/>
      <c r="U1611" s="14"/>
      <c r="V1611" s="6"/>
      <c r="W1611" s="256">
        <f t="shared" si="167"/>
        <v>0</v>
      </c>
      <c r="X1611" s="144" t="str">
        <f t="shared" si="169"/>
        <v/>
      </c>
      <c r="Y1611" s="26"/>
      <c r="Z1611" s="34"/>
      <c r="AA1611" s="34"/>
      <c r="AB1611" s="34"/>
      <c r="AC1611" s="35"/>
      <c r="AD1611" s="36"/>
      <c r="AE1611" s="49"/>
      <c r="AF1611" s="246"/>
      <c r="AG1611" s="257">
        <f t="shared" si="168"/>
        <v>0</v>
      </c>
      <c r="AH1611" s="252" t="str">
        <f t="shared" si="170"/>
        <v/>
      </c>
      <c r="AI1611" s="258">
        <f t="shared" si="171"/>
        <v>0</v>
      </c>
    </row>
    <row r="1612" spans="1:35" ht="14.25" customHeight="1" x14ac:dyDescent="0.2">
      <c r="A1612" s="133"/>
      <c r="B1612" s="7"/>
      <c r="C1612" s="53"/>
      <c r="D1612" s="88"/>
      <c r="E1612" s="6"/>
      <c r="F1612" s="88"/>
      <c r="G1612" s="14"/>
      <c r="H1612" s="14"/>
      <c r="I1612" s="17"/>
      <c r="J1612" s="17"/>
      <c r="K1612" s="6"/>
      <c r="L1612" s="6"/>
      <c r="M1612" s="136"/>
      <c r="N1612" s="14"/>
      <c r="O1612" s="26"/>
      <c r="P1612" s="14"/>
      <c r="Q1612" s="14"/>
      <c r="R1612" s="14"/>
      <c r="S1612" s="14"/>
      <c r="T1612" s="14"/>
      <c r="U1612" s="14"/>
      <c r="V1612" s="6"/>
      <c r="W1612" s="256">
        <f t="shared" si="167"/>
        <v>0</v>
      </c>
      <c r="X1612" s="144" t="str">
        <f t="shared" si="169"/>
        <v/>
      </c>
      <c r="Y1612" s="26"/>
      <c r="Z1612" s="34"/>
      <c r="AA1612" s="34"/>
      <c r="AB1612" s="34"/>
      <c r="AC1612" s="35"/>
      <c r="AD1612" s="36"/>
      <c r="AE1612" s="49"/>
      <c r="AF1612" s="246"/>
      <c r="AG1612" s="257">
        <f t="shared" si="168"/>
        <v>0</v>
      </c>
      <c r="AH1612" s="252" t="str">
        <f t="shared" si="170"/>
        <v/>
      </c>
      <c r="AI1612" s="258">
        <f t="shared" si="171"/>
        <v>0</v>
      </c>
    </row>
    <row r="1613" spans="1:35" ht="14.25" customHeight="1" x14ac:dyDescent="0.2">
      <c r="A1613" s="133"/>
      <c r="B1613" s="7"/>
      <c r="C1613" s="53"/>
      <c r="D1613" s="88"/>
      <c r="E1613" s="6"/>
      <c r="F1613" s="88"/>
      <c r="G1613" s="14"/>
      <c r="H1613" s="14"/>
      <c r="I1613" s="17"/>
      <c r="J1613" s="17"/>
      <c r="K1613" s="6"/>
      <c r="L1613" s="6"/>
      <c r="M1613" s="136"/>
      <c r="N1613" s="14"/>
      <c r="O1613" s="26"/>
      <c r="P1613" s="14"/>
      <c r="Q1613" s="14"/>
      <c r="R1613" s="14"/>
      <c r="S1613" s="14"/>
      <c r="T1613" s="14"/>
      <c r="U1613" s="14"/>
      <c r="V1613" s="6"/>
      <c r="W1613" s="256">
        <f t="shared" si="167"/>
        <v>0</v>
      </c>
      <c r="X1613" s="144" t="str">
        <f t="shared" si="169"/>
        <v/>
      </c>
      <c r="Y1613" s="26"/>
      <c r="Z1613" s="34"/>
      <c r="AA1613" s="34"/>
      <c r="AB1613" s="34"/>
      <c r="AC1613" s="35"/>
      <c r="AD1613" s="36"/>
      <c r="AE1613" s="49"/>
      <c r="AF1613" s="246"/>
      <c r="AG1613" s="257">
        <f t="shared" si="168"/>
        <v>0</v>
      </c>
      <c r="AH1613" s="252" t="str">
        <f t="shared" si="170"/>
        <v/>
      </c>
      <c r="AI1613" s="258">
        <f t="shared" si="171"/>
        <v>0</v>
      </c>
    </row>
    <row r="1614" spans="1:35" ht="14.25" customHeight="1" x14ac:dyDescent="0.2">
      <c r="A1614" s="133"/>
      <c r="B1614" s="7"/>
      <c r="C1614" s="53"/>
      <c r="D1614" s="88"/>
      <c r="E1614" s="6"/>
      <c r="F1614" s="88"/>
      <c r="G1614" s="14"/>
      <c r="H1614" s="14"/>
      <c r="I1614" s="17"/>
      <c r="J1614" s="17"/>
      <c r="K1614" s="6"/>
      <c r="L1614" s="6"/>
      <c r="M1614" s="136"/>
      <c r="N1614" s="14"/>
      <c r="O1614" s="26"/>
      <c r="P1614" s="14"/>
      <c r="Q1614" s="14"/>
      <c r="R1614" s="14"/>
      <c r="S1614" s="14"/>
      <c r="T1614" s="14"/>
      <c r="U1614" s="14"/>
      <c r="V1614" s="6"/>
      <c r="W1614" s="256">
        <f t="shared" si="167"/>
        <v>0</v>
      </c>
      <c r="X1614" s="144" t="str">
        <f t="shared" si="169"/>
        <v/>
      </c>
      <c r="Y1614" s="26"/>
      <c r="Z1614" s="34"/>
      <c r="AA1614" s="34"/>
      <c r="AB1614" s="34"/>
      <c r="AC1614" s="35"/>
      <c r="AD1614" s="36"/>
      <c r="AE1614" s="49"/>
      <c r="AF1614" s="246"/>
      <c r="AG1614" s="257">
        <f t="shared" si="168"/>
        <v>0</v>
      </c>
      <c r="AH1614" s="252" t="str">
        <f t="shared" si="170"/>
        <v/>
      </c>
      <c r="AI1614" s="258">
        <f t="shared" si="171"/>
        <v>0</v>
      </c>
    </row>
    <row r="1615" spans="1:35" ht="14.25" customHeight="1" x14ac:dyDescent="0.2">
      <c r="A1615" s="133"/>
      <c r="B1615" s="7"/>
      <c r="C1615" s="53"/>
      <c r="D1615" s="88"/>
      <c r="E1615" s="6"/>
      <c r="F1615" s="88"/>
      <c r="G1615" s="14"/>
      <c r="H1615" s="14"/>
      <c r="I1615" s="17"/>
      <c r="J1615" s="17"/>
      <c r="K1615" s="6"/>
      <c r="L1615" s="6"/>
      <c r="M1615" s="136"/>
      <c r="N1615" s="14"/>
      <c r="O1615" s="26"/>
      <c r="P1615" s="14"/>
      <c r="Q1615" s="14"/>
      <c r="R1615" s="14"/>
      <c r="S1615" s="14"/>
      <c r="T1615" s="14"/>
      <c r="U1615" s="14"/>
      <c r="V1615" s="6"/>
      <c r="W1615" s="256">
        <f t="shared" si="167"/>
        <v>0</v>
      </c>
      <c r="X1615" s="144" t="str">
        <f t="shared" si="169"/>
        <v/>
      </c>
      <c r="Y1615" s="26"/>
      <c r="Z1615" s="34"/>
      <c r="AA1615" s="34"/>
      <c r="AB1615" s="34"/>
      <c r="AC1615" s="35"/>
      <c r="AD1615" s="36"/>
      <c r="AE1615" s="49"/>
      <c r="AF1615" s="246"/>
      <c r="AG1615" s="257">
        <f t="shared" si="168"/>
        <v>0</v>
      </c>
      <c r="AH1615" s="252" t="str">
        <f t="shared" si="170"/>
        <v/>
      </c>
      <c r="AI1615" s="258">
        <f t="shared" si="171"/>
        <v>0</v>
      </c>
    </row>
    <row r="1616" spans="1:35" ht="14.25" customHeight="1" x14ac:dyDescent="0.2">
      <c r="A1616" s="133"/>
      <c r="B1616" s="7"/>
      <c r="C1616" s="53"/>
      <c r="D1616" s="88"/>
      <c r="E1616" s="6"/>
      <c r="F1616" s="88"/>
      <c r="G1616" s="14"/>
      <c r="H1616" s="14"/>
      <c r="I1616" s="17"/>
      <c r="J1616" s="17"/>
      <c r="K1616" s="6"/>
      <c r="L1616" s="6"/>
      <c r="M1616" s="136"/>
      <c r="N1616" s="14"/>
      <c r="O1616" s="26"/>
      <c r="P1616" s="14"/>
      <c r="Q1616" s="14"/>
      <c r="R1616" s="14"/>
      <c r="S1616" s="14"/>
      <c r="T1616" s="14"/>
      <c r="U1616" s="14"/>
      <c r="V1616" s="6"/>
      <c r="W1616" s="256">
        <f t="shared" si="167"/>
        <v>0</v>
      </c>
      <c r="X1616" s="144" t="str">
        <f t="shared" si="169"/>
        <v/>
      </c>
      <c r="Y1616" s="26"/>
      <c r="Z1616" s="34"/>
      <c r="AA1616" s="34"/>
      <c r="AB1616" s="34"/>
      <c r="AC1616" s="35"/>
      <c r="AD1616" s="36"/>
      <c r="AE1616" s="49"/>
      <c r="AF1616" s="246"/>
      <c r="AG1616" s="257">
        <f t="shared" si="168"/>
        <v>0</v>
      </c>
      <c r="AH1616" s="252" t="str">
        <f t="shared" si="170"/>
        <v/>
      </c>
      <c r="AI1616" s="258">
        <f t="shared" si="171"/>
        <v>0</v>
      </c>
    </row>
    <row r="1617" spans="1:35" ht="14.25" customHeight="1" x14ac:dyDescent="0.2">
      <c r="A1617" s="133"/>
      <c r="B1617" s="7"/>
      <c r="C1617" s="53"/>
      <c r="D1617" s="88"/>
      <c r="E1617" s="6"/>
      <c r="F1617" s="88"/>
      <c r="G1617" s="14"/>
      <c r="H1617" s="14"/>
      <c r="I1617" s="17"/>
      <c r="J1617" s="17"/>
      <c r="K1617" s="6"/>
      <c r="L1617" s="6"/>
      <c r="M1617" s="136"/>
      <c r="N1617" s="14"/>
      <c r="O1617" s="26"/>
      <c r="P1617" s="14"/>
      <c r="Q1617" s="14"/>
      <c r="R1617" s="14"/>
      <c r="S1617" s="14"/>
      <c r="T1617" s="14"/>
      <c r="U1617" s="14"/>
      <c r="V1617" s="6"/>
      <c r="W1617" s="256">
        <f t="shared" si="167"/>
        <v>0</v>
      </c>
      <c r="X1617" s="144" t="str">
        <f t="shared" si="169"/>
        <v/>
      </c>
      <c r="Y1617" s="26"/>
      <c r="Z1617" s="34"/>
      <c r="AA1617" s="34"/>
      <c r="AB1617" s="34"/>
      <c r="AC1617" s="35"/>
      <c r="AD1617" s="36"/>
      <c r="AE1617" s="49"/>
      <c r="AF1617" s="246"/>
      <c r="AG1617" s="257">
        <f t="shared" si="168"/>
        <v>0</v>
      </c>
      <c r="AH1617" s="252" t="str">
        <f t="shared" si="170"/>
        <v/>
      </c>
      <c r="AI1617" s="258">
        <f t="shared" si="171"/>
        <v>0</v>
      </c>
    </row>
    <row r="1618" spans="1:35" ht="14.25" customHeight="1" x14ac:dyDescent="0.2">
      <c r="A1618" s="133"/>
      <c r="B1618" s="7"/>
      <c r="C1618" s="53"/>
      <c r="D1618" s="88"/>
      <c r="E1618" s="6"/>
      <c r="F1618" s="88"/>
      <c r="G1618" s="14"/>
      <c r="H1618" s="14"/>
      <c r="I1618" s="17"/>
      <c r="J1618" s="17"/>
      <c r="K1618" s="6"/>
      <c r="L1618" s="6"/>
      <c r="M1618" s="136"/>
      <c r="N1618" s="14"/>
      <c r="O1618" s="26"/>
      <c r="P1618" s="14"/>
      <c r="Q1618" s="14"/>
      <c r="R1618" s="14"/>
      <c r="S1618" s="14"/>
      <c r="T1618" s="14"/>
      <c r="U1618" s="14"/>
      <c r="V1618" s="6"/>
      <c r="W1618" s="256">
        <f t="shared" si="167"/>
        <v>0</v>
      </c>
      <c r="X1618" s="144" t="str">
        <f t="shared" si="169"/>
        <v/>
      </c>
      <c r="Y1618" s="26"/>
      <c r="Z1618" s="34"/>
      <c r="AA1618" s="34"/>
      <c r="AB1618" s="34"/>
      <c r="AC1618" s="35"/>
      <c r="AD1618" s="36"/>
      <c r="AE1618" s="49"/>
      <c r="AF1618" s="246"/>
      <c r="AG1618" s="257">
        <f t="shared" si="168"/>
        <v>0</v>
      </c>
      <c r="AH1618" s="252" t="str">
        <f t="shared" si="170"/>
        <v/>
      </c>
      <c r="AI1618" s="258">
        <f t="shared" si="171"/>
        <v>0</v>
      </c>
    </row>
    <row r="1619" spans="1:35" ht="14.25" customHeight="1" x14ac:dyDescent="0.2">
      <c r="A1619" s="133"/>
      <c r="B1619" s="7"/>
      <c r="C1619" s="53"/>
      <c r="D1619" s="88"/>
      <c r="E1619" s="6"/>
      <c r="F1619" s="88"/>
      <c r="G1619" s="14"/>
      <c r="H1619" s="14"/>
      <c r="I1619" s="17"/>
      <c r="J1619" s="17"/>
      <c r="K1619" s="6"/>
      <c r="L1619" s="6"/>
      <c r="M1619" s="136"/>
      <c r="N1619" s="14"/>
      <c r="O1619" s="26"/>
      <c r="P1619" s="14"/>
      <c r="Q1619" s="14"/>
      <c r="R1619" s="14"/>
      <c r="S1619" s="14"/>
      <c r="T1619" s="14"/>
      <c r="U1619" s="14"/>
      <c r="V1619" s="6"/>
      <c r="W1619" s="256">
        <f t="shared" si="167"/>
        <v>0</v>
      </c>
      <c r="X1619" s="144" t="str">
        <f t="shared" si="169"/>
        <v/>
      </c>
      <c r="Y1619" s="26"/>
      <c r="Z1619" s="34"/>
      <c r="AA1619" s="34"/>
      <c r="AB1619" s="34"/>
      <c r="AC1619" s="35"/>
      <c r="AD1619" s="36"/>
      <c r="AE1619" s="49"/>
      <c r="AF1619" s="246"/>
      <c r="AG1619" s="257">
        <f t="shared" si="168"/>
        <v>0</v>
      </c>
      <c r="AH1619" s="252" t="str">
        <f t="shared" si="170"/>
        <v/>
      </c>
      <c r="AI1619" s="258">
        <f t="shared" si="171"/>
        <v>0</v>
      </c>
    </row>
    <row r="1620" spans="1:35" ht="14.25" customHeight="1" x14ac:dyDescent="0.2">
      <c r="A1620" s="133"/>
      <c r="B1620" s="7"/>
      <c r="C1620" s="53"/>
      <c r="D1620" s="88"/>
      <c r="E1620" s="6"/>
      <c r="F1620" s="88"/>
      <c r="G1620" s="14"/>
      <c r="H1620" s="14"/>
      <c r="I1620" s="17"/>
      <c r="J1620" s="17"/>
      <c r="K1620" s="6"/>
      <c r="L1620" s="6"/>
      <c r="M1620" s="136"/>
      <c r="N1620" s="14"/>
      <c r="O1620" s="26"/>
      <c r="P1620" s="14"/>
      <c r="Q1620" s="14"/>
      <c r="R1620" s="14"/>
      <c r="S1620" s="14"/>
      <c r="T1620" s="14"/>
      <c r="U1620" s="14"/>
      <c r="V1620" s="6"/>
      <c r="W1620" s="256">
        <f t="shared" si="167"/>
        <v>0</v>
      </c>
      <c r="X1620" s="144" t="str">
        <f t="shared" si="169"/>
        <v/>
      </c>
      <c r="Y1620" s="26"/>
      <c r="Z1620" s="34"/>
      <c r="AA1620" s="34"/>
      <c r="AB1620" s="34"/>
      <c r="AC1620" s="35"/>
      <c r="AD1620" s="36"/>
      <c r="AE1620" s="49"/>
      <c r="AF1620" s="246"/>
      <c r="AG1620" s="257">
        <f t="shared" si="168"/>
        <v>0</v>
      </c>
      <c r="AH1620" s="252" t="str">
        <f t="shared" si="170"/>
        <v/>
      </c>
      <c r="AI1620" s="258">
        <f t="shared" si="171"/>
        <v>0</v>
      </c>
    </row>
    <row r="1621" spans="1:35" ht="14.25" customHeight="1" x14ac:dyDescent="0.2">
      <c r="A1621" s="133"/>
      <c r="B1621" s="7"/>
      <c r="C1621" s="53"/>
      <c r="D1621" s="88"/>
      <c r="E1621" s="6"/>
      <c r="F1621" s="88"/>
      <c r="G1621" s="14"/>
      <c r="H1621" s="14"/>
      <c r="I1621" s="17"/>
      <c r="J1621" s="17"/>
      <c r="K1621" s="6"/>
      <c r="L1621" s="6"/>
      <c r="M1621" s="136"/>
      <c r="N1621" s="14"/>
      <c r="O1621" s="26"/>
      <c r="P1621" s="14"/>
      <c r="Q1621" s="14"/>
      <c r="R1621" s="14"/>
      <c r="S1621" s="14"/>
      <c r="T1621" s="14"/>
      <c r="U1621" s="14"/>
      <c r="V1621" s="6"/>
      <c r="W1621" s="256">
        <f t="shared" si="167"/>
        <v>0</v>
      </c>
      <c r="X1621" s="144" t="str">
        <f t="shared" si="169"/>
        <v/>
      </c>
      <c r="Y1621" s="26"/>
      <c r="Z1621" s="34"/>
      <c r="AA1621" s="34"/>
      <c r="AB1621" s="34"/>
      <c r="AC1621" s="35"/>
      <c r="AD1621" s="36"/>
      <c r="AE1621" s="49"/>
      <c r="AF1621" s="246"/>
      <c r="AG1621" s="257">
        <f t="shared" si="168"/>
        <v>0</v>
      </c>
      <c r="AH1621" s="252" t="str">
        <f t="shared" si="170"/>
        <v/>
      </c>
      <c r="AI1621" s="258">
        <f t="shared" si="171"/>
        <v>0</v>
      </c>
    </row>
    <row r="1622" spans="1:35" ht="14.25" customHeight="1" x14ac:dyDescent="0.2">
      <c r="A1622" s="133"/>
      <c r="B1622" s="7"/>
      <c r="C1622" s="53"/>
      <c r="D1622" s="88"/>
      <c r="E1622" s="6"/>
      <c r="F1622" s="88"/>
      <c r="G1622" s="14"/>
      <c r="H1622" s="14"/>
      <c r="I1622" s="17"/>
      <c r="J1622" s="17"/>
      <c r="K1622" s="6"/>
      <c r="L1622" s="6"/>
      <c r="M1622" s="136"/>
      <c r="N1622" s="14"/>
      <c r="O1622" s="26"/>
      <c r="P1622" s="14"/>
      <c r="Q1622" s="14"/>
      <c r="R1622" s="14"/>
      <c r="S1622" s="14"/>
      <c r="T1622" s="14"/>
      <c r="U1622" s="14"/>
      <c r="V1622" s="6"/>
      <c r="W1622" s="256">
        <f t="shared" si="167"/>
        <v>0</v>
      </c>
      <c r="X1622" s="144" t="str">
        <f t="shared" si="169"/>
        <v/>
      </c>
      <c r="Y1622" s="26"/>
      <c r="Z1622" s="34"/>
      <c r="AA1622" s="34"/>
      <c r="AB1622" s="34"/>
      <c r="AC1622" s="35"/>
      <c r="AD1622" s="36"/>
      <c r="AE1622" s="49"/>
      <c r="AF1622" s="246"/>
      <c r="AG1622" s="257">
        <f t="shared" si="168"/>
        <v>0</v>
      </c>
      <c r="AH1622" s="252" t="str">
        <f t="shared" si="170"/>
        <v/>
      </c>
      <c r="AI1622" s="258">
        <f t="shared" si="171"/>
        <v>0</v>
      </c>
    </row>
    <row r="1623" spans="1:35" ht="14.25" customHeight="1" x14ac:dyDescent="0.2">
      <c r="A1623" s="133"/>
      <c r="B1623" s="7"/>
      <c r="C1623" s="53"/>
      <c r="D1623" s="88"/>
      <c r="E1623" s="6"/>
      <c r="F1623" s="88"/>
      <c r="G1623" s="14"/>
      <c r="H1623" s="14"/>
      <c r="I1623" s="17"/>
      <c r="J1623" s="17"/>
      <c r="K1623" s="6"/>
      <c r="L1623" s="6"/>
      <c r="M1623" s="136"/>
      <c r="N1623" s="14"/>
      <c r="O1623" s="26"/>
      <c r="P1623" s="14"/>
      <c r="Q1623" s="14"/>
      <c r="R1623" s="14"/>
      <c r="S1623" s="14"/>
      <c r="T1623" s="14"/>
      <c r="U1623" s="14"/>
      <c r="V1623" s="6"/>
      <c r="W1623" s="256">
        <f t="shared" si="167"/>
        <v>0</v>
      </c>
      <c r="X1623" s="144" t="str">
        <f t="shared" si="169"/>
        <v/>
      </c>
      <c r="Y1623" s="26"/>
      <c r="Z1623" s="34"/>
      <c r="AA1623" s="34"/>
      <c r="AB1623" s="34"/>
      <c r="AC1623" s="35"/>
      <c r="AD1623" s="36"/>
      <c r="AE1623" s="49"/>
      <c r="AF1623" s="246"/>
      <c r="AG1623" s="257">
        <f t="shared" si="168"/>
        <v>0</v>
      </c>
      <c r="AH1623" s="252" t="str">
        <f t="shared" si="170"/>
        <v/>
      </c>
      <c r="AI1623" s="258">
        <f t="shared" si="171"/>
        <v>0</v>
      </c>
    </row>
    <row r="1624" spans="1:35" ht="14.25" customHeight="1" x14ac:dyDescent="0.2">
      <c r="A1624" s="133"/>
      <c r="B1624" s="7"/>
      <c r="C1624" s="53"/>
      <c r="D1624" s="88"/>
      <c r="E1624" s="6"/>
      <c r="F1624" s="88"/>
      <c r="G1624" s="14"/>
      <c r="H1624" s="14"/>
      <c r="I1624" s="17"/>
      <c r="J1624" s="17"/>
      <c r="K1624" s="6"/>
      <c r="L1624" s="6"/>
      <c r="M1624" s="136"/>
      <c r="N1624" s="14"/>
      <c r="O1624" s="26"/>
      <c r="P1624" s="14"/>
      <c r="Q1624" s="14"/>
      <c r="R1624" s="14"/>
      <c r="S1624" s="14"/>
      <c r="T1624" s="14"/>
      <c r="U1624" s="14"/>
      <c r="V1624" s="6"/>
      <c r="W1624" s="256">
        <f t="shared" si="167"/>
        <v>0</v>
      </c>
      <c r="X1624" s="144" t="str">
        <f t="shared" si="169"/>
        <v/>
      </c>
      <c r="Y1624" s="26"/>
      <c r="Z1624" s="34"/>
      <c r="AA1624" s="34"/>
      <c r="AB1624" s="34"/>
      <c r="AC1624" s="35"/>
      <c r="AD1624" s="36"/>
      <c r="AE1624" s="49"/>
      <c r="AF1624" s="246"/>
      <c r="AG1624" s="257">
        <f t="shared" si="168"/>
        <v>0</v>
      </c>
      <c r="AH1624" s="252" t="str">
        <f t="shared" si="170"/>
        <v/>
      </c>
      <c r="AI1624" s="258">
        <f t="shared" si="171"/>
        <v>0</v>
      </c>
    </row>
    <row r="1625" spans="1:35" ht="14.25" customHeight="1" x14ac:dyDescent="0.2">
      <c r="A1625" s="133"/>
      <c r="B1625" s="7"/>
      <c r="C1625" s="53"/>
      <c r="D1625" s="88"/>
      <c r="E1625" s="6"/>
      <c r="F1625" s="88"/>
      <c r="G1625" s="14"/>
      <c r="H1625" s="14"/>
      <c r="I1625" s="17"/>
      <c r="J1625" s="17"/>
      <c r="K1625" s="6"/>
      <c r="L1625" s="6"/>
      <c r="M1625" s="136"/>
      <c r="N1625" s="14"/>
      <c r="O1625" s="26"/>
      <c r="P1625" s="14"/>
      <c r="Q1625" s="14"/>
      <c r="R1625" s="14"/>
      <c r="S1625" s="14"/>
      <c r="T1625" s="14"/>
      <c r="U1625" s="14"/>
      <c r="V1625" s="6"/>
      <c r="W1625" s="256">
        <f t="shared" si="167"/>
        <v>0</v>
      </c>
      <c r="X1625" s="144" t="str">
        <f t="shared" si="169"/>
        <v/>
      </c>
      <c r="Y1625" s="26"/>
      <c r="Z1625" s="34"/>
      <c r="AA1625" s="34"/>
      <c r="AB1625" s="34"/>
      <c r="AC1625" s="35"/>
      <c r="AD1625" s="36"/>
      <c r="AE1625" s="49"/>
      <c r="AF1625" s="246"/>
      <c r="AG1625" s="257">
        <f t="shared" si="168"/>
        <v>0</v>
      </c>
      <c r="AH1625" s="252" t="str">
        <f t="shared" si="170"/>
        <v/>
      </c>
      <c r="AI1625" s="258">
        <f t="shared" si="171"/>
        <v>0</v>
      </c>
    </row>
    <row r="1626" spans="1:35" ht="14.25" customHeight="1" x14ac:dyDescent="0.2">
      <c r="A1626" s="133"/>
      <c r="B1626" s="7"/>
      <c r="C1626" s="53"/>
      <c r="D1626" s="88"/>
      <c r="E1626" s="6"/>
      <c r="F1626" s="88"/>
      <c r="G1626" s="14"/>
      <c r="H1626" s="14"/>
      <c r="I1626" s="17"/>
      <c r="J1626" s="17"/>
      <c r="K1626" s="6"/>
      <c r="L1626" s="6"/>
      <c r="M1626" s="136"/>
      <c r="N1626" s="14"/>
      <c r="O1626" s="26"/>
      <c r="P1626" s="14"/>
      <c r="Q1626" s="14"/>
      <c r="R1626" s="14"/>
      <c r="S1626" s="14"/>
      <c r="T1626" s="14"/>
      <c r="U1626" s="14"/>
      <c r="V1626" s="6"/>
      <c r="W1626" s="256">
        <f t="shared" si="167"/>
        <v>0</v>
      </c>
      <c r="X1626" s="144" t="str">
        <f t="shared" si="169"/>
        <v/>
      </c>
      <c r="Y1626" s="26"/>
      <c r="Z1626" s="34"/>
      <c r="AA1626" s="34"/>
      <c r="AB1626" s="34"/>
      <c r="AC1626" s="35"/>
      <c r="AD1626" s="36"/>
      <c r="AE1626" s="49"/>
      <c r="AF1626" s="246"/>
      <c r="AG1626" s="257">
        <f t="shared" si="168"/>
        <v>0</v>
      </c>
      <c r="AH1626" s="252" t="str">
        <f t="shared" si="170"/>
        <v/>
      </c>
      <c r="AI1626" s="258">
        <f t="shared" si="171"/>
        <v>0</v>
      </c>
    </row>
    <row r="1627" spans="1:35" ht="14.25" customHeight="1" x14ac:dyDescent="0.2">
      <c r="A1627" s="133"/>
      <c r="B1627" s="7"/>
      <c r="C1627" s="53"/>
      <c r="D1627" s="88"/>
      <c r="E1627" s="6"/>
      <c r="F1627" s="88"/>
      <c r="G1627" s="14"/>
      <c r="H1627" s="14"/>
      <c r="I1627" s="17"/>
      <c r="J1627" s="17"/>
      <c r="K1627" s="6"/>
      <c r="L1627" s="6"/>
      <c r="M1627" s="136"/>
      <c r="N1627" s="14"/>
      <c r="O1627" s="26"/>
      <c r="P1627" s="14"/>
      <c r="Q1627" s="14"/>
      <c r="R1627" s="14"/>
      <c r="S1627" s="14"/>
      <c r="T1627" s="14"/>
      <c r="U1627" s="14"/>
      <c r="V1627" s="6"/>
      <c r="W1627" s="256">
        <f t="shared" si="167"/>
        <v>0</v>
      </c>
      <c r="X1627" s="144" t="str">
        <f t="shared" si="169"/>
        <v/>
      </c>
      <c r="Y1627" s="26"/>
      <c r="Z1627" s="34"/>
      <c r="AA1627" s="34"/>
      <c r="AB1627" s="34"/>
      <c r="AC1627" s="35"/>
      <c r="AD1627" s="36"/>
      <c r="AE1627" s="49"/>
      <c r="AF1627" s="246"/>
      <c r="AG1627" s="257">
        <f t="shared" si="168"/>
        <v>0</v>
      </c>
      <c r="AH1627" s="252" t="str">
        <f t="shared" si="170"/>
        <v/>
      </c>
      <c r="AI1627" s="258">
        <f t="shared" si="171"/>
        <v>0</v>
      </c>
    </row>
    <row r="1628" spans="1:35" ht="14.25" customHeight="1" x14ac:dyDescent="0.2">
      <c r="A1628" s="133"/>
      <c r="B1628" s="7"/>
      <c r="C1628" s="53"/>
      <c r="D1628" s="88"/>
      <c r="E1628" s="6"/>
      <c r="F1628" s="88"/>
      <c r="G1628" s="14"/>
      <c r="H1628" s="14"/>
      <c r="I1628" s="17"/>
      <c r="J1628" s="17"/>
      <c r="K1628" s="6"/>
      <c r="L1628" s="6"/>
      <c r="M1628" s="136"/>
      <c r="N1628" s="14"/>
      <c r="O1628" s="26"/>
      <c r="P1628" s="14"/>
      <c r="Q1628" s="14"/>
      <c r="R1628" s="14"/>
      <c r="S1628" s="14"/>
      <c r="T1628" s="14"/>
      <c r="U1628" s="14"/>
      <c r="V1628" s="6"/>
      <c r="W1628" s="256">
        <f t="shared" si="167"/>
        <v>0</v>
      </c>
      <c r="X1628" s="144" t="str">
        <f t="shared" si="169"/>
        <v/>
      </c>
      <c r="Y1628" s="26"/>
      <c r="Z1628" s="34"/>
      <c r="AA1628" s="34"/>
      <c r="AB1628" s="34"/>
      <c r="AC1628" s="35"/>
      <c r="AD1628" s="36"/>
      <c r="AE1628" s="49"/>
      <c r="AF1628" s="246"/>
      <c r="AG1628" s="257">
        <f t="shared" si="168"/>
        <v>0</v>
      </c>
      <c r="AH1628" s="252" t="str">
        <f t="shared" si="170"/>
        <v/>
      </c>
      <c r="AI1628" s="258">
        <f t="shared" si="171"/>
        <v>0</v>
      </c>
    </row>
    <row r="1629" spans="1:35" ht="14.25" customHeight="1" x14ac:dyDescent="0.2">
      <c r="A1629" s="133"/>
      <c r="B1629" s="7"/>
      <c r="C1629" s="53"/>
      <c r="D1629" s="88"/>
      <c r="E1629" s="6"/>
      <c r="F1629" s="88"/>
      <c r="G1629" s="14"/>
      <c r="H1629" s="14"/>
      <c r="I1629" s="17"/>
      <c r="J1629" s="17"/>
      <c r="K1629" s="6"/>
      <c r="L1629" s="6"/>
      <c r="M1629" s="136"/>
      <c r="N1629" s="14"/>
      <c r="O1629" s="26"/>
      <c r="P1629" s="14"/>
      <c r="Q1629" s="14"/>
      <c r="R1629" s="14"/>
      <c r="S1629" s="14"/>
      <c r="T1629" s="14"/>
      <c r="U1629" s="14"/>
      <c r="V1629" s="6"/>
      <c r="W1629" s="256">
        <f t="shared" si="167"/>
        <v>0</v>
      </c>
      <c r="X1629" s="144" t="str">
        <f t="shared" si="169"/>
        <v/>
      </c>
      <c r="Y1629" s="26"/>
      <c r="Z1629" s="34"/>
      <c r="AA1629" s="34"/>
      <c r="AB1629" s="34"/>
      <c r="AC1629" s="35"/>
      <c r="AD1629" s="36"/>
      <c r="AE1629" s="49"/>
      <c r="AF1629" s="246"/>
      <c r="AG1629" s="257">
        <f t="shared" si="168"/>
        <v>0</v>
      </c>
      <c r="AH1629" s="252" t="str">
        <f t="shared" si="170"/>
        <v/>
      </c>
      <c r="AI1629" s="258">
        <f t="shared" si="171"/>
        <v>0</v>
      </c>
    </row>
    <row r="1630" spans="1:35" ht="14.25" customHeight="1" x14ac:dyDescent="0.2">
      <c r="A1630" s="133"/>
      <c r="B1630" s="7"/>
      <c r="C1630" s="53"/>
      <c r="D1630" s="88"/>
      <c r="E1630" s="6"/>
      <c r="F1630" s="88"/>
      <c r="G1630" s="14"/>
      <c r="H1630" s="14"/>
      <c r="I1630" s="17"/>
      <c r="J1630" s="17"/>
      <c r="K1630" s="6"/>
      <c r="L1630" s="6"/>
      <c r="M1630" s="136"/>
      <c r="N1630" s="14"/>
      <c r="O1630" s="26"/>
      <c r="P1630" s="14"/>
      <c r="Q1630" s="14"/>
      <c r="R1630" s="14"/>
      <c r="S1630" s="14"/>
      <c r="T1630" s="14"/>
      <c r="U1630" s="14"/>
      <c r="V1630" s="6"/>
      <c r="W1630" s="256">
        <f t="shared" si="167"/>
        <v>0</v>
      </c>
      <c r="X1630" s="144" t="str">
        <f t="shared" si="169"/>
        <v/>
      </c>
      <c r="Y1630" s="26"/>
      <c r="Z1630" s="34"/>
      <c r="AA1630" s="34"/>
      <c r="AB1630" s="34"/>
      <c r="AC1630" s="35"/>
      <c r="AD1630" s="36"/>
      <c r="AE1630" s="49"/>
      <c r="AF1630" s="246"/>
      <c r="AG1630" s="257">
        <f t="shared" si="168"/>
        <v>0</v>
      </c>
      <c r="AH1630" s="252" t="str">
        <f t="shared" si="170"/>
        <v/>
      </c>
      <c r="AI1630" s="258">
        <f t="shared" si="171"/>
        <v>0</v>
      </c>
    </row>
    <row r="1631" spans="1:35" ht="14.25" customHeight="1" x14ac:dyDescent="0.2">
      <c r="A1631" s="133"/>
      <c r="B1631" s="7"/>
      <c r="C1631" s="53"/>
      <c r="D1631" s="88"/>
      <c r="E1631" s="6"/>
      <c r="F1631" s="88"/>
      <c r="G1631" s="14"/>
      <c r="H1631" s="14"/>
      <c r="I1631" s="17"/>
      <c r="J1631" s="17"/>
      <c r="K1631" s="6"/>
      <c r="L1631" s="6"/>
      <c r="M1631" s="136"/>
      <c r="N1631" s="14"/>
      <c r="O1631" s="26"/>
      <c r="P1631" s="14"/>
      <c r="Q1631" s="14"/>
      <c r="R1631" s="14"/>
      <c r="S1631" s="14"/>
      <c r="T1631" s="14"/>
      <c r="U1631" s="14"/>
      <c r="V1631" s="6"/>
      <c r="W1631" s="256">
        <f t="shared" si="167"/>
        <v>0</v>
      </c>
      <c r="X1631" s="144" t="str">
        <f t="shared" si="169"/>
        <v/>
      </c>
      <c r="Y1631" s="26"/>
      <c r="Z1631" s="34"/>
      <c r="AA1631" s="34"/>
      <c r="AB1631" s="34"/>
      <c r="AC1631" s="35"/>
      <c r="AD1631" s="36"/>
      <c r="AE1631" s="49"/>
      <c r="AF1631" s="246"/>
      <c r="AG1631" s="257">
        <f t="shared" si="168"/>
        <v>0</v>
      </c>
      <c r="AH1631" s="252" t="str">
        <f t="shared" si="170"/>
        <v/>
      </c>
      <c r="AI1631" s="258">
        <f t="shared" si="171"/>
        <v>0</v>
      </c>
    </row>
    <row r="1632" spans="1:35" ht="14.25" customHeight="1" x14ac:dyDescent="0.2">
      <c r="A1632" s="133"/>
      <c r="B1632" s="7"/>
      <c r="C1632" s="53"/>
      <c r="D1632" s="88"/>
      <c r="E1632" s="6"/>
      <c r="F1632" s="88"/>
      <c r="G1632" s="14"/>
      <c r="H1632" s="14"/>
      <c r="I1632" s="17"/>
      <c r="J1632" s="17"/>
      <c r="K1632" s="6"/>
      <c r="L1632" s="6"/>
      <c r="M1632" s="136"/>
      <c r="N1632" s="14"/>
      <c r="O1632" s="26"/>
      <c r="P1632" s="14"/>
      <c r="Q1632" s="14"/>
      <c r="R1632" s="14"/>
      <c r="S1632" s="14"/>
      <c r="T1632" s="14"/>
      <c r="U1632" s="14"/>
      <c r="V1632" s="6"/>
      <c r="W1632" s="256">
        <f t="shared" si="167"/>
        <v>0</v>
      </c>
      <c r="X1632" s="144" t="str">
        <f t="shared" si="169"/>
        <v/>
      </c>
      <c r="Y1632" s="26"/>
      <c r="Z1632" s="34"/>
      <c r="AA1632" s="34"/>
      <c r="AB1632" s="34"/>
      <c r="AC1632" s="35"/>
      <c r="AD1632" s="36"/>
      <c r="AE1632" s="49"/>
      <c r="AF1632" s="246"/>
      <c r="AG1632" s="257">
        <f t="shared" si="168"/>
        <v>0</v>
      </c>
      <c r="AH1632" s="252" t="str">
        <f t="shared" si="170"/>
        <v/>
      </c>
      <c r="AI1632" s="258">
        <f t="shared" si="171"/>
        <v>0</v>
      </c>
    </row>
    <row r="1633" spans="1:35" ht="14.25" customHeight="1" x14ac:dyDescent="0.2">
      <c r="A1633" s="133"/>
      <c r="B1633" s="7"/>
      <c r="C1633" s="53"/>
      <c r="D1633" s="88"/>
      <c r="E1633" s="6"/>
      <c r="F1633" s="88"/>
      <c r="G1633" s="14"/>
      <c r="H1633" s="14"/>
      <c r="I1633" s="17"/>
      <c r="J1633" s="17"/>
      <c r="K1633" s="6"/>
      <c r="L1633" s="6"/>
      <c r="M1633" s="136"/>
      <c r="N1633" s="14"/>
      <c r="O1633" s="26"/>
      <c r="P1633" s="14"/>
      <c r="Q1633" s="14"/>
      <c r="R1633" s="14"/>
      <c r="S1633" s="14"/>
      <c r="T1633" s="14"/>
      <c r="U1633" s="14"/>
      <c r="V1633" s="6"/>
      <c r="W1633" s="256">
        <f t="shared" si="167"/>
        <v>0</v>
      </c>
      <c r="X1633" s="144" t="str">
        <f t="shared" si="169"/>
        <v/>
      </c>
      <c r="Y1633" s="26"/>
      <c r="Z1633" s="34"/>
      <c r="AA1633" s="34"/>
      <c r="AB1633" s="34"/>
      <c r="AC1633" s="35"/>
      <c r="AD1633" s="36"/>
      <c r="AE1633" s="49"/>
      <c r="AF1633" s="246"/>
      <c r="AG1633" s="257">
        <f t="shared" si="168"/>
        <v>0</v>
      </c>
      <c r="AH1633" s="252" t="str">
        <f t="shared" si="170"/>
        <v/>
      </c>
      <c r="AI1633" s="258">
        <f t="shared" si="171"/>
        <v>0</v>
      </c>
    </row>
    <row r="1634" spans="1:35" ht="14.25" customHeight="1" x14ac:dyDescent="0.2">
      <c r="A1634" s="133"/>
      <c r="B1634" s="7"/>
      <c r="C1634" s="53"/>
      <c r="D1634" s="88"/>
      <c r="E1634" s="6"/>
      <c r="F1634" s="88"/>
      <c r="G1634" s="14"/>
      <c r="H1634" s="14"/>
      <c r="I1634" s="17"/>
      <c r="J1634" s="17"/>
      <c r="K1634" s="6"/>
      <c r="L1634" s="6"/>
      <c r="M1634" s="136"/>
      <c r="N1634" s="14"/>
      <c r="O1634" s="26"/>
      <c r="P1634" s="14"/>
      <c r="Q1634" s="14"/>
      <c r="R1634" s="14"/>
      <c r="S1634" s="14"/>
      <c r="T1634" s="14"/>
      <c r="U1634" s="14"/>
      <c r="V1634" s="6"/>
      <c r="W1634" s="256">
        <f t="shared" si="167"/>
        <v>0</v>
      </c>
      <c r="X1634" s="144" t="str">
        <f t="shared" si="169"/>
        <v/>
      </c>
      <c r="Y1634" s="26"/>
      <c r="Z1634" s="34"/>
      <c r="AA1634" s="34"/>
      <c r="AB1634" s="34"/>
      <c r="AC1634" s="35"/>
      <c r="AD1634" s="36"/>
      <c r="AE1634" s="49"/>
      <c r="AF1634" s="246"/>
      <c r="AG1634" s="257">
        <f t="shared" si="168"/>
        <v>0</v>
      </c>
      <c r="AH1634" s="252" t="str">
        <f t="shared" si="170"/>
        <v/>
      </c>
      <c r="AI1634" s="258">
        <f t="shared" si="171"/>
        <v>0</v>
      </c>
    </row>
    <row r="1635" spans="1:35" ht="14.25" customHeight="1" x14ac:dyDescent="0.2">
      <c r="A1635" s="133"/>
      <c r="B1635" s="7"/>
      <c r="C1635" s="53"/>
      <c r="D1635" s="88"/>
      <c r="E1635" s="6"/>
      <c r="F1635" s="88"/>
      <c r="G1635" s="14"/>
      <c r="H1635" s="14"/>
      <c r="I1635" s="17"/>
      <c r="J1635" s="17"/>
      <c r="K1635" s="6"/>
      <c r="L1635" s="6"/>
      <c r="M1635" s="136"/>
      <c r="N1635" s="14"/>
      <c r="O1635" s="26"/>
      <c r="P1635" s="14"/>
      <c r="Q1635" s="14"/>
      <c r="R1635" s="14"/>
      <c r="S1635" s="14"/>
      <c r="T1635" s="14"/>
      <c r="U1635" s="14"/>
      <c r="V1635" s="6"/>
      <c r="W1635" s="256">
        <f t="shared" si="167"/>
        <v>0</v>
      </c>
      <c r="X1635" s="144" t="str">
        <f t="shared" si="169"/>
        <v/>
      </c>
      <c r="Y1635" s="26"/>
      <c r="Z1635" s="34"/>
      <c r="AA1635" s="34"/>
      <c r="AB1635" s="34"/>
      <c r="AC1635" s="35"/>
      <c r="AD1635" s="36"/>
      <c r="AE1635" s="49"/>
      <c r="AF1635" s="246"/>
      <c r="AG1635" s="257">
        <f t="shared" si="168"/>
        <v>0</v>
      </c>
      <c r="AH1635" s="252" t="str">
        <f t="shared" si="170"/>
        <v/>
      </c>
      <c r="AI1635" s="258">
        <f t="shared" si="171"/>
        <v>0</v>
      </c>
    </row>
    <row r="1636" spans="1:35" ht="14.25" customHeight="1" x14ac:dyDescent="0.2">
      <c r="A1636" s="133"/>
      <c r="B1636" s="7"/>
      <c r="C1636" s="53"/>
      <c r="D1636" s="88"/>
      <c r="E1636" s="6"/>
      <c r="F1636" s="88"/>
      <c r="G1636" s="14"/>
      <c r="H1636" s="14"/>
      <c r="I1636" s="17"/>
      <c r="J1636" s="17"/>
      <c r="K1636" s="6"/>
      <c r="L1636" s="6"/>
      <c r="M1636" s="136"/>
      <c r="N1636" s="14"/>
      <c r="O1636" s="26"/>
      <c r="P1636" s="14"/>
      <c r="Q1636" s="14"/>
      <c r="R1636" s="14"/>
      <c r="S1636" s="14"/>
      <c r="T1636" s="14"/>
      <c r="U1636" s="14"/>
      <c r="V1636" s="6"/>
      <c r="W1636" s="256">
        <f t="shared" si="167"/>
        <v>0</v>
      </c>
      <c r="X1636" s="144" t="str">
        <f t="shared" si="169"/>
        <v/>
      </c>
      <c r="Y1636" s="26"/>
      <c r="Z1636" s="34"/>
      <c r="AA1636" s="34"/>
      <c r="AB1636" s="34"/>
      <c r="AC1636" s="35"/>
      <c r="AD1636" s="36"/>
      <c r="AE1636" s="49"/>
      <c r="AF1636" s="246"/>
      <c r="AG1636" s="257">
        <f t="shared" si="168"/>
        <v>0</v>
      </c>
      <c r="AH1636" s="252" t="str">
        <f t="shared" si="170"/>
        <v/>
      </c>
      <c r="AI1636" s="258">
        <f t="shared" si="171"/>
        <v>0</v>
      </c>
    </row>
    <row r="1637" spans="1:35" ht="14.25" customHeight="1" x14ac:dyDescent="0.2">
      <c r="A1637" s="133"/>
      <c r="B1637" s="7"/>
      <c r="C1637" s="53"/>
      <c r="D1637" s="88"/>
      <c r="E1637" s="6"/>
      <c r="F1637" s="88"/>
      <c r="G1637" s="14"/>
      <c r="H1637" s="14"/>
      <c r="I1637" s="17"/>
      <c r="J1637" s="17"/>
      <c r="K1637" s="6"/>
      <c r="L1637" s="6"/>
      <c r="M1637" s="136"/>
      <c r="N1637" s="14"/>
      <c r="O1637" s="26"/>
      <c r="P1637" s="14"/>
      <c r="Q1637" s="14"/>
      <c r="R1637" s="14"/>
      <c r="S1637" s="14"/>
      <c r="T1637" s="14"/>
      <c r="U1637" s="14"/>
      <c r="V1637" s="6"/>
      <c r="W1637" s="256">
        <f t="shared" si="167"/>
        <v>0</v>
      </c>
      <c r="X1637" s="144" t="str">
        <f t="shared" si="169"/>
        <v/>
      </c>
      <c r="Y1637" s="26"/>
      <c r="Z1637" s="34"/>
      <c r="AA1637" s="34"/>
      <c r="AB1637" s="34"/>
      <c r="AC1637" s="35"/>
      <c r="AD1637" s="36"/>
      <c r="AE1637" s="49"/>
      <c r="AF1637" s="246"/>
      <c r="AG1637" s="257">
        <f t="shared" si="168"/>
        <v>0</v>
      </c>
      <c r="AH1637" s="252" t="str">
        <f t="shared" si="170"/>
        <v/>
      </c>
      <c r="AI1637" s="258">
        <f t="shared" si="171"/>
        <v>0</v>
      </c>
    </row>
    <row r="1638" spans="1:35" ht="14.25" customHeight="1" x14ac:dyDescent="0.2">
      <c r="A1638" s="133"/>
      <c r="B1638" s="7"/>
      <c r="C1638" s="53"/>
      <c r="D1638" s="88"/>
      <c r="E1638" s="6"/>
      <c r="F1638" s="88"/>
      <c r="G1638" s="14"/>
      <c r="H1638" s="14"/>
      <c r="I1638" s="17"/>
      <c r="J1638" s="17"/>
      <c r="K1638" s="6"/>
      <c r="L1638" s="6"/>
      <c r="M1638" s="136"/>
      <c r="N1638" s="14"/>
      <c r="O1638" s="26"/>
      <c r="P1638" s="14"/>
      <c r="Q1638" s="14"/>
      <c r="R1638" s="14"/>
      <c r="S1638" s="14"/>
      <c r="T1638" s="14"/>
      <c r="U1638" s="14"/>
      <c r="V1638" s="6"/>
      <c r="W1638" s="256">
        <f t="shared" si="167"/>
        <v>0</v>
      </c>
      <c r="X1638" s="144" t="str">
        <f t="shared" si="169"/>
        <v/>
      </c>
      <c r="Y1638" s="26"/>
      <c r="Z1638" s="34"/>
      <c r="AA1638" s="34"/>
      <c r="AB1638" s="34"/>
      <c r="AC1638" s="35"/>
      <c r="AD1638" s="36"/>
      <c r="AE1638" s="49"/>
      <c r="AF1638" s="246"/>
      <c r="AG1638" s="257">
        <f t="shared" si="168"/>
        <v>0</v>
      </c>
      <c r="AH1638" s="252" t="str">
        <f t="shared" si="170"/>
        <v/>
      </c>
      <c r="AI1638" s="258">
        <f t="shared" si="171"/>
        <v>0</v>
      </c>
    </row>
    <row r="1639" spans="1:35" ht="14.25" customHeight="1" x14ac:dyDescent="0.2">
      <c r="A1639" s="133"/>
      <c r="B1639" s="7"/>
      <c r="C1639" s="53"/>
      <c r="D1639" s="88"/>
      <c r="E1639" s="6"/>
      <c r="F1639" s="88"/>
      <c r="G1639" s="14"/>
      <c r="H1639" s="14"/>
      <c r="I1639" s="17"/>
      <c r="J1639" s="17"/>
      <c r="K1639" s="6"/>
      <c r="L1639" s="6"/>
      <c r="M1639" s="136"/>
      <c r="N1639" s="14"/>
      <c r="O1639" s="26"/>
      <c r="P1639" s="14"/>
      <c r="Q1639" s="14"/>
      <c r="R1639" s="14"/>
      <c r="S1639" s="14"/>
      <c r="T1639" s="14"/>
      <c r="U1639" s="14"/>
      <c r="V1639" s="6"/>
      <c r="W1639" s="256">
        <f t="shared" si="167"/>
        <v>0</v>
      </c>
      <c r="X1639" s="144" t="str">
        <f t="shared" si="169"/>
        <v/>
      </c>
      <c r="Y1639" s="26"/>
      <c r="Z1639" s="34"/>
      <c r="AA1639" s="34"/>
      <c r="AB1639" s="34"/>
      <c r="AC1639" s="35"/>
      <c r="AD1639" s="36"/>
      <c r="AE1639" s="49"/>
      <c r="AF1639" s="246"/>
      <c r="AG1639" s="257">
        <f t="shared" si="168"/>
        <v>0</v>
      </c>
      <c r="AH1639" s="252" t="str">
        <f t="shared" si="170"/>
        <v/>
      </c>
      <c r="AI1639" s="258">
        <f t="shared" si="171"/>
        <v>0</v>
      </c>
    </row>
    <row r="1640" spans="1:35" ht="14.25" customHeight="1" x14ac:dyDescent="0.2">
      <c r="A1640" s="133"/>
      <c r="B1640" s="7"/>
      <c r="C1640" s="53"/>
      <c r="D1640" s="88"/>
      <c r="E1640" s="6"/>
      <c r="F1640" s="88"/>
      <c r="G1640" s="14"/>
      <c r="H1640" s="14"/>
      <c r="I1640" s="17"/>
      <c r="J1640" s="17"/>
      <c r="K1640" s="6"/>
      <c r="L1640" s="6"/>
      <c r="M1640" s="136"/>
      <c r="N1640" s="14"/>
      <c r="O1640" s="26"/>
      <c r="P1640" s="14"/>
      <c r="Q1640" s="14"/>
      <c r="R1640" s="14"/>
      <c r="S1640" s="14"/>
      <c r="T1640" s="14"/>
      <c r="U1640" s="14"/>
      <c r="V1640" s="6"/>
      <c r="W1640" s="256">
        <f t="shared" ref="W1640:W1703" si="172">S1640+T1640+U1640+V1640</f>
        <v>0</v>
      </c>
      <c r="X1640" s="144" t="str">
        <f t="shared" si="169"/>
        <v/>
      </c>
      <c r="Y1640" s="26"/>
      <c r="Z1640" s="34"/>
      <c r="AA1640" s="34"/>
      <c r="AB1640" s="34"/>
      <c r="AC1640" s="35"/>
      <c r="AD1640" s="36"/>
      <c r="AE1640" s="49"/>
      <c r="AF1640" s="246"/>
      <c r="AG1640" s="257">
        <f t="shared" ref="AG1640:AG1703" si="173">N1640*C1640</f>
        <v>0</v>
      </c>
      <c r="AH1640" s="252" t="str">
        <f t="shared" si="170"/>
        <v/>
      </c>
      <c r="AI1640" s="258">
        <f t="shared" si="171"/>
        <v>0</v>
      </c>
    </row>
    <row r="1641" spans="1:35" ht="14.25" customHeight="1" x14ac:dyDescent="0.2">
      <c r="A1641" s="133"/>
      <c r="B1641" s="7"/>
      <c r="C1641" s="53"/>
      <c r="D1641" s="88"/>
      <c r="E1641" s="6"/>
      <c r="F1641" s="88"/>
      <c r="G1641" s="14"/>
      <c r="H1641" s="14"/>
      <c r="I1641" s="17"/>
      <c r="J1641" s="17"/>
      <c r="K1641" s="6"/>
      <c r="L1641" s="6"/>
      <c r="M1641" s="136"/>
      <c r="N1641" s="14"/>
      <c r="O1641" s="26"/>
      <c r="P1641" s="14"/>
      <c r="Q1641" s="14"/>
      <c r="R1641" s="14"/>
      <c r="S1641" s="14"/>
      <c r="T1641" s="14"/>
      <c r="U1641" s="14"/>
      <c r="V1641" s="6"/>
      <c r="W1641" s="256">
        <f t="shared" si="172"/>
        <v>0</v>
      </c>
      <c r="X1641" s="144" t="str">
        <f t="shared" ref="X1641:X1704" si="174">IF(O1641="a",0,IF(O1641="d","0",IF(O1641="","",+N1641-S1641-T1641-U1641-V1641)))</f>
        <v/>
      </c>
      <c r="Y1641" s="26"/>
      <c r="Z1641" s="34"/>
      <c r="AA1641" s="34"/>
      <c r="AB1641" s="34"/>
      <c r="AC1641" s="35"/>
      <c r="AD1641" s="36"/>
      <c r="AE1641" s="49"/>
      <c r="AF1641" s="246"/>
      <c r="AG1641" s="257">
        <f t="shared" si="173"/>
        <v>0</v>
      </c>
      <c r="AH1641" s="252" t="str">
        <f t="shared" ref="AH1641:AH1704" si="175">IF(O1641="a",0,IF(O1641="d",0,IF(C1641="","",+N1641-(C1641*N1641))))</f>
        <v/>
      </c>
      <c r="AI1641" s="258">
        <f t="shared" si="171"/>
        <v>0</v>
      </c>
    </row>
    <row r="1642" spans="1:35" ht="14.25" customHeight="1" x14ac:dyDescent="0.2">
      <c r="A1642" s="133"/>
      <c r="B1642" s="7"/>
      <c r="C1642" s="53"/>
      <c r="D1642" s="88"/>
      <c r="E1642" s="6"/>
      <c r="F1642" s="88"/>
      <c r="G1642" s="14"/>
      <c r="H1642" s="14"/>
      <c r="I1642" s="17"/>
      <c r="J1642" s="17"/>
      <c r="K1642" s="6"/>
      <c r="L1642" s="6"/>
      <c r="M1642" s="136"/>
      <c r="N1642" s="14"/>
      <c r="O1642" s="26"/>
      <c r="P1642" s="14"/>
      <c r="Q1642" s="14"/>
      <c r="R1642" s="14"/>
      <c r="S1642" s="14"/>
      <c r="T1642" s="14"/>
      <c r="U1642" s="14"/>
      <c r="V1642" s="6"/>
      <c r="W1642" s="256">
        <f t="shared" si="172"/>
        <v>0</v>
      </c>
      <c r="X1642" s="144" t="str">
        <f t="shared" si="174"/>
        <v/>
      </c>
      <c r="Y1642" s="26"/>
      <c r="Z1642" s="34"/>
      <c r="AA1642" s="34"/>
      <c r="AB1642" s="34"/>
      <c r="AC1642" s="35"/>
      <c r="AD1642" s="36"/>
      <c r="AE1642" s="49"/>
      <c r="AF1642" s="246"/>
      <c r="AG1642" s="257">
        <f t="shared" si="173"/>
        <v>0</v>
      </c>
      <c r="AH1642" s="252" t="str">
        <f t="shared" si="175"/>
        <v/>
      </c>
      <c r="AI1642" s="258">
        <f t="shared" si="171"/>
        <v>0</v>
      </c>
    </row>
    <row r="1643" spans="1:35" ht="14.25" customHeight="1" x14ac:dyDescent="0.2">
      <c r="A1643" s="133"/>
      <c r="B1643" s="7"/>
      <c r="C1643" s="53"/>
      <c r="D1643" s="88"/>
      <c r="E1643" s="6"/>
      <c r="F1643" s="88"/>
      <c r="G1643" s="14"/>
      <c r="H1643" s="14"/>
      <c r="I1643" s="17"/>
      <c r="J1643" s="17"/>
      <c r="K1643" s="6"/>
      <c r="L1643" s="6"/>
      <c r="M1643" s="136"/>
      <c r="N1643" s="14"/>
      <c r="O1643" s="26"/>
      <c r="P1643" s="14"/>
      <c r="Q1643" s="14"/>
      <c r="R1643" s="14"/>
      <c r="S1643" s="14"/>
      <c r="T1643" s="14"/>
      <c r="U1643" s="14"/>
      <c r="V1643" s="6"/>
      <c r="W1643" s="256">
        <f t="shared" si="172"/>
        <v>0</v>
      </c>
      <c r="X1643" s="144" t="str">
        <f t="shared" si="174"/>
        <v/>
      </c>
      <c r="Y1643" s="26"/>
      <c r="Z1643" s="34"/>
      <c r="AA1643" s="34"/>
      <c r="AB1643" s="34"/>
      <c r="AC1643" s="35"/>
      <c r="AD1643" s="36"/>
      <c r="AE1643" s="49"/>
      <c r="AF1643" s="246"/>
      <c r="AG1643" s="257">
        <f t="shared" si="173"/>
        <v>0</v>
      </c>
      <c r="AH1643" s="252" t="str">
        <f t="shared" si="175"/>
        <v/>
      </c>
      <c r="AI1643" s="258">
        <f t="shared" si="171"/>
        <v>0</v>
      </c>
    </row>
    <row r="1644" spans="1:35" ht="14.25" customHeight="1" x14ac:dyDescent="0.2">
      <c r="A1644" s="133"/>
      <c r="B1644" s="7"/>
      <c r="C1644" s="53"/>
      <c r="D1644" s="88"/>
      <c r="E1644" s="6"/>
      <c r="F1644" s="88"/>
      <c r="G1644" s="14"/>
      <c r="H1644" s="14"/>
      <c r="I1644" s="17"/>
      <c r="J1644" s="17"/>
      <c r="K1644" s="6"/>
      <c r="L1644" s="6"/>
      <c r="M1644" s="136"/>
      <c r="N1644" s="14"/>
      <c r="O1644" s="26"/>
      <c r="P1644" s="14"/>
      <c r="Q1644" s="14"/>
      <c r="R1644" s="14"/>
      <c r="S1644" s="14"/>
      <c r="T1644" s="14"/>
      <c r="U1644" s="14"/>
      <c r="V1644" s="6"/>
      <c r="W1644" s="256">
        <f t="shared" si="172"/>
        <v>0</v>
      </c>
      <c r="X1644" s="144" t="str">
        <f t="shared" si="174"/>
        <v/>
      </c>
      <c r="Y1644" s="26"/>
      <c r="Z1644" s="34"/>
      <c r="AA1644" s="34"/>
      <c r="AB1644" s="34"/>
      <c r="AC1644" s="35"/>
      <c r="AD1644" s="36"/>
      <c r="AE1644" s="49"/>
      <c r="AF1644" s="246"/>
      <c r="AG1644" s="257">
        <f t="shared" si="173"/>
        <v>0</v>
      </c>
      <c r="AH1644" s="252" t="str">
        <f t="shared" si="175"/>
        <v/>
      </c>
      <c r="AI1644" s="258">
        <f t="shared" si="171"/>
        <v>0</v>
      </c>
    </row>
    <row r="1645" spans="1:35" ht="14.25" customHeight="1" x14ac:dyDescent="0.2">
      <c r="A1645" s="133"/>
      <c r="B1645" s="7"/>
      <c r="C1645" s="53"/>
      <c r="D1645" s="88"/>
      <c r="E1645" s="6"/>
      <c r="F1645" s="88"/>
      <c r="G1645" s="14"/>
      <c r="H1645" s="14"/>
      <c r="I1645" s="17"/>
      <c r="J1645" s="17"/>
      <c r="K1645" s="6"/>
      <c r="L1645" s="6"/>
      <c r="M1645" s="136"/>
      <c r="N1645" s="14"/>
      <c r="O1645" s="26"/>
      <c r="P1645" s="14"/>
      <c r="Q1645" s="14"/>
      <c r="R1645" s="14"/>
      <c r="S1645" s="14"/>
      <c r="T1645" s="14"/>
      <c r="U1645" s="14"/>
      <c r="V1645" s="6"/>
      <c r="W1645" s="256">
        <f t="shared" si="172"/>
        <v>0</v>
      </c>
      <c r="X1645" s="144" t="str">
        <f t="shared" si="174"/>
        <v/>
      </c>
      <c r="Y1645" s="26"/>
      <c r="Z1645" s="34"/>
      <c r="AA1645" s="34"/>
      <c r="AB1645" s="34"/>
      <c r="AC1645" s="35"/>
      <c r="AD1645" s="36"/>
      <c r="AE1645" s="49"/>
      <c r="AF1645" s="246"/>
      <c r="AG1645" s="257">
        <f t="shared" si="173"/>
        <v>0</v>
      </c>
      <c r="AH1645" s="252" t="str">
        <f t="shared" si="175"/>
        <v/>
      </c>
      <c r="AI1645" s="258">
        <f t="shared" si="171"/>
        <v>0</v>
      </c>
    </row>
    <row r="1646" spans="1:35" ht="14.25" customHeight="1" x14ac:dyDescent="0.2">
      <c r="A1646" s="133"/>
      <c r="B1646" s="7"/>
      <c r="C1646" s="53"/>
      <c r="D1646" s="88"/>
      <c r="E1646" s="6"/>
      <c r="F1646" s="88"/>
      <c r="G1646" s="14"/>
      <c r="H1646" s="14"/>
      <c r="I1646" s="17"/>
      <c r="J1646" s="17"/>
      <c r="K1646" s="6"/>
      <c r="L1646" s="6"/>
      <c r="M1646" s="136"/>
      <c r="N1646" s="14"/>
      <c r="O1646" s="26"/>
      <c r="P1646" s="14"/>
      <c r="Q1646" s="14"/>
      <c r="R1646" s="14"/>
      <c r="S1646" s="14"/>
      <c r="T1646" s="14"/>
      <c r="U1646" s="14"/>
      <c r="V1646" s="6"/>
      <c r="W1646" s="256">
        <f t="shared" si="172"/>
        <v>0</v>
      </c>
      <c r="X1646" s="144" t="str">
        <f t="shared" si="174"/>
        <v/>
      </c>
      <c r="Y1646" s="26"/>
      <c r="Z1646" s="34"/>
      <c r="AA1646" s="34"/>
      <c r="AB1646" s="34"/>
      <c r="AC1646" s="35"/>
      <c r="AD1646" s="36"/>
      <c r="AE1646" s="49"/>
      <c r="AF1646" s="246"/>
      <c r="AG1646" s="257">
        <f t="shared" si="173"/>
        <v>0</v>
      </c>
      <c r="AH1646" s="252" t="str">
        <f t="shared" si="175"/>
        <v/>
      </c>
      <c r="AI1646" s="258">
        <f t="shared" ref="AI1646:AI1709" si="176">AG1646-W1646</f>
        <v>0</v>
      </c>
    </row>
    <row r="1647" spans="1:35" ht="14.25" customHeight="1" x14ac:dyDescent="0.2">
      <c r="A1647" s="133"/>
      <c r="B1647" s="7"/>
      <c r="C1647" s="53"/>
      <c r="D1647" s="88"/>
      <c r="E1647" s="6"/>
      <c r="F1647" s="88"/>
      <c r="G1647" s="14"/>
      <c r="H1647" s="14"/>
      <c r="I1647" s="17"/>
      <c r="J1647" s="17"/>
      <c r="K1647" s="6"/>
      <c r="L1647" s="6"/>
      <c r="M1647" s="136"/>
      <c r="N1647" s="14"/>
      <c r="O1647" s="26"/>
      <c r="P1647" s="14"/>
      <c r="Q1647" s="14"/>
      <c r="R1647" s="14"/>
      <c r="S1647" s="14"/>
      <c r="T1647" s="14"/>
      <c r="U1647" s="14"/>
      <c r="V1647" s="6"/>
      <c r="W1647" s="256">
        <f t="shared" si="172"/>
        <v>0</v>
      </c>
      <c r="X1647" s="144" t="str">
        <f t="shared" si="174"/>
        <v/>
      </c>
      <c r="Y1647" s="26"/>
      <c r="Z1647" s="34"/>
      <c r="AA1647" s="34"/>
      <c r="AB1647" s="34"/>
      <c r="AC1647" s="35"/>
      <c r="AD1647" s="36"/>
      <c r="AE1647" s="49"/>
      <c r="AF1647" s="246"/>
      <c r="AG1647" s="257">
        <f t="shared" si="173"/>
        <v>0</v>
      </c>
      <c r="AH1647" s="252" t="str">
        <f t="shared" si="175"/>
        <v/>
      </c>
      <c r="AI1647" s="258">
        <f t="shared" si="176"/>
        <v>0</v>
      </c>
    </row>
    <row r="1648" spans="1:35" ht="14.25" customHeight="1" x14ac:dyDescent="0.2">
      <c r="A1648" s="133"/>
      <c r="B1648" s="7"/>
      <c r="C1648" s="53"/>
      <c r="D1648" s="88"/>
      <c r="E1648" s="6"/>
      <c r="F1648" s="88"/>
      <c r="G1648" s="14"/>
      <c r="H1648" s="14"/>
      <c r="I1648" s="17"/>
      <c r="J1648" s="17"/>
      <c r="K1648" s="6"/>
      <c r="L1648" s="6"/>
      <c r="M1648" s="136"/>
      <c r="N1648" s="14"/>
      <c r="O1648" s="26"/>
      <c r="P1648" s="14"/>
      <c r="Q1648" s="14"/>
      <c r="R1648" s="14"/>
      <c r="S1648" s="14"/>
      <c r="T1648" s="14"/>
      <c r="U1648" s="14"/>
      <c r="V1648" s="6"/>
      <c r="W1648" s="256">
        <f t="shared" si="172"/>
        <v>0</v>
      </c>
      <c r="X1648" s="144" t="str">
        <f t="shared" si="174"/>
        <v/>
      </c>
      <c r="Y1648" s="26"/>
      <c r="Z1648" s="34"/>
      <c r="AA1648" s="34"/>
      <c r="AB1648" s="34"/>
      <c r="AC1648" s="35"/>
      <c r="AD1648" s="36"/>
      <c r="AE1648" s="49"/>
      <c r="AF1648" s="246"/>
      <c r="AG1648" s="257">
        <f t="shared" si="173"/>
        <v>0</v>
      </c>
      <c r="AH1648" s="252" t="str">
        <f t="shared" si="175"/>
        <v/>
      </c>
      <c r="AI1648" s="258">
        <f t="shared" si="176"/>
        <v>0</v>
      </c>
    </row>
    <row r="1649" spans="1:35" ht="14.25" customHeight="1" x14ac:dyDescent="0.2">
      <c r="A1649" s="133"/>
      <c r="B1649" s="7"/>
      <c r="C1649" s="53"/>
      <c r="D1649" s="88"/>
      <c r="E1649" s="6"/>
      <c r="F1649" s="88"/>
      <c r="G1649" s="14"/>
      <c r="H1649" s="14"/>
      <c r="I1649" s="17"/>
      <c r="J1649" s="17"/>
      <c r="K1649" s="6"/>
      <c r="L1649" s="6"/>
      <c r="M1649" s="136"/>
      <c r="N1649" s="14"/>
      <c r="O1649" s="26"/>
      <c r="P1649" s="14"/>
      <c r="Q1649" s="14"/>
      <c r="R1649" s="14"/>
      <c r="S1649" s="14"/>
      <c r="T1649" s="14"/>
      <c r="U1649" s="14"/>
      <c r="V1649" s="6"/>
      <c r="W1649" s="256">
        <f t="shared" si="172"/>
        <v>0</v>
      </c>
      <c r="X1649" s="144" t="str">
        <f t="shared" si="174"/>
        <v/>
      </c>
      <c r="Y1649" s="26"/>
      <c r="Z1649" s="34"/>
      <c r="AA1649" s="34"/>
      <c r="AB1649" s="34"/>
      <c r="AC1649" s="35"/>
      <c r="AD1649" s="36"/>
      <c r="AE1649" s="49"/>
      <c r="AF1649" s="246"/>
      <c r="AG1649" s="257">
        <f t="shared" si="173"/>
        <v>0</v>
      </c>
      <c r="AH1649" s="252" t="str">
        <f t="shared" si="175"/>
        <v/>
      </c>
      <c r="AI1649" s="258">
        <f t="shared" si="176"/>
        <v>0</v>
      </c>
    </row>
    <row r="1650" spans="1:35" ht="14.25" customHeight="1" x14ac:dyDescent="0.2">
      <c r="A1650" s="133"/>
      <c r="B1650" s="7"/>
      <c r="C1650" s="53"/>
      <c r="D1650" s="88"/>
      <c r="E1650" s="6"/>
      <c r="F1650" s="88"/>
      <c r="G1650" s="14"/>
      <c r="H1650" s="14"/>
      <c r="I1650" s="17"/>
      <c r="J1650" s="17"/>
      <c r="K1650" s="6"/>
      <c r="L1650" s="6"/>
      <c r="M1650" s="136"/>
      <c r="N1650" s="14"/>
      <c r="O1650" s="26"/>
      <c r="P1650" s="14"/>
      <c r="Q1650" s="14"/>
      <c r="R1650" s="14"/>
      <c r="S1650" s="14"/>
      <c r="T1650" s="14"/>
      <c r="U1650" s="14"/>
      <c r="V1650" s="6"/>
      <c r="W1650" s="256">
        <f t="shared" si="172"/>
        <v>0</v>
      </c>
      <c r="X1650" s="144" t="str">
        <f t="shared" si="174"/>
        <v/>
      </c>
      <c r="Y1650" s="26"/>
      <c r="Z1650" s="34"/>
      <c r="AA1650" s="34"/>
      <c r="AB1650" s="34"/>
      <c r="AC1650" s="35"/>
      <c r="AD1650" s="36"/>
      <c r="AE1650" s="49"/>
      <c r="AF1650" s="246"/>
      <c r="AG1650" s="257">
        <f t="shared" si="173"/>
        <v>0</v>
      </c>
      <c r="AH1650" s="252" t="str">
        <f t="shared" si="175"/>
        <v/>
      </c>
      <c r="AI1650" s="258">
        <f t="shared" si="176"/>
        <v>0</v>
      </c>
    </row>
    <row r="1651" spans="1:35" ht="14.25" customHeight="1" x14ac:dyDescent="0.2">
      <c r="A1651" s="133"/>
      <c r="B1651" s="7"/>
      <c r="C1651" s="53"/>
      <c r="D1651" s="88"/>
      <c r="E1651" s="6"/>
      <c r="F1651" s="88"/>
      <c r="G1651" s="14"/>
      <c r="H1651" s="14"/>
      <c r="I1651" s="17"/>
      <c r="J1651" s="17"/>
      <c r="K1651" s="6"/>
      <c r="L1651" s="6"/>
      <c r="M1651" s="136"/>
      <c r="N1651" s="14"/>
      <c r="O1651" s="26"/>
      <c r="P1651" s="14"/>
      <c r="Q1651" s="14"/>
      <c r="R1651" s="14"/>
      <c r="S1651" s="14"/>
      <c r="T1651" s="14"/>
      <c r="U1651" s="14"/>
      <c r="V1651" s="6"/>
      <c r="W1651" s="256">
        <f t="shared" si="172"/>
        <v>0</v>
      </c>
      <c r="X1651" s="144" t="str">
        <f t="shared" si="174"/>
        <v/>
      </c>
      <c r="Y1651" s="26"/>
      <c r="Z1651" s="34"/>
      <c r="AA1651" s="34"/>
      <c r="AB1651" s="34"/>
      <c r="AC1651" s="35"/>
      <c r="AD1651" s="36"/>
      <c r="AE1651" s="49"/>
      <c r="AF1651" s="246"/>
      <c r="AG1651" s="257">
        <f t="shared" si="173"/>
        <v>0</v>
      </c>
      <c r="AH1651" s="252" t="str">
        <f t="shared" si="175"/>
        <v/>
      </c>
      <c r="AI1651" s="258">
        <f t="shared" si="176"/>
        <v>0</v>
      </c>
    </row>
    <row r="1652" spans="1:35" ht="14.25" customHeight="1" x14ac:dyDescent="0.2">
      <c r="A1652" s="133"/>
      <c r="B1652" s="7"/>
      <c r="C1652" s="53"/>
      <c r="D1652" s="88"/>
      <c r="E1652" s="6"/>
      <c r="F1652" s="88"/>
      <c r="G1652" s="14"/>
      <c r="H1652" s="14"/>
      <c r="I1652" s="17"/>
      <c r="J1652" s="17"/>
      <c r="K1652" s="6"/>
      <c r="L1652" s="6"/>
      <c r="M1652" s="136"/>
      <c r="N1652" s="14"/>
      <c r="O1652" s="26"/>
      <c r="P1652" s="14"/>
      <c r="Q1652" s="14"/>
      <c r="R1652" s="14"/>
      <c r="S1652" s="14"/>
      <c r="T1652" s="14"/>
      <c r="U1652" s="14"/>
      <c r="V1652" s="6"/>
      <c r="W1652" s="256">
        <f t="shared" si="172"/>
        <v>0</v>
      </c>
      <c r="X1652" s="144" t="str">
        <f t="shared" si="174"/>
        <v/>
      </c>
      <c r="Y1652" s="26"/>
      <c r="Z1652" s="34"/>
      <c r="AA1652" s="34"/>
      <c r="AB1652" s="34"/>
      <c r="AC1652" s="35"/>
      <c r="AD1652" s="36"/>
      <c r="AE1652" s="49"/>
      <c r="AF1652" s="246"/>
      <c r="AG1652" s="257">
        <f t="shared" si="173"/>
        <v>0</v>
      </c>
      <c r="AH1652" s="252" t="str">
        <f t="shared" si="175"/>
        <v/>
      </c>
      <c r="AI1652" s="258">
        <f t="shared" si="176"/>
        <v>0</v>
      </c>
    </row>
    <row r="1653" spans="1:35" ht="14.25" customHeight="1" x14ac:dyDescent="0.2">
      <c r="A1653" s="133"/>
      <c r="B1653" s="7"/>
      <c r="C1653" s="53"/>
      <c r="D1653" s="88"/>
      <c r="E1653" s="6"/>
      <c r="F1653" s="88"/>
      <c r="G1653" s="14"/>
      <c r="H1653" s="14"/>
      <c r="I1653" s="17"/>
      <c r="J1653" s="17"/>
      <c r="K1653" s="6"/>
      <c r="L1653" s="6"/>
      <c r="M1653" s="136"/>
      <c r="N1653" s="14"/>
      <c r="O1653" s="26"/>
      <c r="P1653" s="14"/>
      <c r="Q1653" s="14"/>
      <c r="R1653" s="14"/>
      <c r="S1653" s="14"/>
      <c r="T1653" s="14"/>
      <c r="U1653" s="14"/>
      <c r="V1653" s="6"/>
      <c r="W1653" s="256">
        <f t="shared" si="172"/>
        <v>0</v>
      </c>
      <c r="X1653" s="144" t="str">
        <f t="shared" si="174"/>
        <v/>
      </c>
      <c r="Y1653" s="26"/>
      <c r="Z1653" s="34"/>
      <c r="AA1653" s="34"/>
      <c r="AB1653" s="34"/>
      <c r="AC1653" s="35"/>
      <c r="AD1653" s="36"/>
      <c r="AE1653" s="49"/>
      <c r="AF1653" s="246"/>
      <c r="AG1653" s="257">
        <f t="shared" si="173"/>
        <v>0</v>
      </c>
      <c r="AH1653" s="252" t="str">
        <f t="shared" si="175"/>
        <v/>
      </c>
      <c r="AI1653" s="258">
        <f t="shared" si="176"/>
        <v>0</v>
      </c>
    </row>
    <row r="1654" spans="1:35" ht="14.25" customHeight="1" x14ac:dyDescent="0.2">
      <c r="A1654" s="133"/>
      <c r="B1654" s="7"/>
      <c r="C1654" s="53"/>
      <c r="D1654" s="88"/>
      <c r="E1654" s="6"/>
      <c r="F1654" s="88"/>
      <c r="G1654" s="14"/>
      <c r="H1654" s="14"/>
      <c r="I1654" s="17"/>
      <c r="J1654" s="17"/>
      <c r="K1654" s="6"/>
      <c r="L1654" s="6"/>
      <c r="M1654" s="136"/>
      <c r="N1654" s="14"/>
      <c r="O1654" s="26"/>
      <c r="P1654" s="14"/>
      <c r="Q1654" s="14"/>
      <c r="R1654" s="14"/>
      <c r="S1654" s="14"/>
      <c r="T1654" s="14"/>
      <c r="U1654" s="14"/>
      <c r="V1654" s="6"/>
      <c r="W1654" s="256">
        <f t="shared" si="172"/>
        <v>0</v>
      </c>
      <c r="X1654" s="144" t="str">
        <f t="shared" si="174"/>
        <v/>
      </c>
      <c r="Y1654" s="26"/>
      <c r="Z1654" s="34"/>
      <c r="AA1654" s="34"/>
      <c r="AB1654" s="34"/>
      <c r="AC1654" s="35"/>
      <c r="AD1654" s="36"/>
      <c r="AE1654" s="49"/>
      <c r="AF1654" s="246"/>
      <c r="AG1654" s="257">
        <f t="shared" si="173"/>
        <v>0</v>
      </c>
      <c r="AH1654" s="252" t="str">
        <f t="shared" si="175"/>
        <v/>
      </c>
      <c r="AI1654" s="258">
        <f t="shared" si="176"/>
        <v>0</v>
      </c>
    </row>
    <row r="1655" spans="1:35" ht="14.25" customHeight="1" x14ac:dyDescent="0.2">
      <c r="A1655" s="133"/>
      <c r="B1655" s="7"/>
      <c r="C1655" s="53"/>
      <c r="D1655" s="88"/>
      <c r="E1655" s="6"/>
      <c r="F1655" s="88"/>
      <c r="G1655" s="14"/>
      <c r="H1655" s="14"/>
      <c r="I1655" s="17"/>
      <c r="J1655" s="17"/>
      <c r="K1655" s="6"/>
      <c r="L1655" s="6"/>
      <c r="M1655" s="136"/>
      <c r="N1655" s="14"/>
      <c r="O1655" s="26"/>
      <c r="P1655" s="14"/>
      <c r="Q1655" s="14"/>
      <c r="R1655" s="14"/>
      <c r="S1655" s="14"/>
      <c r="T1655" s="14"/>
      <c r="U1655" s="14"/>
      <c r="V1655" s="6"/>
      <c r="W1655" s="256">
        <f t="shared" si="172"/>
        <v>0</v>
      </c>
      <c r="X1655" s="144" t="str">
        <f t="shared" si="174"/>
        <v/>
      </c>
      <c r="Y1655" s="26"/>
      <c r="Z1655" s="34"/>
      <c r="AA1655" s="34"/>
      <c r="AB1655" s="34"/>
      <c r="AC1655" s="35"/>
      <c r="AD1655" s="36"/>
      <c r="AE1655" s="49"/>
      <c r="AF1655" s="246"/>
      <c r="AG1655" s="257">
        <f t="shared" si="173"/>
        <v>0</v>
      </c>
      <c r="AH1655" s="252" t="str">
        <f t="shared" si="175"/>
        <v/>
      </c>
      <c r="AI1655" s="258">
        <f t="shared" si="176"/>
        <v>0</v>
      </c>
    </row>
    <row r="1656" spans="1:35" ht="14.25" customHeight="1" x14ac:dyDescent="0.2">
      <c r="A1656" s="133"/>
      <c r="B1656" s="7"/>
      <c r="C1656" s="53"/>
      <c r="D1656" s="88"/>
      <c r="E1656" s="6"/>
      <c r="F1656" s="88"/>
      <c r="G1656" s="14"/>
      <c r="H1656" s="14"/>
      <c r="I1656" s="17"/>
      <c r="J1656" s="17"/>
      <c r="K1656" s="6"/>
      <c r="L1656" s="6"/>
      <c r="M1656" s="136"/>
      <c r="N1656" s="14"/>
      <c r="O1656" s="26"/>
      <c r="P1656" s="14"/>
      <c r="Q1656" s="14"/>
      <c r="R1656" s="14"/>
      <c r="S1656" s="14"/>
      <c r="T1656" s="14"/>
      <c r="U1656" s="14"/>
      <c r="V1656" s="6"/>
      <c r="W1656" s="256">
        <f t="shared" si="172"/>
        <v>0</v>
      </c>
      <c r="X1656" s="144" t="str">
        <f t="shared" si="174"/>
        <v/>
      </c>
      <c r="Y1656" s="26"/>
      <c r="Z1656" s="34"/>
      <c r="AA1656" s="34"/>
      <c r="AB1656" s="34"/>
      <c r="AC1656" s="35"/>
      <c r="AD1656" s="36"/>
      <c r="AE1656" s="49"/>
      <c r="AF1656" s="246"/>
      <c r="AG1656" s="257">
        <f t="shared" si="173"/>
        <v>0</v>
      </c>
      <c r="AH1656" s="252" t="str">
        <f t="shared" si="175"/>
        <v/>
      </c>
      <c r="AI1656" s="258">
        <f t="shared" si="176"/>
        <v>0</v>
      </c>
    </row>
    <row r="1657" spans="1:35" ht="14.25" customHeight="1" x14ac:dyDescent="0.2">
      <c r="A1657" s="133"/>
      <c r="B1657" s="7"/>
      <c r="C1657" s="53"/>
      <c r="D1657" s="88"/>
      <c r="E1657" s="6"/>
      <c r="F1657" s="88"/>
      <c r="G1657" s="14"/>
      <c r="H1657" s="14"/>
      <c r="I1657" s="17"/>
      <c r="J1657" s="17"/>
      <c r="K1657" s="6"/>
      <c r="L1657" s="6"/>
      <c r="M1657" s="136"/>
      <c r="N1657" s="14"/>
      <c r="O1657" s="26"/>
      <c r="P1657" s="14"/>
      <c r="Q1657" s="14"/>
      <c r="R1657" s="14"/>
      <c r="S1657" s="14"/>
      <c r="T1657" s="14"/>
      <c r="U1657" s="14"/>
      <c r="V1657" s="6"/>
      <c r="W1657" s="256">
        <f t="shared" si="172"/>
        <v>0</v>
      </c>
      <c r="X1657" s="144" t="str">
        <f t="shared" si="174"/>
        <v/>
      </c>
      <c r="Y1657" s="26"/>
      <c r="Z1657" s="34"/>
      <c r="AA1657" s="34"/>
      <c r="AB1657" s="34"/>
      <c r="AC1657" s="35"/>
      <c r="AD1657" s="36"/>
      <c r="AE1657" s="49"/>
      <c r="AF1657" s="246"/>
      <c r="AG1657" s="257">
        <f t="shared" si="173"/>
        <v>0</v>
      </c>
      <c r="AH1657" s="252" t="str">
        <f t="shared" si="175"/>
        <v/>
      </c>
      <c r="AI1657" s="258">
        <f t="shared" si="176"/>
        <v>0</v>
      </c>
    </row>
    <row r="1658" spans="1:35" ht="14.25" customHeight="1" x14ac:dyDescent="0.2">
      <c r="A1658" s="133"/>
      <c r="B1658" s="7"/>
      <c r="C1658" s="53"/>
      <c r="D1658" s="88"/>
      <c r="E1658" s="6"/>
      <c r="F1658" s="88"/>
      <c r="G1658" s="14"/>
      <c r="H1658" s="14"/>
      <c r="I1658" s="17"/>
      <c r="J1658" s="17"/>
      <c r="K1658" s="6"/>
      <c r="L1658" s="6"/>
      <c r="M1658" s="136"/>
      <c r="N1658" s="14"/>
      <c r="O1658" s="26"/>
      <c r="P1658" s="14"/>
      <c r="Q1658" s="14"/>
      <c r="R1658" s="14"/>
      <c r="S1658" s="14"/>
      <c r="T1658" s="14"/>
      <c r="U1658" s="14"/>
      <c r="V1658" s="6"/>
      <c r="W1658" s="256">
        <f t="shared" si="172"/>
        <v>0</v>
      </c>
      <c r="X1658" s="144" t="str">
        <f t="shared" si="174"/>
        <v/>
      </c>
      <c r="Y1658" s="26"/>
      <c r="Z1658" s="34"/>
      <c r="AA1658" s="34"/>
      <c r="AB1658" s="34"/>
      <c r="AC1658" s="35"/>
      <c r="AD1658" s="36"/>
      <c r="AE1658" s="49"/>
      <c r="AF1658" s="246"/>
      <c r="AG1658" s="257">
        <f t="shared" si="173"/>
        <v>0</v>
      </c>
      <c r="AH1658" s="252" t="str">
        <f t="shared" si="175"/>
        <v/>
      </c>
      <c r="AI1658" s="258">
        <f t="shared" si="176"/>
        <v>0</v>
      </c>
    </row>
    <row r="1659" spans="1:35" ht="14.25" customHeight="1" x14ac:dyDescent="0.2">
      <c r="A1659" s="133"/>
      <c r="B1659" s="7"/>
      <c r="C1659" s="53"/>
      <c r="D1659" s="88"/>
      <c r="E1659" s="6"/>
      <c r="F1659" s="88"/>
      <c r="G1659" s="14"/>
      <c r="H1659" s="14"/>
      <c r="I1659" s="17"/>
      <c r="J1659" s="17"/>
      <c r="K1659" s="6"/>
      <c r="L1659" s="6"/>
      <c r="M1659" s="136"/>
      <c r="N1659" s="14"/>
      <c r="O1659" s="26"/>
      <c r="P1659" s="14"/>
      <c r="Q1659" s="14"/>
      <c r="R1659" s="14"/>
      <c r="S1659" s="14"/>
      <c r="T1659" s="14"/>
      <c r="U1659" s="14"/>
      <c r="V1659" s="6"/>
      <c r="W1659" s="256">
        <f t="shared" si="172"/>
        <v>0</v>
      </c>
      <c r="X1659" s="144" t="str">
        <f t="shared" si="174"/>
        <v/>
      </c>
      <c r="Y1659" s="26"/>
      <c r="Z1659" s="34"/>
      <c r="AA1659" s="34"/>
      <c r="AB1659" s="34"/>
      <c r="AC1659" s="35"/>
      <c r="AD1659" s="36"/>
      <c r="AE1659" s="49"/>
      <c r="AF1659" s="246"/>
      <c r="AG1659" s="257">
        <f t="shared" si="173"/>
        <v>0</v>
      </c>
      <c r="AH1659" s="252" t="str">
        <f t="shared" si="175"/>
        <v/>
      </c>
      <c r="AI1659" s="258">
        <f t="shared" si="176"/>
        <v>0</v>
      </c>
    </row>
    <row r="1660" spans="1:35" ht="14.25" customHeight="1" x14ac:dyDescent="0.2">
      <c r="A1660" s="133"/>
      <c r="B1660" s="7"/>
      <c r="C1660" s="53"/>
      <c r="D1660" s="88"/>
      <c r="E1660" s="6"/>
      <c r="F1660" s="88"/>
      <c r="G1660" s="14"/>
      <c r="H1660" s="14"/>
      <c r="I1660" s="17"/>
      <c r="J1660" s="17"/>
      <c r="K1660" s="6"/>
      <c r="L1660" s="6"/>
      <c r="M1660" s="136"/>
      <c r="N1660" s="14"/>
      <c r="O1660" s="26"/>
      <c r="P1660" s="14"/>
      <c r="Q1660" s="14"/>
      <c r="R1660" s="14"/>
      <c r="S1660" s="14"/>
      <c r="T1660" s="14"/>
      <c r="U1660" s="14"/>
      <c r="V1660" s="6"/>
      <c r="W1660" s="256">
        <f t="shared" si="172"/>
        <v>0</v>
      </c>
      <c r="X1660" s="144" t="str">
        <f t="shared" si="174"/>
        <v/>
      </c>
      <c r="Y1660" s="26"/>
      <c r="Z1660" s="34"/>
      <c r="AA1660" s="34"/>
      <c r="AB1660" s="34"/>
      <c r="AC1660" s="35"/>
      <c r="AD1660" s="36"/>
      <c r="AE1660" s="49"/>
      <c r="AF1660" s="246"/>
      <c r="AG1660" s="257">
        <f t="shared" si="173"/>
        <v>0</v>
      </c>
      <c r="AH1660" s="252" t="str">
        <f t="shared" si="175"/>
        <v/>
      </c>
      <c r="AI1660" s="258">
        <f t="shared" si="176"/>
        <v>0</v>
      </c>
    </row>
    <row r="1661" spans="1:35" ht="14.25" customHeight="1" x14ac:dyDescent="0.2">
      <c r="A1661" s="133"/>
      <c r="B1661" s="7"/>
      <c r="C1661" s="53"/>
      <c r="D1661" s="88"/>
      <c r="E1661" s="6"/>
      <c r="F1661" s="88"/>
      <c r="G1661" s="14"/>
      <c r="H1661" s="14"/>
      <c r="I1661" s="17"/>
      <c r="J1661" s="17"/>
      <c r="K1661" s="6"/>
      <c r="L1661" s="6"/>
      <c r="M1661" s="136"/>
      <c r="N1661" s="14"/>
      <c r="O1661" s="26"/>
      <c r="P1661" s="14"/>
      <c r="Q1661" s="14"/>
      <c r="R1661" s="14"/>
      <c r="S1661" s="14"/>
      <c r="T1661" s="14"/>
      <c r="U1661" s="14"/>
      <c r="V1661" s="6"/>
      <c r="W1661" s="256">
        <f t="shared" si="172"/>
        <v>0</v>
      </c>
      <c r="X1661" s="144" t="str">
        <f t="shared" si="174"/>
        <v/>
      </c>
      <c r="Y1661" s="26"/>
      <c r="Z1661" s="34"/>
      <c r="AA1661" s="34"/>
      <c r="AB1661" s="34"/>
      <c r="AC1661" s="35"/>
      <c r="AD1661" s="36"/>
      <c r="AE1661" s="49"/>
      <c r="AF1661" s="246"/>
      <c r="AG1661" s="257">
        <f t="shared" si="173"/>
        <v>0</v>
      </c>
      <c r="AH1661" s="252" t="str">
        <f t="shared" si="175"/>
        <v/>
      </c>
      <c r="AI1661" s="258">
        <f t="shared" si="176"/>
        <v>0</v>
      </c>
    </row>
    <row r="1662" spans="1:35" ht="14.25" customHeight="1" x14ac:dyDescent="0.2">
      <c r="A1662" s="133"/>
      <c r="B1662" s="7"/>
      <c r="C1662" s="53"/>
      <c r="D1662" s="88"/>
      <c r="E1662" s="6"/>
      <c r="F1662" s="88"/>
      <c r="G1662" s="14"/>
      <c r="H1662" s="14"/>
      <c r="I1662" s="17"/>
      <c r="J1662" s="17"/>
      <c r="K1662" s="6"/>
      <c r="L1662" s="6"/>
      <c r="M1662" s="136"/>
      <c r="N1662" s="14"/>
      <c r="O1662" s="26"/>
      <c r="P1662" s="14"/>
      <c r="Q1662" s="14"/>
      <c r="R1662" s="14"/>
      <c r="S1662" s="14"/>
      <c r="T1662" s="14"/>
      <c r="U1662" s="14"/>
      <c r="V1662" s="6"/>
      <c r="W1662" s="256">
        <f t="shared" si="172"/>
        <v>0</v>
      </c>
      <c r="X1662" s="144" t="str">
        <f t="shared" si="174"/>
        <v/>
      </c>
      <c r="Y1662" s="26"/>
      <c r="Z1662" s="34"/>
      <c r="AA1662" s="34"/>
      <c r="AB1662" s="34"/>
      <c r="AC1662" s="35"/>
      <c r="AD1662" s="36"/>
      <c r="AE1662" s="49"/>
      <c r="AF1662" s="246"/>
      <c r="AG1662" s="257">
        <f t="shared" si="173"/>
        <v>0</v>
      </c>
      <c r="AH1662" s="252" t="str">
        <f t="shared" si="175"/>
        <v/>
      </c>
      <c r="AI1662" s="258">
        <f t="shared" si="176"/>
        <v>0</v>
      </c>
    </row>
    <row r="1663" spans="1:35" ht="14.25" customHeight="1" x14ac:dyDescent="0.2">
      <c r="A1663" s="133"/>
      <c r="B1663" s="7"/>
      <c r="C1663" s="53"/>
      <c r="D1663" s="88"/>
      <c r="E1663" s="6"/>
      <c r="F1663" s="88"/>
      <c r="G1663" s="14"/>
      <c r="H1663" s="14"/>
      <c r="I1663" s="17"/>
      <c r="J1663" s="17"/>
      <c r="K1663" s="6"/>
      <c r="L1663" s="6"/>
      <c r="M1663" s="136"/>
      <c r="N1663" s="14"/>
      <c r="O1663" s="26"/>
      <c r="P1663" s="14"/>
      <c r="Q1663" s="14"/>
      <c r="R1663" s="14"/>
      <c r="S1663" s="14"/>
      <c r="T1663" s="14"/>
      <c r="U1663" s="14"/>
      <c r="V1663" s="6"/>
      <c r="W1663" s="256">
        <f t="shared" si="172"/>
        <v>0</v>
      </c>
      <c r="X1663" s="144" t="str">
        <f t="shared" si="174"/>
        <v/>
      </c>
      <c r="Y1663" s="26"/>
      <c r="Z1663" s="34"/>
      <c r="AA1663" s="34"/>
      <c r="AB1663" s="34"/>
      <c r="AC1663" s="35"/>
      <c r="AD1663" s="36"/>
      <c r="AE1663" s="49"/>
      <c r="AF1663" s="246"/>
      <c r="AG1663" s="257">
        <f t="shared" si="173"/>
        <v>0</v>
      </c>
      <c r="AH1663" s="252" t="str">
        <f t="shared" si="175"/>
        <v/>
      </c>
      <c r="AI1663" s="258">
        <f t="shared" si="176"/>
        <v>0</v>
      </c>
    </row>
    <row r="1664" spans="1:35" ht="14.25" customHeight="1" x14ac:dyDescent="0.2">
      <c r="A1664" s="133"/>
      <c r="B1664" s="7"/>
      <c r="C1664" s="53"/>
      <c r="D1664" s="88"/>
      <c r="E1664" s="6"/>
      <c r="F1664" s="88"/>
      <c r="G1664" s="14"/>
      <c r="H1664" s="14"/>
      <c r="I1664" s="17"/>
      <c r="J1664" s="17"/>
      <c r="K1664" s="6"/>
      <c r="L1664" s="6"/>
      <c r="M1664" s="136"/>
      <c r="N1664" s="14"/>
      <c r="O1664" s="26"/>
      <c r="P1664" s="14"/>
      <c r="Q1664" s="14"/>
      <c r="R1664" s="14"/>
      <c r="S1664" s="14"/>
      <c r="T1664" s="14"/>
      <c r="U1664" s="14"/>
      <c r="V1664" s="6"/>
      <c r="W1664" s="256">
        <f t="shared" si="172"/>
        <v>0</v>
      </c>
      <c r="X1664" s="144" t="str">
        <f t="shared" si="174"/>
        <v/>
      </c>
      <c r="Y1664" s="26"/>
      <c r="Z1664" s="34"/>
      <c r="AA1664" s="34"/>
      <c r="AB1664" s="34"/>
      <c r="AC1664" s="35"/>
      <c r="AD1664" s="36"/>
      <c r="AE1664" s="49"/>
      <c r="AF1664" s="246"/>
      <c r="AG1664" s="257">
        <f t="shared" si="173"/>
        <v>0</v>
      </c>
      <c r="AH1664" s="252" t="str">
        <f t="shared" si="175"/>
        <v/>
      </c>
      <c r="AI1664" s="258">
        <f t="shared" si="176"/>
        <v>0</v>
      </c>
    </row>
    <row r="1665" spans="1:35" ht="14.25" customHeight="1" x14ac:dyDescent="0.2">
      <c r="A1665" s="133"/>
      <c r="B1665" s="7"/>
      <c r="C1665" s="53"/>
      <c r="D1665" s="88"/>
      <c r="E1665" s="6"/>
      <c r="F1665" s="88"/>
      <c r="G1665" s="14"/>
      <c r="H1665" s="14"/>
      <c r="I1665" s="17"/>
      <c r="J1665" s="17"/>
      <c r="K1665" s="6"/>
      <c r="L1665" s="6"/>
      <c r="M1665" s="136"/>
      <c r="N1665" s="14"/>
      <c r="O1665" s="26"/>
      <c r="P1665" s="14"/>
      <c r="Q1665" s="14"/>
      <c r="R1665" s="14"/>
      <c r="S1665" s="14"/>
      <c r="T1665" s="14"/>
      <c r="U1665" s="14"/>
      <c r="V1665" s="6"/>
      <c r="W1665" s="256">
        <f t="shared" si="172"/>
        <v>0</v>
      </c>
      <c r="X1665" s="144" t="str">
        <f t="shared" si="174"/>
        <v/>
      </c>
      <c r="Y1665" s="26"/>
      <c r="Z1665" s="34"/>
      <c r="AA1665" s="34"/>
      <c r="AB1665" s="34"/>
      <c r="AC1665" s="35"/>
      <c r="AD1665" s="36"/>
      <c r="AE1665" s="49"/>
      <c r="AF1665" s="246"/>
      <c r="AG1665" s="257">
        <f t="shared" si="173"/>
        <v>0</v>
      </c>
      <c r="AH1665" s="252" t="str">
        <f t="shared" si="175"/>
        <v/>
      </c>
      <c r="AI1665" s="258">
        <f t="shared" si="176"/>
        <v>0</v>
      </c>
    </row>
    <row r="1666" spans="1:35" ht="14.25" customHeight="1" x14ac:dyDescent="0.2">
      <c r="A1666" s="133"/>
      <c r="B1666" s="7"/>
      <c r="C1666" s="53"/>
      <c r="D1666" s="88"/>
      <c r="E1666" s="6"/>
      <c r="F1666" s="88"/>
      <c r="G1666" s="14"/>
      <c r="H1666" s="14"/>
      <c r="I1666" s="17"/>
      <c r="J1666" s="17"/>
      <c r="K1666" s="6"/>
      <c r="L1666" s="6"/>
      <c r="M1666" s="136"/>
      <c r="N1666" s="14"/>
      <c r="O1666" s="26"/>
      <c r="P1666" s="14"/>
      <c r="Q1666" s="14"/>
      <c r="R1666" s="14"/>
      <c r="S1666" s="14"/>
      <c r="T1666" s="14"/>
      <c r="U1666" s="14"/>
      <c r="V1666" s="6"/>
      <c r="W1666" s="256">
        <f t="shared" si="172"/>
        <v>0</v>
      </c>
      <c r="X1666" s="144" t="str">
        <f t="shared" si="174"/>
        <v/>
      </c>
      <c r="Y1666" s="26"/>
      <c r="Z1666" s="34"/>
      <c r="AA1666" s="34"/>
      <c r="AB1666" s="34"/>
      <c r="AC1666" s="35"/>
      <c r="AD1666" s="36"/>
      <c r="AE1666" s="49"/>
      <c r="AF1666" s="246"/>
      <c r="AG1666" s="257">
        <f t="shared" si="173"/>
        <v>0</v>
      </c>
      <c r="AH1666" s="252" t="str">
        <f t="shared" si="175"/>
        <v/>
      </c>
      <c r="AI1666" s="258">
        <f t="shared" si="176"/>
        <v>0</v>
      </c>
    </row>
    <row r="1667" spans="1:35" ht="14.25" customHeight="1" x14ac:dyDescent="0.2">
      <c r="A1667" s="133"/>
      <c r="B1667" s="7"/>
      <c r="C1667" s="53"/>
      <c r="D1667" s="88"/>
      <c r="E1667" s="6"/>
      <c r="F1667" s="88"/>
      <c r="G1667" s="14"/>
      <c r="H1667" s="14"/>
      <c r="I1667" s="17"/>
      <c r="J1667" s="17"/>
      <c r="K1667" s="6"/>
      <c r="L1667" s="6"/>
      <c r="M1667" s="136"/>
      <c r="N1667" s="14"/>
      <c r="O1667" s="26"/>
      <c r="P1667" s="14"/>
      <c r="Q1667" s="14"/>
      <c r="R1667" s="14"/>
      <c r="S1667" s="14"/>
      <c r="T1667" s="14"/>
      <c r="U1667" s="14"/>
      <c r="V1667" s="6"/>
      <c r="W1667" s="256">
        <f t="shared" si="172"/>
        <v>0</v>
      </c>
      <c r="X1667" s="144" t="str">
        <f t="shared" si="174"/>
        <v/>
      </c>
      <c r="Y1667" s="26"/>
      <c r="Z1667" s="34"/>
      <c r="AA1667" s="34"/>
      <c r="AB1667" s="34"/>
      <c r="AC1667" s="35"/>
      <c r="AD1667" s="36"/>
      <c r="AE1667" s="49"/>
      <c r="AF1667" s="246"/>
      <c r="AG1667" s="257">
        <f t="shared" si="173"/>
        <v>0</v>
      </c>
      <c r="AH1667" s="252" t="str">
        <f t="shared" si="175"/>
        <v/>
      </c>
      <c r="AI1667" s="258">
        <f t="shared" si="176"/>
        <v>0</v>
      </c>
    </row>
    <row r="1668" spans="1:35" ht="14.25" customHeight="1" x14ac:dyDescent="0.2">
      <c r="A1668" s="133"/>
      <c r="B1668" s="7"/>
      <c r="C1668" s="53"/>
      <c r="D1668" s="88"/>
      <c r="E1668" s="6"/>
      <c r="F1668" s="88"/>
      <c r="G1668" s="14"/>
      <c r="H1668" s="14"/>
      <c r="I1668" s="17"/>
      <c r="J1668" s="17"/>
      <c r="K1668" s="6"/>
      <c r="L1668" s="6"/>
      <c r="M1668" s="136"/>
      <c r="N1668" s="14"/>
      <c r="O1668" s="26"/>
      <c r="P1668" s="14"/>
      <c r="Q1668" s="14"/>
      <c r="R1668" s="14"/>
      <c r="S1668" s="14"/>
      <c r="T1668" s="14"/>
      <c r="U1668" s="14"/>
      <c r="V1668" s="6"/>
      <c r="W1668" s="256">
        <f t="shared" si="172"/>
        <v>0</v>
      </c>
      <c r="X1668" s="144" t="str">
        <f t="shared" si="174"/>
        <v/>
      </c>
      <c r="Y1668" s="26"/>
      <c r="Z1668" s="34"/>
      <c r="AA1668" s="34"/>
      <c r="AB1668" s="34"/>
      <c r="AC1668" s="35"/>
      <c r="AD1668" s="36"/>
      <c r="AE1668" s="49"/>
      <c r="AF1668" s="246"/>
      <c r="AG1668" s="257">
        <f t="shared" si="173"/>
        <v>0</v>
      </c>
      <c r="AH1668" s="252" t="str">
        <f t="shared" si="175"/>
        <v/>
      </c>
      <c r="AI1668" s="258">
        <f t="shared" si="176"/>
        <v>0</v>
      </c>
    </row>
    <row r="1669" spans="1:35" ht="14.25" customHeight="1" x14ac:dyDescent="0.2">
      <c r="A1669" s="133"/>
      <c r="B1669" s="7"/>
      <c r="C1669" s="53"/>
      <c r="D1669" s="88"/>
      <c r="E1669" s="6"/>
      <c r="F1669" s="88"/>
      <c r="G1669" s="14"/>
      <c r="H1669" s="14"/>
      <c r="I1669" s="17"/>
      <c r="J1669" s="17"/>
      <c r="K1669" s="6"/>
      <c r="L1669" s="6"/>
      <c r="M1669" s="136"/>
      <c r="N1669" s="14"/>
      <c r="O1669" s="26"/>
      <c r="P1669" s="14"/>
      <c r="Q1669" s="14"/>
      <c r="R1669" s="14"/>
      <c r="S1669" s="14"/>
      <c r="T1669" s="14"/>
      <c r="U1669" s="14"/>
      <c r="V1669" s="6"/>
      <c r="W1669" s="256">
        <f t="shared" si="172"/>
        <v>0</v>
      </c>
      <c r="X1669" s="144" t="str">
        <f t="shared" si="174"/>
        <v/>
      </c>
      <c r="Y1669" s="26"/>
      <c r="Z1669" s="34"/>
      <c r="AA1669" s="34"/>
      <c r="AB1669" s="34"/>
      <c r="AC1669" s="35"/>
      <c r="AD1669" s="36"/>
      <c r="AE1669" s="49"/>
      <c r="AF1669" s="246"/>
      <c r="AG1669" s="257">
        <f t="shared" si="173"/>
        <v>0</v>
      </c>
      <c r="AH1669" s="252" t="str">
        <f t="shared" si="175"/>
        <v/>
      </c>
      <c r="AI1669" s="258">
        <f t="shared" si="176"/>
        <v>0</v>
      </c>
    </row>
    <row r="1670" spans="1:35" ht="14.25" customHeight="1" x14ac:dyDescent="0.2">
      <c r="A1670" s="133"/>
      <c r="B1670" s="7"/>
      <c r="C1670" s="53"/>
      <c r="D1670" s="88"/>
      <c r="E1670" s="6"/>
      <c r="F1670" s="88"/>
      <c r="G1670" s="14"/>
      <c r="H1670" s="14"/>
      <c r="I1670" s="17"/>
      <c r="J1670" s="17"/>
      <c r="K1670" s="6"/>
      <c r="L1670" s="6"/>
      <c r="M1670" s="136"/>
      <c r="N1670" s="14"/>
      <c r="O1670" s="26"/>
      <c r="P1670" s="14"/>
      <c r="Q1670" s="14"/>
      <c r="R1670" s="14"/>
      <c r="S1670" s="14"/>
      <c r="T1670" s="14"/>
      <c r="U1670" s="14"/>
      <c r="V1670" s="6"/>
      <c r="W1670" s="256">
        <f t="shared" si="172"/>
        <v>0</v>
      </c>
      <c r="X1670" s="144" t="str">
        <f t="shared" si="174"/>
        <v/>
      </c>
      <c r="Y1670" s="26"/>
      <c r="Z1670" s="34"/>
      <c r="AA1670" s="34"/>
      <c r="AB1670" s="34"/>
      <c r="AC1670" s="35"/>
      <c r="AD1670" s="36"/>
      <c r="AE1670" s="49"/>
      <c r="AF1670" s="246"/>
      <c r="AG1670" s="257">
        <f t="shared" si="173"/>
        <v>0</v>
      </c>
      <c r="AH1670" s="252" t="str">
        <f t="shared" si="175"/>
        <v/>
      </c>
      <c r="AI1670" s="258">
        <f t="shared" si="176"/>
        <v>0</v>
      </c>
    </row>
    <row r="1671" spans="1:35" ht="14.25" customHeight="1" x14ac:dyDescent="0.2">
      <c r="A1671" s="133"/>
      <c r="B1671" s="7"/>
      <c r="C1671" s="53"/>
      <c r="D1671" s="88"/>
      <c r="E1671" s="6"/>
      <c r="F1671" s="88"/>
      <c r="G1671" s="14"/>
      <c r="H1671" s="14"/>
      <c r="I1671" s="17"/>
      <c r="J1671" s="17"/>
      <c r="K1671" s="6"/>
      <c r="L1671" s="6"/>
      <c r="M1671" s="136"/>
      <c r="N1671" s="14"/>
      <c r="O1671" s="26"/>
      <c r="P1671" s="14"/>
      <c r="Q1671" s="14"/>
      <c r="R1671" s="14"/>
      <c r="S1671" s="14"/>
      <c r="T1671" s="14"/>
      <c r="U1671" s="14"/>
      <c r="V1671" s="6"/>
      <c r="W1671" s="256">
        <f t="shared" si="172"/>
        <v>0</v>
      </c>
      <c r="X1671" s="144" t="str">
        <f t="shared" si="174"/>
        <v/>
      </c>
      <c r="Y1671" s="26"/>
      <c r="Z1671" s="34"/>
      <c r="AA1671" s="34"/>
      <c r="AB1671" s="34"/>
      <c r="AC1671" s="35"/>
      <c r="AD1671" s="36"/>
      <c r="AE1671" s="49"/>
      <c r="AF1671" s="246"/>
      <c r="AG1671" s="257">
        <f t="shared" si="173"/>
        <v>0</v>
      </c>
      <c r="AH1671" s="252" t="str">
        <f t="shared" si="175"/>
        <v/>
      </c>
      <c r="AI1671" s="258">
        <f t="shared" si="176"/>
        <v>0</v>
      </c>
    </row>
    <row r="1672" spans="1:35" ht="14.25" customHeight="1" x14ac:dyDescent="0.2">
      <c r="A1672" s="133"/>
      <c r="B1672" s="7"/>
      <c r="C1672" s="53"/>
      <c r="D1672" s="88"/>
      <c r="E1672" s="6"/>
      <c r="F1672" s="88"/>
      <c r="G1672" s="14"/>
      <c r="H1672" s="14"/>
      <c r="I1672" s="17"/>
      <c r="J1672" s="17"/>
      <c r="K1672" s="6"/>
      <c r="L1672" s="6"/>
      <c r="M1672" s="136"/>
      <c r="N1672" s="14"/>
      <c r="O1672" s="26"/>
      <c r="P1672" s="14"/>
      <c r="Q1672" s="14"/>
      <c r="R1672" s="14"/>
      <c r="S1672" s="14"/>
      <c r="T1672" s="14"/>
      <c r="U1672" s="14"/>
      <c r="V1672" s="6"/>
      <c r="W1672" s="256">
        <f t="shared" si="172"/>
        <v>0</v>
      </c>
      <c r="X1672" s="144" t="str">
        <f t="shared" si="174"/>
        <v/>
      </c>
      <c r="Y1672" s="26"/>
      <c r="Z1672" s="34"/>
      <c r="AA1672" s="34"/>
      <c r="AB1672" s="34"/>
      <c r="AC1672" s="35"/>
      <c r="AD1672" s="36"/>
      <c r="AE1672" s="49"/>
      <c r="AF1672" s="246"/>
      <c r="AG1672" s="257">
        <f t="shared" si="173"/>
        <v>0</v>
      </c>
      <c r="AH1672" s="252" t="str">
        <f t="shared" si="175"/>
        <v/>
      </c>
      <c r="AI1672" s="258">
        <f t="shared" si="176"/>
        <v>0</v>
      </c>
    </row>
    <row r="1673" spans="1:35" ht="14.25" customHeight="1" x14ac:dyDescent="0.2">
      <c r="A1673" s="133"/>
      <c r="B1673" s="7"/>
      <c r="C1673" s="53"/>
      <c r="D1673" s="88"/>
      <c r="E1673" s="6"/>
      <c r="F1673" s="88"/>
      <c r="G1673" s="14"/>
      <c r="H1673" s="14"/>
      <c r="I1673" s="17"/>
      <c r="J1673" s="17"/>
      <c r="K1673" s="6"/>
      <c r="L1673" s="6"/>
      <c r="M1673" s="136"/>
      <c r="N1673" s="14"/>
      <c r="O1673" s="26"/>
      <c r="P1673" s="14"/>
      <c r="Q1673" s="14"/>
      <c r="R1673" s="14"/>
      <c r="S1673" s="14"/>
      <c r="T1673" s="14"/>
      <c r="U1673" s="14"/>
      <c r="V1673" s="6"/>
      <c r="W1673" s="256">
        <f t="shared" si="172"/>
        <v>0</v>
      </c>
      <c r="X1673" s="144" t="str">
        <f t="shared" si="174"/>
        <v/>
      </c>
      <c r="Y1673" s="26"/>
      <c r="Z1673" s="34"/>
      <c r="AA1673" s="34"/>
      <c r="AB1673" s="34"/>
      <c r="AC1673" s="35"/>
      <c r="AD1673" s="36"/>
      <c r="AE1673" s="49"/>
      <c r="AF1673" s="246"/>
      <c r="AG1673" s="257">
        <f t="shared" si="173"/>
        <v>0</v>
      </c>
      <c r="AH1673" s="252" t="str">
        <f t="shared" si="175"/>
        <v/>
      </c>
      <c r="AI1673" s="258">
        <f t="shared" si="176"/>
        <v>0</v>
      </c>
    </row>
    <row r="1674" spans="1:35" ht="14.25" customHeight="1" x14ac:dyDescent="0.2">
      <c r="A1674" s="133"/>
      <c r="B1674" s="7"/>
      <c r="C1674" s="53"/>
      <c r="D1674" s="88"/>
      <c r="E1674" s="6"/>
      <c r="F1674" s="88"/>
      <c r="G1674" s="14"/>
      <c r="H1674" s="14"/>
      <c r="I1674" s="17"/>
      <c r="J1674" s="17"/>
      <c r="K1674" s="6"/>
      <c r="L1674" s="6"/>
      <c r="M1674" s="136"/>
      <c r="N1674" s="14"/>
      <c r="O1674" s="26"/>
      <c r="P1674" s="14"/>
      <c r="Q1674" s="14"/>
      <c r="R1674" s="14"/>
      <c r="S1674" s="14"/>
      <c r="T1674" s="14"/>
      <c r="U1674" s="14"/>
      <c r="V1674" s="6"/>
      <c r="W1674" s="256">
        <f t="shared" si="172"/>
        <v>0</v>
      </c>
      <c r="X1674" s="144" t="str">
        <f t="shared" si="174"/>
        <v/>
      </c>
      <c r="Y1674" s="26"/>
      <c r="Z1674" s="34"/>
      <c r="AA1674" s="34"/>
      <c r="AB1674" s="34"/>
      <c r="AC1674" s="35"/>
      <c r="AD1674" s="36"/>
      <c r="AE1674" s="49"/>
      <c r="AF1674" s="246"/>
      <c r="AG1674" s="257">
        <f t="shared" si="173"/>
        <v>0</v>
      </c>
      <c r="AH1674" s="252" t="str">
        <f t="shared" si="175"/>
        <v/>
      </c>
      <c r="AI1674" s="258">
        <f t="shared" si="176"/>
        <v>0</v>
      </c>
    </row>
    <row r="1675" spans="1:35" ht="14.25" customHeight="1" x14ac:dyDescent="0.2">
      <c r="A1675" s="133"/>
      <c r="B1675" s="7"/>
      <c r="C1675" s="53"/>
      <c r="D1675" s="88"/>
      <c r="E1675" s="6"/>
      <c r="F1675" s="88"/>
      <c r="G1675" s="14"/>
      <c r="H1675" s="14"/>
      <c r="I1675" s="17"/>
      <c r="J1675" s="17"/>
      <c r="K1675" s="6"/>
      <c r="L1675" s="6"/>
      <c r="M1675" s="136"/>
      <c r="N1675" s="14"/>
      <c r="O1675" s="26"/>
      <c r="P1675" s="14"/>
      <c r="Q1675" s="14"/>
      <c r="R1675" s="14"/>
      <c r="S1675" s="14"/>
      <c r="T1675" s="14"/>
      <c r="U1675" s="14"/>
      <c r="V1675" s="6"/>
      <c r="W1675" s="256">
        <f t="shared" si="172"/>
        <v>0</v>
      </c>
      <c r="X1675" s="144" t="str">
        <f t="shared" si="174"/>
        <v/>
      </c>
      <c r="Y1675" s="26"/>
      <c r="Z1675" s="34"/>
      <c r="AA1675" s="34"/>
      <c r="AB1675" s="34"/>
      <c r="AC1675" s="35"/>
      <c r="AD1675" s="36"/>
      <c r="AE1675" s="49"/>
      <c r="AF1675" s="246"/>
      <c r="AG1675" s="257">
        <f t="shared" si="173"/>
        <v>0</v>
      </c>
      <c r="AH1675" s="252" t="str">
        <f t="shared" si="175"/>
        <v/>
      </c>
      <c r="AI1675" s="258">
        <f t="shared" si="176"/>
        <v>0</v>
      </c>
    </row>
    <row r="1676" spans="1:35" ht="14.25" customHeight="1" x14ac:dyDescent="0.2">
      <c r="A1676" s="133"/>
      <c r="B1676" s="7"/>
      <c r="C1676" s="53"/>
      <c r="D1676" s="88"/>
      <c r="E1676" s="6"/>
      <c r="F1676" s="88"/>
      <c r="G1676" s="14"/>
      <c r="H1676" s="14"/>
      <c r="I1676" s="17"/>
      <c r="J1676" s="17"/>
      <c r="K1676" s="6"/>
      <c r="L1676" s="6"/>
      <c r="M1676" s="136"/>
      <c r="N1676" s="14"/>
      <c r="O1676" s="26"/>
      <c r="P1676" s="14"/>
      <c r="Q1676" s="14"/>
      <c r="R1676" s="14"/>
      <c r="S1676" s="14"/>
      <c r="T1676" s="14"/>
      <c r="U1676" s="14"/>
      <c r="V1676" s="6"/>
      <c r="W1676" s="256">
        <f t="shared" si="172"/>
        <v>0</v>
      </c>
      <c r="X1676" s="144" t="str">
        <f t="shared" si="174"/>
        <v/>
      </c>
      <c r="Y1676" s="26"/>
      <c r="Z1676" s="34"/>
      <c r="AA1676" s="34"/>
      <c r="AB1676" s="34"/>
      <c r="AC1676" s="35"/>
      <c r="AD1676" s="36"/>
      <c r="AE1676" s="49"/>
      <c r="AF1676" s="246"/>
      <c r="AG1676" s="257">
        <f t="shared" si="173"/>
        <v>0</v>
      </c>
      <c r="AH1676" s="252" t="str">
        <f t="shared" si="175"/>
        <v/>
      </c>
      <c r="AI1676" s="258">
        <f t="shared" si="176"/>
        <v>0</v>
      </c>
    </row>
    <row r="1677" spans="1:35" ht="14.25" customHeight="1" x14ac:dyDescent="0.2">
      <c r="A1677" s="133"/>
      <c r="B1677" s="7"/>
      <c r="C1677" s="53"/>
      <c r="D1677" s="88"/>
      <c r="E1677" s="6"/>
      <c r="F1677" s="88"/>
      <c r="G1677" s="14"/>
      <c r="H1677" s="14"/>
      <c r="I1677" s="17"/>
      <c r="J1677" s="17"/>
      <c r="K1677" s="6"/>
      <c r="L1677" s="6"/>
      <c r="M1677" s="136"/>
      <c r="N1677" s="14"/>
      <c r="O1677" s="26"/>
      <c r="P1677" s="14"/>
      <c r="Q1677" s="14"/>
      <c r="R1677" s="14"/>
      <c r="S1677" s="14"/>
      <c r="T1677" s="14"/>
      <c r="U1677" s="14"/>
      <c r="V1677" s="6"/>
      <c r="W1677" s="256">
        <f t="shared" si="172"/>
        <v>0</v>
      </c>
      <c r="X1677" s="144" t="str">
        <f t="shared" si="174"/>
        <v/>
      </c>
      <c r="Y1677" s="26"/>
      <c r="Z1677" s="34"/>
      <c r="AA1677" s="34"/>
      <c r="AB1677" s="34"/>
      <c r="AC1677" s="35"/>
      <c r="AD1677" s="36"/>
      <c r="AE1677" s="49"/>
      <c r="AF1677" s="246"/>
      <c r="AG1677" s="257">
        <f t="shared" si="173"/>
        <v>0</v>
      </c>
      <c r="AH1677" s="252" t="str">
        <f t="shared" si="175"/>
        <v/>
      </c>
      <c r="AI1677" s="258">
        <f t="shared" si="176"/>
        <v>0</v>
      </c>
    </row>
    <row r="1678" spans="1:35" ht="14.25" customHeight="1" x14ac:dyDescent="0.2">
      <c r="A1678" s="133"/>
      <c r="B1678" s="7"/>
      <c r="C1678" s="53"/>
      <c r="D1678" s="88"/>
      <c r="E1678" s="6"/>
      <c r="F1678" s="88"/>
      <c r="G1678" s="14"/>
      <c r="H1678" s="14"/>
      <c r="I1678" s="17"/>
      <c r="J1678" s="17"/>
      <c r="K1678" s="6"/>
      <c r="L1678" s="6"/>
      <c r="M1678" s="136"/>
      <c r="N1678" s="14"/>
      <c r="O1678" s="26"/>
      <c r="P1678" s="14"/>
      <c r="Q1678" s="14"/>
      <c r="R1678" s="14"/>
      <c r="S1678" s="14"/>
      <c r="T1678" s="14"/>
      <c r="U1678" s="14"/>
      <c r="V1678" s="6"/>
      <c r="W1678" s="256">
        <f t="shared" si="172"/>
        <v>0</v>
      </c>
      <c r="X1678" s="144" t="str">
        <f t="shared" si="174"/>
        <v/>
      </c>
      <c r="Y1678" s="26"/>
      <c r="Z1678" s="34"/>
      <c r="AA1678" s="34"/>
      <c r="AB1678" s="34"/>
      <c r="AC1678" s="35"/>
      <c r="AD1678" s="36"/>
      <c r="AE1678" s="49"/>
      <c r="AF1678" s="246"/>
      <c r="AG1678" s="257">
        <f t="shared" si="173"/>
        <v>0</v>
      </c>
      <c r="AH1678" s="252" t="str">
        <f t="shared" si="175"/>
        <v/>
      </c>
      <c r="AI1678" s="258">
        <f t="shared" si="176"/>
        <v>0</v>
      </c>
    </row>
    <row r="1679" spans="1:35" ht="14.25" customHeight="1" x14ac:dyDescent="0.2">
      <c r="A1679" s="133"/>
      <c r="B1679" s="7"/>
      <c r="C1679" s="53"/>
      <c r="D1679" s="88"/>
      <c r="E1679" s="6"/>
      <c r="F1679" s="88"/>
      <c r="G1679" s="14"/>
      <c r="H1679" s="14"/>
      <c r="I1679" s="17"/>
      <c r="J1679" s="17"/>
      <c r="K1679" s="6"/>
      <c r="L1679" s="6"/>
      <c r="M1679" s="136"/>
      <c r="N1679" s="14"/>
      <c r="O1679" s="26"/>
      <c r="P1679" s="14"/>
      <c r="Q1679" s="14"/>
      <c r="R1679" s="14"/>
      <c r="S1679" s="14"/>
      <c r="T1679" s="14"/>
      <c r="U1679" s="14"/>
      <c r="V1679" s="6"/>
      <c r="W1679" s="256">
        <f t="shared" si="172"/>
        <v>0</v>
      </c>
      <c r="X1679" s="144" t="str">
        <f t="shared" si="174"/>
        <v/>
      </c>
      <c r="Y1679" s="26"/>
      <c r="Z1679" s="34"/>
      <c r="AA1679" s="34"/>
      <c r="AB1679" s="34"/>
      <c r="AC1679" s="35"/>
      <c r="AD1679" s="36"/>
      <c r="AE1679" s="49"/>
      <c r="AF1679" s="246"/>
      <c r="AG1679" s="257">
        <f t="shared" si="173"/>
        <v>0</v>
      </c>
      <c r="AH1679" s="252" t="str">
        <f t="shared" si="175"/>
        <v/>
      </c>
      <c r="AI1679" s="258">
        <f t="shared" si="176"/>
        <v>0</v>
      </c>
    </row>
    <row r="1680" spans="1:35" ht="14.25" customHeight="1" x14ac:dyDescent="0.2">
      <c r="A1680" s="133"/>
      <c r="B1680" s="7"/>
      <c r="C1680" s="53"/>
      <c r="D1680" s="88"/>
      <c r="E1680" s="6"/>
      <c r="F1680" s="88"/>
      <c r="G1680" s="14"/>
      <c r="H1680" s="14"/>
      <c r="I1680" s="17"/>
      <c r="J1680" s="17"/>
      <c r="K1680" s="6"/>
      <c r="L1680" s="6"/>
      <c r="M1680" s="136"/>
      <c r="N1680" s="14"/>
      <c r="O1680" s="26"/>
      <c r="P1680" s="14"/>
      <c r="Q1680" s="14"/>
      <c r="R1680" s="14"/>
      <c r="S1680" s="14"/>
      <c r="T1680" s="14"/>
      <c r="U1680" s="14"/>
      <c r="V1680" s="6"/>
      <c r="W1680" s="256">
        <f t="shared" si="172"/>
        <v>0</v>
      </c>
      <c r="X1680" s="144" t="str">
        <f t="shared" si="174"/>
        <v/>
      </c>
      <c r="Y1680" s="26"/>
      <c r="Z1680" s="34"/>
      <c r="AA1680" s="34"/>
      <c r="AB1680" s="34"/>
      <c r="AC1680" s="35"/>
      <c r="AD1680" s="36"/>
      <c r="AE1680" s="49"/>
      <c r="AF1680" s="246"/>
      <c r="AG1680" s="257">
        <f t="shared" si="173"/>
        <v>0</v>
      </c>
      <c r="AH1680" s="252" t="str">
        <f t="shared" si="175"/>
        <v/>
      </c>
      <c r="AI1680" s="258">
        <f t="shared" si="176"/>
        <v>0</v>
      </c>
    </row>
    <row r="1681" spans="1:35" ht="14.25" customHeight="1" x14ac:dyDescent="0.2">
      <c r="A1681" s="133"/>
      <c r="B1681" s="7"/>
      <c r="C1681" s="53"/>
      <c r="D1681" s="88"/>
      <c r="E1681" s="6"/>
      <c r="F1681" s="88"/>
      <c r="G1681" s="14"/>
      <c r="H1681" s="14"/>
      <c r="I1681" s="17"/>
      <c r="J1681" s="17"/>
      <c r="K1681" s="6"/>
      <c r="L1681" s="6"/>
      <c r="M1681" s="136"/>
      <c r="N1681" s="14"/>
      <c r="O1681" s="26"/>
      <c r="P1681" s="14"/>
      <c r="Q1681" s="14"/>
      <c r="R1681" s="14"/>
      <c r="S1681" s="14"/>
      <c r="T1681" s="14"/>
      <c r="U1681" s="14"/>
      <c r="V1681" s="6"/>
      <c r="W1681" s="256">
        <f t="shared" si="172"/>
        <v>0</v>
      </c>
      <c r="X1681" s="144" t="str">
        <f t="shared" si="174"/>
        <v/>
      </c>
      <c r="Y1681" s="26"/>
      <c r="Z1681" s="34"/>
      <c r="AA1681" s="34"/>
      <c r="AB1681" s="34"/>
      <c r="AC1681" s="35"/>
      <c r="AD1681" s="36"/>
      <c r="AE1681" s="49"/>
      <c r="AF1681" s="246"/>
      <c r="AG1681" s="257">
        <f t="shared" si="173"/>
        <v>0</v>
      </c>
      <c r="AH1681" s="252" t="str">
        <f t="shared" si="175"/>
        <v/>
      </c>
      <c r="AI1681" s="258">
        <f t="shared" si="176"/>
        <v>0</v>
      </c>
    </row>
    <row r="1682" spans="1:35" ht="14.25" customHeight="1" x14ac:dyDescent="0.2">
      <c r="A1682" s="133"/>
      <c r="B1682" s="7"/>
      <c r="C1682" s="53"/>
      <c r="D1682" s="88"/>
      <c r="E1682" s="6"/>
      <c r="F1682" s="88"/>
      <c r="G1682" s="14"/>
      <c r="H1682" s="14"/>
      <c r="I1682" s="17"/>
      <c r="J1682" s="17"/>
      <c r="K1682" s="6"/>
      <c r="L1682" s="6"/>
      <c r="M1682" s="136"/>
      <c r="N1682" s="14"/>
      <c r="O1682" s="26"/>
      <c r="P1682" s="14"/>
      <c r="Q1682" s="14"/>
      <c r="R1682" s="14"/>
      <c r="S1682" s="14"/>
      <c r="T1682" s="14"/>
      <c r="U1682" s="14"/>
      <c r="V1682" s="6"/>
      <c r="W1682" s="256">
        <f t="shared" si="172"/>
        <v>0</v>
      </c>
      <c r="X1682" s="144" t="str">
        <f t="shared" si="174"/>
        <v/>
      </c>
      <c r="Y1682" s="26"/>
      <c r="Z1682" s="34"/>
      <c r="AA1682" s="34"/>
      <c r="AB1682" s="34"/>
      <c r="AC1682" s="35"/>
      <c r="AD1682" s="36"/>
      <c r="AE1682" s="49"/>
      <c r="AF1682" s="246"/>
      <c r="AG1682" s="257">
        <f t="shared" si="173"/>
        <v>0</v>
      </c>
      <c r="AH1682" s="252" t="str">
        <f t="shared" si="175"/>
        <v/>
      </c>
      <c r="AI1682" s="258">
        <f t="shared" si="176"/>
        <v>0</v>
      </c>
    </row>
    <row r="1683" spans="1:35" ht="14.25" customHeight="1" x14ac:dyDescent="0.2">
      <c r="A1683" s="133"/>
      <c r="B1683" s="7"/>
      <c r="C1683" s="53"/>
      <c r="D1683" s="88"/>
      <c r="E1683" s="6"/>
      <c r="F1683" s="88"/>
      <c r="G1683" s="14"/>
      <c r="H1683" s="14"/>
      <c r="I1683" s="17"/>
      <c r="J1683" s="17"/>
      <c r="K1683" s="6"/>
      <c r="L1683" s="6"/>
      <c r="M1683" s="136"/>
      <c r="N1683" s="14"/>
      <c r="O1683" s="26"/>
      <c r="P1683" s="14"/>
      <c r="Q1683" s="14"/>
      <c r="R1683" s="14"/>
      <c r="S1683" s="14"/>
      <c r="T1683" s="14"/>
      <c r="U1683" s="14"/>
      <c r="V1683" s="6"/>
      <c r="W1683" s="256">
        <f t="shared" si="172"/>
        <v>0</v>
      </c>
      <c r="X1683" s="144" t="str">
        <f t="shared" si="174"/>
        <v/>
      </c>
      <c r="Y1683" s="26"/>
      <c r="Z1683" s="34"/>
      <c r="AA1683" s="34"/>
      <c r="AB1683" s="34"/>
      <c r="AC1683" s="35"/>
      <c r="AD1683" s="36"/>
      <c r="AE1683" s="49"/>
      <c r="AF1683" s="246"/>
      <c r="AG1683" s="257">
        <f t="shared" si="173"/>
        <v>0</v>
      </c>
      <c r="AH1683" s="252" t="str">
        <f t="shared" si="175"/>
        <v/>
      </c>
      <c r="AI1683" s="258">
        <f t="shared" si="176"/>
        <v>0</v>
      </c>
    </row>
    <row r="1684" spans="1:35" ht="14.25" customHeight="1" x14ac:dyDescent="0.2">
      <c r="A1684" s="133"/>
      <c r="B1684" s="7"/>
      <c r="C1684" s="53"/>
      <c r="D1684" s="88"/>
      <c r="E1684" s="6"/>
      <c r="F1684" s="88"/>
      <c r="G1684" s="14"/>
      <c r="H1684" s="14"/>
      <c r="I1684" s="17"/>
      <c r="J1684" s="17"/>
      <c r="K1684" s="6"/>
      <c r="L1684" s="6"/>
      <c r="M1684" s="136"/>
      <c r="N1684" s="14"/>
      <c r="O1684" s="26"/>
      <c r="P1684" s="14"/>
      <c r="Q1684" s="14"/>
      <c r="R1684" s="14"/>
      <c r="S1684" s="14"/>
      <c r="T1684" s="14"/>
      <c r="U1684" s="14"/>
      <c r="V1684" s="6"/>
      <c r="W1684" s="256">
        <f t="shared" si="172"/>
        <v>0</v>
      </c>
      <c r="X1684" s="144" t="str">
        <f t="shared" si="174"/>
        <v/>
      </c>
      <c r="Y1684" s="26"/>
      <c r="Z1684" s="34"/>
      <c r="AA1684" s="34"/>
      <c r="AB1684" s="34"/>
      <c r="AC1684" s="35"/>
      <c r="AD1684" s="36"/>
      <c r="AE1684" s="49"/>
      <c r="AF1684" s="246"/>
      <c r="AG1684" s="257">
        <f t="shared" si="173"/>
        <v>0</v>
      </c>
      <c r="AH1684" s="252" t="str">
        <f t="shared" si="175"/>
        <v/>
      </c>
      <c r="AI1684" s="258">
        <f t="shared" si="176"/>
        <v>0</v>
      </c>
    </row>
    <row r="1685" spans="1:35" ht="14.25" customHeight="1" x14ac:dyDescent="0.2">
      <c r="A1685" s="133"/>
      <c r="B1685" s="7"/>
      <c r="C1685" s="53"/>
      <c r="D1685" s="88"/>
      <c r="E1685" s="6"/>
      <c r="F1685" s="88"/>
      <c r="G1685" s="14"/>
      <c r="H1685" s="14"/>
      <c r="I1685" s="17"/>
      <c r="J1685" s="17"/>
      <c r="K1685" s="6"/>
      <c r="L1685" s="6"/>
      <c r="M1685" s="136"/>
      <c r="N1685" s="14"/>
      <c r="O1685" s="26"/>
      <c r="P1685" s="14"/>
      <c r="Q1685" s="14"/>
      <c r="R1685" s="14"/>
      <c r="S1685" s="14"/>
      <c r="T1685" s="14"/>
      <c r="U1685" s="14"/>
      <c r="V1685" s="6"/>
      <c r="W1685" s="256">
        <f t="shared" si="172"/>
        <v>0</v>
      </c>
      <c r="X1685" s="144" t="str">
        <f t="shared" si="174"/>
        <v/>
      </c>
      <c r="Y1685" s="26"/>
      <c r="Z1685" s="34"/>
      <c r="AA1685" s="34"/>
      <c r="AB1685" s="34"/>
      <c r="AC1685" s="35"/>
      <c r="AD1685" s="36"/>
      <c r="AE1685" s="49"/>
      <c r="AF1685" s="246"/>
      <c r="AG1685" s="257">
        <f t="shared" si="173"/>
        <v>0</v>
      </c>
      <c r="AH1685" s="252" t="str">
        <f t="shared" si="175"/>
        <v/>
      </c>
      <c r="AI1685" s="258">
        <f t="shared" si="176"/>
        <v>0</v>
      </c>
    </row>
    <row r="1686" spans="1:35" ht="14.25" customHeight="1" x14ac:dyDescent="0.2">
      <c r="A1686" s="133"/>
      <c r="B1686" s="7"/>
      <c r="C1686" s="53"/>
      <c r="D1686" s="88"/>
      <c r="E1686" s="6"/>
      <c r="F1686" s="88"/>
      <c r="G1686" s="14"/>
      <c r="H1686" s="14"/>
      <c r="I1686" s="17"/>
      <c r="J1686" s="17"/>
      <c r="K1686" s="6"/>
      <c r="L1686" s="6"/>
      <c r="M1686" s="136"/>
      <c r="N1686" s="14"/>
      <c r="O1686" s="26"/>
      <c r="P1686" s="14"/>
      <c r="Q1686" s="14"/>
      <c r="R1686" s="14"/>
      <c r="S1686" s="14"/>
      <c r="T1686" s="14"/>
      <c r="U1686" s="14"/>
      <c r="V1686" s="6"/>
      <c r="W1686" s="256">
        <f t="shared" si="172"/>
        <v>0</v>
      </c>
      <c r="X1686" s="144" t="str">
        <f t="shared" si="174"/>
        <v/>
      </c>
      <c r="Y1686" s="26"/>
      <c r="Z1686" s="34"/>
      <c r="AA1686" s="34"/>
      <c r="AB1686" s="34"/>
      <c r="AC1686" s="35"/>
      <c r="AD1686" s="36"/>
      <c r="AE1686" s="49"/>
      <c r="AF1686" s="246"/>
      <c r="AG1686" s="257">
        <f t="shared" si="173"/>
        <v>0</v>
      </c>
      <c r="AH1686" s="252" t="str">
        <f t="shared" si="175"/>
        <v/>
      </c>
      <c r="AI1686" s="258">
        <f t="shared" si="176"/>
        <v>0</v>
      </c>
    </row>
    <row r="1687" spans="1:35" ht="14.25" customHeight="1" x14ac:dyDescent="0.2">
      <c r="A1687" s="133"/>
      <c r="B1687" s="7"/>
      <c r="C1687" s="53"/>
      <c r="D1687" s="88"/>
      <c r="E1687" s="6"/>
      <c r="F1687" s="88"/>
      <c r="G1687" s="14"/>
      <c r="H1687" s="14"/>
      <c r="I1687" s="17"/>
      <c r="J1687" s="17"/>
      <c r="K1687" s="6"/>
      <c r="L1687" s="6"/>
      <c r="M1687" s="136"/>
      <c r="N1687" s="14"/>
      <c r="O1687" s="26"/>
      <c r="P1687" s="14"/>
      <c r="Q1687" s="14"/>
      <c r="R1687" s="14"/>
      <c r="S1687" s="14"/>
      <c r="T1687" s="14"/>
      <c r="U1687" s="14"/>
      <c r="V1687" s="6"/>
      <c r="W1687" s="256">
        <f t="shared" si="172"/>
        <v>0</v>
      </c>
      <c r="X1687" s="144" t="str">
        <f t="shared" si="174"/>
        <v/>
      </c>
      <c r="Y1687" s="26"/>
      <c r="Z1687" s="34"/>
      <c r="AA1687" s="34"/>
      <c r="AB1687" s="34"/>
      <c r="AC1687" s="35"/>
      <c r="AD1687" s="36"/>
      <c r="AE1687" s="49"/>
      <c r="AF1687" s="246"/>
      <c r="AG1687" s="257">
        <f t="shared" si="173"/>
        <v>0</v>
      </c>
      <c r="AH1687" s="252" t="str">
        <f t="shared" si="175"/>
        <v/>
      </c>
      <c r="AI1687" s="258">
        <f t="shared" si="176"/>
        <v>0</v>
      </c>
    </row>
    <row r="1688" spans="1:35" ht="14.25" customHeight="1" x14ac:dyDescent="0.2">
      <c r="A1688" s="133"/>
      <c r="B1688" s="7"/>
      <c r="C1688" s="53"/>
      <c r="D1688" s="88"/>
      <c r="E1688" s="6"/>
      <c r="F1688" s="88"/>
      <c r="G1688" s="14"/>
      <c r="H1688" s="14"/>
      <c r="I1688" s="17"/>
      <c r="J1688" s="17"/>
      <c r="K1688" s="6"/>
      <c r="L1688" s="6"/>
      <c r="M1688" s="136"/>
      <c r="N1688" s="14"/>
      <c r="O1688" s="26"/>
      <c r="P1688" s="14"/>
      <c r="Q1688" s="14"/>
      <c r="R1688" s="14"/>
      <c r="S1688" s="14"/>
      <c r="T1688" s="14"/>
      <c r="U1688" s="14"/>
      <c r="V1688" s="6"/>
      <c r="W1688" s="256">
        <f t="shared" si="172"/>
        <v>0</v>
      </c>
      <c r="X1688" s="144" t="str">
        <f t="shared" si="174"/>
        <v/>
      </c>
      <c r="Y1688" s="26"/>
      <c r="Z1688" s="34"/>
      <c r="AA1688" s="34"/>
      <c r="AB1688" s="34"/>
      <c r="AC1688" s="35"/>
      <c r="AD1688" s="36"/>
      <c r="AE1688" s="49"/>
      <c r="AF1688" s="246"/>
      <c r="AG1688" s="257">
        <f t="shared" si="173"/>
        <v>0</v>
      </c>
      <c r="AH1688" s="252" t="str">
        <f t="shared" si="175"/>
        <v/>
      </c>
      <c r="AI1688" s="258">
        <f t="shared" si="176"/>
        <v>0</v>
      </c>
    </row>
    <row r="1689" spans="1:35" ht="14.25" customHeight="1" x14ac:dyDescent="0.2">
      <c r="A1689" s="133"/>
      <c r="B1689" s="7"/>
      <c r="C1689" s="53"/>
      <c r="D1689" s="88"/>
      <c r="E1689" s="6"/>
      <c r="F1689" s="88"/>
      <c r="G1689" s="14"/>
      <c r="H1689" s="14"/>
      <c r="I1689" s="17"/>
      <c r="J1689" s="17"/>
      <c r="K1689" s="6"/>
      <c r="L1689" s="6"/>
      <c r="M1689" s="136"/>
      <c r="N1689" s="14"/>
      <c r="O1689" s="26"/>
      <c r="P1689" s="14"/>
      <c r="Q1689" s="14"/>
      <c r="R1689" s="14"/>
      <c r="S1689" s="14"/>
      <c r="T1689" s="14"/>
      <c r="U1689" s="14"/>
      <c r="V1689" s="6"/>
      <c r="W1689" s="256">
        <f t="shared" si="172"/>
        <v>0</v>
      </c>
      <c r="X1689" s="144" t="str">
        <f t="shared" si="174"/>
        <v/>
      </c>
      <c r="Y1689" s="26"/>
      <c r="Z1689" s="34"/>
      <c r="AA1689" s="34"/>
      <c r="AB1689" s="34"/>
      <c r="AC1689" s="35"/>
      <c r="AD1689" s="36"/>
      <c r="AE1689" s="49"/>
      <c r="AF1689" s="246"/>
      <c r="AG1689" s="257">
        <f t="shared" si="173"/>
        <v>0</v>
      </c>
      <c r="AH1689" s="252" t="str">
        <f t="shared" si="175"/>
        <v/>
      </c>
      <c r="AI1689" s="258">
        <f t="shared" si="176"/>
        <v>0</v>
      </c>
    </row>
    <row r="1690" spans="1:35" ht="14.25" customHeight="1" x14ac:dyDescent="0.2">
      <c r="A1690" s="133"/>
      <c r="B1690" s="7"/>
      <c r="C1690" s="53"/>
      <c r="D1690" s="88"/>
      <c r="E1690" s="6"/>
      <c r="F1690" s="88"/>
      <c r="G1690" s="14"/>
      <c r="H1690" s="14"/>
      <c r="I1690" s="17"/>
      <c r="J1690" s="17"/>
      <c r="K1690" s="6"/>
      <c r="L1690" s="6"/>
      <c r="M1690" s="136"/>
      <c r="N1690" s="14"/>
      <c r="O1690" s="26"/>
      <c r="P1690" s="14"/>
      <c r="Q1690" s="14"/>
      <c r="R1690" s="14"/>
      <c r="S1690" s="14"/>
      <c r="T1690" s="14"/>
      <c r="U1690" s="14"/>
      <c r="V1690" s="6"/>
      <c r="W1690" s="256">
        <f t="shared" si="172"/>
        <v>0</v>
      </c>
      <c r="X1690" s="144" t="str">
        <f t="shared" si="174"/>
        <v/>
      </c>
      <c r="Y1690" s="26"/>
      <c r="Z1690" s="34"/>
      <c r="AA1690" s="34"/>
      <c r="AB1690" s="34"/>
      <c r="AC1690" s="35"/>
      <c r="AD1690" s="36"/>
      <c r="AE1690" s="49"/>
      <c r="AF1690" s="246"/>
      <c r="AG1690" s="257">
        <f t="shared" si="173"/>
        <v>0</v>
      </c>
      <c r="AH1690" s="252" t="str">
        <f t="shared" si="175"/>
        <v/>
      </c>
      <c r="AI1690" s="258">
        <f t="shared" si="176"/>
        <v>0</v>
      </c>
    </row>
    <row r="1691" spans="1:35" ht="14.25" customHeight="1" x14ac:dyDescent="0.2">
      <c r="A1691" s="133"/>
      <c r="B1691" s="7"/>
      <c r="C1691" s="53"/>
      <c r="D1691" s="88"/>
      <c r="E1691" s="6"/>
      <c r="F1691" s="88"/>
      <c r="G1691" s="14"/>
      <c r="H1691" s="14"/>
      <c r="I1691" s="17"/>
      <c r="J1691" s="17"/>
      <c r="K1691" s="6"/>
      <c r="L1691" s="6"/>
      <c r="M1691" s="136"/>
      <c r="N1691" s="14"/>
      <c r="O1691" s="26"/>
      <c r="P1691" s="14"/>
      <c r="Q1691" s="14"/>
      <c r="R1691" s="14"/>
      <c r="S1691" s="14"/>
      <c r="T1691" s="14"/>
      <c r="U1691" s="14"/>
      <c r="V1691" s="6"/>
      <c r="W1691" s="256">
        <f t="shared" si="172"/>
        <v>0</v>
      </c>
      <c r="X1691" s="144" t="str">
        <f t="shared" si="174"/>
        <v/>
      </c>
      <c r="Y1691" s="26"/>
      <c r="Z1691" s="34"/>
      <c r="AA1691" s="34"/>
      <c r="AB1691" s="34"/>
      <c r="AC1691" s="35"/>
      <c r="AD1691" s="36"/>
      <c r="AE1691" s="49"/>
      <c r="AF1691" s="246"/>
      <c r="AG1691" s="257">
        <f t="shared" si="173"/>
        <v>0</v>
      </c>
      <c r="AH1691" s="252" t="str">
        <f t="shared" si="175"/>
        <v/>
      </c>
      <c r="AI1691" s="258">
        <f t="shared" si="176"/>
        <v>0</v>
      </c>
    </row>
    <row r="1692" spans="1:35" ht="14.25" customHeight="1" x14ac:dyDescent="0.2">
      <c r="A1692" s="133"/>
      <c r="B1692" s="7"/>
      <c r="C1692" s="53"/>
      <c r="D1692" s="88"/>
      <c r="E1692" s="6"/>
      <c r="F1692" s="88"/>
      <c r="G1692" s="14"/>
      <c r="H1692" s="14"/>
      <c r="I1692" s="17"/>
      <c r="J1692" s="17"/>
      <c r="K1692" s="6"/>
      <c r="L1692" s="6"/>
      <c r="M1692" s="136"/>
      <c r="N1692" s="14"/>
      <c r="O1692" s="26"/>
      <c r="P1692" s="14"/>
      <c r="Q1692" s="14"/>
      <c r="R1692" s="14"/>
      <c r="S1692" s="14"/>
      <c r="T1692" s="14"/>
      <c r="U1692" s="14"/>
      <c r="V1692" s="6"/>
      <c r="W1692" s="256">
        <f t="shared" si="172"/>
        <v>0</v>
      </c>
      <c r="X1692" s="144" t="str">
        <f t="shared" si="174"/>
        <v/>
      </c>
      <c r="Y1692" s="26"/>
      <c r="Z1692" s="34"/>
      <c r="AA1692" s="34"/>
      <c r="AB1692" s="34"/>
      <c r="AC1692" s="35"/>
      <c r="AD1692" s="36"/>
      <c r="AE1692" s="49"/>
      <c r="AF1692" s="246"/>
      <c r="AG1692" s="257">
        <f t="shared" si="173"/>
        <v>0</v>
      </c>
      <c r="AH1692" s="252" t="str">
        <f t="shared" si="175"/>
        <v/>
      </c>
      <c r="AI1692" s="258">
        <f t="shared" si="176"/>
        <v>0</v>
      </c>
    </row>
    <row r="1693" spans="1:35" ht="14.25" customHeight="1" x14ac:dyDescent="0.2">
      <c r="A1693" s="133"/>
      <c r="B1693" s="7"/>
      <c r="C1693" s="53"/>
      <c r="D1693" s="88"/>
      <c r="E1693" s="6"/>
      <c r="F1693" s="88"/>
      <c r="G1693" s="14"/>
      <c r="H1693" s="14"/>
      <c r="I1693" s="17"/>
      <c r="J1693" s="17"/>
      <c r="K1693" s="6"/>
      <c r="L1693" s="6"/>
      <c r="M1693" s="136"/>
      <c r="N1693" s="14"/>
      <c r="O1693" s="26"/>
      <c r="P1693" s="14"/>
      <c r="Q1693" s="14"/>
      <c r="R1693" s="14"/>
      <c r="S1693" s="14"/>
      <c r="T1693" s="14"/>
      <c r="U1693" s="14"/>
      <c r="V1693" s="6"/>
      <c r="W1693" s="256">
        <f t="shared" si="172"/>
        <v>0</v>
      </c>
      <c r="X1693" s="144" t="str">
        <f t="shared" si="174"/>
        <v/>
      </c>
      <c r="Y1693" s="26"/>
      <c r="Z1693" s="34"/>
      <c r="AA1693" s="34"/>
      <c r="AB1693" s="34"/>
      <c r="AC1693" s="35"/>
      <c r="AD1693" s="36"/>
      <c r="AE1693" s="49"/>
      <c r="AF1693" s="246"/>
      <c r="AG1693" s="257">
        <f t="shared" si="173"/>
        <v>0</v>
      </c>
      <c r="AH1693" s="252" t="str">
        <f t="shared" si="175"/>
        <v/>
      </c>
      <c r="AI1693" s="258">
        <f t="shared" si="176"/>
        <v>0</v>
      </c>
    </row>
    <row r="1694" spans="1:35" ht="14.25" customHeight="1" x14ac:dyDescent="0.2">
      <c r="A1694" s="133"/>
      <c r="B1694" s="7"/>
      <c r="C1694" s="53"/>
      <c r="D1694" s="88"/>
      <c r="E1694" s="6"/>
      <c r="F1694" s="88"/>
      <c r="G1694" s="14"/>
      <c r="H1694" s="14"/>
      <c r="I1694" s="17"/>
      <c r="J1694" s="17"/>
      <c r="K1694" s="6"/>
      <c r="L1694" s="6"/>
      <c r="M1694" s="136"/>
      <c r="N1694" s="14"/>
      <c r="O1694" s="26"/>
      <c r="P1694" s="14"/>
      <c r="Q1694" s="14"/>
      <c r="R1694" s="14"/>
      <c r="S1694" s="14"/>
      <c r="T1694" s="14"/>
      <c r="U1694" s="14"/>
      <c r="V1694" s="6"/>
      <c r="W1694" s="256">
        <f t="shared" si="172"/>
        <v>0</v>
      </c>
      <c r="X1694" s="144" t="str">
        <f t="shared" si="174"/>
        <v/>
      </c>
      <c r="Y1694" s="26"/>
      <c r="Z1694" s="34"/>
      <c r="AA1694" s="34"/>
      <c r="AB1694" s="34"/>
      <c r="AC1694" s="35"/>
      <c r="AD1694" s="36"/>
      <c r="AE1694" s="49"/>
      <c r="AF1694" s="246"/>
      <c r="AG1694" s="257">
        <f t="shared" si="173"/>
        <v>0</v>
      </c>
      <c r="AH1694" s="252" t="str">
        <f t="shared" si="175"/>
        <v/>
      </c>
      <c r="AI1694" s="258">
        <f t="shared" si="176"/>
        <v>0</v>
      </c>
    </row>
    <row r="1695" spans="1:35" ht="14.25" customHeight="1" x14ac:dyDescent="0.2">
      <c r="A1695" s="133"/>
      <c r="B1695" s="7"/>
      <c r="C1695" s="53"/>
      <c r="D1695" s="88"/>
      <c r="E1695" s="6"/>
      <c r="F1695" s="88"/>
      <c r="G1695" s="14"/>
      <c r="H1695" s="14"/>
      <c r="I1695" s="17"/>
      <c r="J1695" s="17"/>
      <c r="K1695" s="6"/>
      <c r="L1695" s="6"/>
      <c r="M1695" s="136"/>
      <c r="N1695" s="14"/>
      <c r="O1695" s="26"/>
      <c r="P1695" s="14"/>
      <c r="Q1695" s="14"/>
      <c r="R1695" s="14"/>
      <c r="S1695" s="14"/>
      <c r="T1695" s="14"/>
      <c r="U1695" s="14"/>
      <c r="V1695" s="6"/>
      <c r="W1695" s="256">
        <f t="shared" si="172"/>
        <v>0</v>
      </c>
      <c r="X1695" s="144" t="str">
        <f t="shared" si="174"/>
        <v/>
      </c>
      <c r="Y1695" s="26"/>
      <c r="Z1695" s="34"/>
      <c r="AA1695" s="34"/>
      <c r="AB1695" s="34"/>
      <c r="AC1695" s="35"/>
      <c r="AD1695" s="36"/>
      <c r="AE1695" s="49"/>
      <c r="AF1695" s="246"/>
      <c r="AG1695" s="257">
        <f t="shared" si="173"/>
        <v>0</v>
      </c>
      <c r="AH1695" s="252" t="str">
        <f t="shared" si="175"/>
        <v/>
      </c>
      <c r="AI1695" s="258">
        <f t="shared" si="176"/>
        <v>0</v>
      </c>
    </row>
    <row r="1696" spans="1:35" ht="14.25" customHeight="1" x14ac:dyDescent="0.2">
      <c r="A1696" s="133"/>
      <c r="B1696" s="7"/>
      <c r="C1696" s="53"/>
      <c r="D1696" s="88"/>
      <c r="E1696" s="6"/>
      <c r="F1696" s="88"/>
      <c r="G1696" s="14"/>
      <c r="H1696" s="14"/>
      <c r="I1696" s="17"/>
      <c r="J1696" s="17"/>
      <c r="K1696" s="6"/>
      <c r="L1696" s="6"/>
      <c r="M1696" s="136"/>
      <c r="N1696" s="14"/>
      <c r="O1696" s="26"/>
      <c r="P1696" s="14"/>
      <c r="Q1696" s="14"/>
      <c r="R1696" s="14"/>
      <c r="S1696" s="14"/>
      <c r="T1696" s="14"/>
      <c r="U1696" s="14"/>
      <c r="V1696" s="6"/>
      <c r="W1696" s="256">
        <f t="shared" si="172"/>
        <v>0</v>
      </c>
      <c r="X1696" s="144" t="str">
        <f t="shared" si="174"/>
        <v/>
      </c>
      <c r="Y1696" s="26"/>
      <c r="Z1696" s="34"/>
      <c r="AA1696" s="34"/>
      <c r="AB1696" s="34"/>
      <c r="AC1696" s="35"/>
      <c r="AD1696" s="36"/>
      <c r="AE1696" s="49"/>
      <c r="AF1696" s="246"/>
      <c r="AG1696" s="257">
        <f t="shared" si="173"/>
        <v>0</v>
      </c>
      <c r="AH1696" s="252" t="str">
        <f t="shared" si="175"/>
        <v/>
      </c>
      <c r="AI1696" s="258">
        <f t="shared" si="176"/>
        <v>0</v>
      </c>
    </row>
    <row r="1697" spans="1:35" ht="14.25" customHeight="1" x14ac:dyDescent="0.2">
      <c r="A1697" s="133"/>
      <c r="B1697" s="7"/>
      <c r="C1697" s="53"/>
      <c r="D1697" s="88"/>
      <c r="E1697" s="6"/>
      <c r="F1697" s="88"/>
      <c r="G1697" s="14"/>
      <c r="H1697" s="14"/>
      <c r="I1697" s="17"/>
      <c r="J1697" s="17"/>
      <c r="K1697" s="6"/>
      <c r="L1697" s="6"/>
      <c r="M1697" s="136"/>
      <c r="N1697" s="14"/>
      <c r="O1697" s="26"/>
      <c r="P1697" s="14"/>
      <c r="Q1697" s="14"/>
      <c r="R1697" s="14"/>
      <c r="S1697" s="14"/>
      <c r="T1697" s="14"/>
      <c r="U1697" s="14"/>
      <c r="V1697" s="6"/>
      <c r="W1697" s="256">
        <f t="shared" si="172"/>
        <v>0</v>
      </c>
      <c r="X1697" s="144" t="str">
        <f t="shared" si="174"/>
        <v/>
      </c>
      <c r="Y1697" s="26"/>
      <c r="Z1697" s="34"/>
      <c r="AA1697" s="34"/>
      <c r="AB1697" s="34"/>
      <c r="AC1697" s="35"/>
      <c r="AD1697" s="36"/>
      <c r="AE1697" s="49"/>
      <c r="AF1697" s="246"/>
      <c r="AG1697" s="257">
        <f t="shared" si="173"/>
        <v>0</v>
      </c>
      <c r="AH1697" s="252" t="str">
        <f t="shared" si="175"/>
        <v/>
      </c>
      <c r="AI1697" s="258">
        <f t="shared" si="176"/>
        <v>0</v>
      </c>
    </row>
    <row r="1698" spans="1:35" ht="14.25" customHeight="1" x14ac:dyDescent="0.2">
      <c r="A1698" s="133"/>
      <c r="B1698" s="7"/>
      <c r="C1698" s="53"/>
      <c r="D1698" s="88"/>
      <c r="E1698" s="6"/>
      <c r="F1698" s="88"/>
      <c r="G1698" s="14"/>
      <c r="H1698" s="14"/>
      <c r="I1698" s="17"/>
      <c r="J1698" s="17"/>
      <c r="K1698" s="6"/>
      <c r="L1698" s="6"/>
      <c r="M1698" s="136"/>
      <c r="N1698" s="14"/>
      <c r="O1698" s="26"/>
      <c r="P1698" s="14"/>
      <c r="Q1698" s="14"/>
      <c r="R1698" s="14"/>
      <c r="S1698" s="14"/>
      <c r="T1698" s="14"/>
      <c r="U1698" s="14"/>
      <c r="V1698" s="6"/>
      <c r="W1698" s="256">
        <f t="shared" si="172"/>
        <v>0</v>
      </c>
      <c r="X1698" s="144" t="str">
        <f t="shared" si="174"/>
        <v/>
      </c>
      <c r="Y1698" s="26"/>
      <c r="Z1698" s="34"/>
      <c r="AA1698" s="34"/>
      <c r="AB1698" s="34"/>
      <c r="AC1698" s="35"/>
      <c r="AD1698" s="36"/>
      <c r="AE1698" s="49"/>
      <c r="AF1698" s="246"/>
      <c r="AG1698" s="257">
        <f t="shared" si="173"/>
        <v>0</v>
      </c>
      <c r="AH1698" s="252" t="str">
        <f t="shared" si="175"/>
        <v/>
      </c>
      <c r="AI1698" s="258">
        <f t="shared" si="176"/>
        <v>0</v>
      </c>
    </row>
    <row r="1699" spans="1:35" ht="14.25" customHeight="1" x14ac:dyDescent="0.2">
      <c r="A1699" s="133"/>
      <c r="B1699" s="7"/>
      <c r="C1699" s="53"/>
      <c r="D1699" s="88"/>
      <c r="E1699" s="6"/>
      <c r="F1699" s="88"/>
      <c r="G1699" s="14"/>
      <c r="H1699" s="14"/>
      <c r="I1699" s="17"/>
      <c r="J1699" s="17"/>
      <c r="K1699" s="6"/>
      <c r="L1699" s="6"/>
      <c r="M1699" s="136"/>
      <c r="N1699" s="14"/>
      <c r="O1699" s="26"/>
      <c r="P1699" s="14"/>
      <c r="Q1699" s="14"/>
      <c r="R1699" s="14"/>
      <c r="S1699" s="14"/>
      <c r="T1699" s="14"/>
      <c r="U1699" s="14"/>
      <c r="V1699" s="6"/>
      <c r="W1699" s="256">
        <f t="shared" si="172"/>
        <v>0</v>
      </c>
      <c r="X1699" s="144" t="str">
        <f t="shared" si="174"/>
        <v/>
      </c>
      <c r="Y1699" s="26"/>
      <c r="Z1699" s="34"/>
      <c r="AA1699" s="34"/>
      <c r="AB1699" s="34"/>
      <c r="AC1699" s="35"/>
      <c r="AD1699" s="36"/>
      <c r="AE1699" s="49"/>
      <c r="AF1699" s="246"/>
      <c r="AG1699" s="257">
        <f t="shared" si="173"/>
        <v>0</v>
      </c>
      <c r="AH1699" s="252" t="str">
        <f t="shared" si="175"/>
        <v/>
      </c>
      <c r="AI1699" s="258">
        <f t="shared" si="176"/>
        <v>0</v>
      </c>
    </row>
    <row r="1700" spans="1:35" ht="14.25" customHeight="1" x14ac:dyDescent="0.2">
      <c r="A1700" s="133"/>
      <c r="B1700" s="7"/>
      <c r="C1700" s="53"/>
      <c r="D1700" s="88"/>
      <c r="E1700" s="6"/>
      <c r="F1700" s="88"/>
      <c r="G1700" s="14"/>
      <c r="H1700" s="14"/>
      <c r="I1700" s="17"/>
      <c r="J1700" s="17"/>
      <c r="K1700" s="6"/>
      <c r="L1700" s="6"/>
      <c r="M1700" s="136"/>
      <c r="N1700" s="14"/>
      <c r="O1700" s="26"/>
      <c r="P1700" s="14"/>
      <c r="Q1700" s="14"/>
      <c r="R1700" s="14"/>
      <c r="S1700" s="14"/>
      <c r="T1700" s="14"/>
      <c r="U1700" s="14"/>
      <c r="V1700" s="6"/>
      <c r="W1700" s="256">
        <f t="shared" si="172"/>
        <v>0</v>
      </c>
      <c r="X1700" s="144" t="str">
        <f t="shared" si="174"/>
        <v/>
      </c>
      <c r="Y1700" s="26"/>
      <c r="Z1700" s="34"/>
      <c r="AA1700" s="34"/>
      <c r="AB1700" s="34"/>
      <c r="AC1700" s="35"/>
      <c r="AD1700" s="36"/>
      <c r="AE1700" s="49"/>
      <c r="AF1700" s="246"/>
      <c r="AG1700" s="257">
        <f t="shared" si="173"/>
        <v>0</v>
      </c>
      <c r="AH1700" s="252" t="str">
        <f t="shared" si="175"/>
        <v/>
      </c>
      <c r="AI1700" s="258">
        <f t="shared" si="176"/>
        <v>0</v>
      </c>
    </row>
    <row r="1701" spans="1:35" ht="14.25" customHeight="1" x14ac:dyDescent="0.2">
      <c r="A1701" s="133"/>
      <c r="B1701" s="7"/>
      <c r="C1701" s="53"/>
      <c r="D1701" s="88"/>
      <c r="E1701" s="6"/>
      <c r="F1701" s="88"/>
      <c r="G1701" s="14"/>
      <c r="H1701" s="14"/>
      <c r="I1701" s="17"/>
      <c r="J1701" s="17"/>
      <c r="K1701" s="6"/>
      <c r="L1701" s="6"/>
      <c r="M1701" s="136"/>
      <c r="N1701" s="14"/>
      <c r="O1701" s="26"/>
      <c r="P1701" s="14"/>
      <c r="Q1701" s="14"/>
      <c r="R1701" s="14"/>
      <c r="S1701" s="14"/>
      <c r="T1701" s="14"/>
      <c r="U1701" s="14"/>
      <c r="V1701" s="6"/>
      <c r="W1701" s="256">
        <f t="shared" si="172"/>
        <v>0</v>
      </c>
      <c r="X1701" s="144" t="str">
        <f t="shared" si="174"/>
        <v/>
      </c>
      <c r="Y1701" s="26"/>
      <c r="Z1701" s="34"/>
      <c r="AA1701" s="34"/>
      <c r="AB1701" s="34"/>
      <c r="AC1701" s="35"/>
      <c r="AD1701" s="36"/>
      <c r="AE1701" s="49"/>
      <c r="AF1701" s="246"/>
      <c r="AG1701" s="257">
        <f t="shared" si="173"/>
        <v>0</v>
      </c>
      <c r="AH1701" s="252" t="str">
        <f t="shared" si="175"/>
        <v/>
      </c>
      <c r="AI1701" s="258">
        <f t="shared" si="176"/>
        <v>0</v>
      </c>
    </row>
    <row r="1702" spans="1:35" ht="14.25" customHeight="1" x14ac:dyDescent="0.2">
      <c r="A1702" s="133"/>
      <c r="B1702" s="7"/>
      <c r="C1702" s="53"/>
      <c r="D1702" s="88"/>
      <c r="E1702" s="6"/>
      <c r="F1702" s="88"/>
      <c r="G1702" s="14"/>
      <c r="H1702" s="14"/>
      <c r="I1702" s="17"/>
      <c r="J1702" s="17"/>
      <c r="K1702" s="6"/>
      <c r="L1702" s="6"/>
      <c r="M1702" s="136"/>
      <c r="N1702" s="14"/>
      <c r="O1702" s="26"/>
      <c r="P1702" s="14"/>
      <c r="Q1702" s="14"/>
      <c r="R1702" s="14"/>
      <c r="S1702" s="14"/>
      <c r="T1702" s="14"/>
      <c r="U1702" s="14"/>
      <c r="V1702" s="6"/>
      <c r="W1702" s="256">
        <f t="shared" si="172"/>
        <v>0</v>
      </c>
      <c r="X1702" s="144" t="str">
        <f t="shared" si="174"/>
        <v/>
      </c>
      <c r="Y1702" s="26"/>
      <c r="Z1702" s="34"/>
      <c r="AA1702" s="34"/>
      <c r="AB1702" s="34"/>
      <c r="AC1702" s="35"/>
      <c r="AD1702" s="36"/>
      <c r="AE1702" s="49"/>
      <c r="AF1702" s="246"/>
      <c r="AG1702" s="257">
        <f t="shared" si="173"/>
        <v>0</v>
      </c>
      <c r="AH1702" s="252" t="str">
        <f t="shared" si="175"/>
        <v/>
      </c>
      <c r="AI1702" s="258">
        <f t="shared" si="176"/>
        <v>0</v>
      </c>
    </row>
    <row r="1703" spans="1:35" ht="14.25" customHeight="1" x14ac:dyDescent="0.2">
      <c r="A1703" s="133"/>
      <c r="B1703" s="7"/>
      <c r="C1703" s="53"/>
      <c r="D1703" s="88"/>
      <c r="E1703" s="6"/>
      <c r="F1703" s="88"/>
      <c r="G1703" s="14"/>
      <c r="H1703" s="14"/>
      <c r="I1703" s="17"/>
      <c r="J1703" s="17"/>
      <c r="K1703" s="6"/>
      <c r="L1703" s="6"/>
      <c r="M1703" s="136"/>
      <c r="N1703" s="14"/>
      <c r="O1703" s="26"/>
      <c r="P1703" s="14"/>
      <c r="Q1703" s="14"/>
      <c r="R1703" s="14"/>
      <c r="S1703" s="14"/>
      <c r="T1703" s="14"/>
      <c r="U1703" s="14"/>
      <c r="V1703" s="6"/>
      <c r="W1703" s="256">
        <f t="shared" si="172"/>
        <v>0</v>
      </c>
      <c r="X1703" s="144" t="str">
        <f t="shared" si="174"/>
        <v/>
      </c>
      <c r="Y1703" s="26"/>
      <c r="Z1703" s="34"/>
      <c r="AA1703" s="34"/>
      <c r="AB1703" s="34"/>
      <c r="AC1703" s="35"/>
      <c r="AD1703" s="36"/>
      <c r="AE1703" s="49"/>
      <c r="AF1703" s="246"/>
      <c r="AG1703" s="257">
        <f t="shared" si="173"/>
        <v>0</v>
      </c>
      <c r="AH1703" s="252" t="str">
        <f t="shared" si="175"/>
        <v/>
      </c>
      <c r="AI1703" s="258">
        <f t="shared" si="176"/>
        <v>0</v>
      </c>
    </row>
    <row r="1704" spans="1:35" ht="14.25" customHeight="1" x14ac:dyDescent="0.2">
      <c r="A1704" s="133"/>
      <c r="B1704" s="7"/>
      <c r="C1704" s="53"/>
      <c r="D1704" s="88"/>
      <c r="E1704" s="6"/>
      <c r="F1704" s="88"/>
      <c r="G1704" s="14"/>
      <c r="H1704" s="14"/>
      <c r="I1704" s="17"/>
      <c r="J1704" s="17"/>
      <c r="K1704" s="6"/>
      <c r="L1704" s="6"/>
      <c r="M1704" s="136"/>
      <c r="N1704" s="14"/>
      <c r="O1704" s="26"/>
      <c r="P1704" s="14"/>
      <c r="Q1704" s="14"/>
      <c r="R1704" s="14"/>
      <c r="S1704" s="14"/>
      <c r="T1704" s="14"/>
      <c r="U1704" s="14"/>
      <c r="V1704" s="6"/>
      <c r="W1704" s="256">
        <f t="shared" ref="W1704:W1767" si="177">S1704+T1704+U1704+V1704</f>
        <v>0</v>
      </c>
      <c r="X1704" s="144" t="str">
        <f t="shared" si="174"/>
        <v/>
      </c>
      <c r="Y1704" s="26"/>
      <c r="Z1704" s="34"/>
      <c r="AA1704" s="34"/>
      <c r="AB1704" s="34"/>
      <c r="AC1704" s="35"/>
      <c r="AD1704" s="36"/>
      <c r="AE1704" s="49"/>
      <c r="AF1704" s="246"/>
      <c r="AG1704" s="257">
        <f t="shared" ref="AG1704:AG1767" si="178">N1704*C1704</f>
        <v>0</v>
      </c>
      <c r="AH1704" s="252" t="str">
        <f t="shared" si="175"/>
        <v/>
      </c>
      <c r="AI1704" s="258">
        <f t="shared" si="176"/>
        <v>0</v>
      </c>
    </row>
    <row r="1705" spans="1:35" ht="14.25" customHeight="1" x14ac:dyDescent="0.2">
      <c r="A1705" s="133"/>
      <c r="B1705" s="7"/>
      <c r="C1705" s="53"/>
      <c r="D1705" s="88"/>
      <c r="E1705" s="6"/>
      <c r="F1705" s="88"/>
      <c r="G1705" s="14"/>
      <c r="H1705" s="14"/>
      <c r="I1705" s="17"/>
      <c r="J1705" s="17"/>
      <c r="K1705" s="6"/>
      <c r="L1705" s="6"/>
      <c r="M1705" s="136"/>
      <c r="N1705" s="14"/>
      <c r="O1705" s="26"/>
      <c r="P1705" s="14"/>
      <c r="Q1705" s="14"/>
      <c r="R1705" s="14"/>
      <c r="S1705" s="14"/>
      <c r="T1705" s="14"/>
      <c r="U1705" s="14"/>
      <c r="V1705" s="6"/>
      <c r="W1705" s="256">
        <f t="shared" si="177"/>
        <v>0</v>
      </c>
      <c r="X1705" s="144" t="str">
        <f t="shared" ref="X1705:X1768" si="179">IF(O1705="a",0,IF(O1705="d","0",IF(O1705="","",+N1705-S1705-T1705-U1705-V1705)))</f>
        <v/>
      </c>
      <c r="Y1705" s="26"/>
      <c r="Z1705" s="34"/>
      <c r="AA1705" s="34"/>
      <c r="AB1705" s="34"/>
      <c r="AC1705" s="35"/>
      <c r="AD1705" s="36"/>
      <c r="AE1705" s="49"/>
      <c r="AF1705" s="246"/>
      <c r="AG1705" s="257">
        <f t="shared" si="178"/>
        <v>0</v>
      </c>
      <c r="AH1705" s="252" t="str">
        <f t="shared" ref="AH1705:AH1768" si="180">IF(O1705="a",0,IF(O1705="d",0,IF(C1705="","",+N1705-(C1705*N1705))))</f>
        <v/>
      </c>
      <c r="AI1705" s="258">
        <f t="shared" si="176"/>
        <v>0</v>
      </c>
    </row>
    <row r="1706" spans="1:35" ht="14.25" customHeight="1" x14ac:dyDescent="0.2">
      <c r="A1706" s="133"/>
      <c r="B1706" s="7"/>
      <c r="C1706" s="53"/>
      <c r="D1706" s="88"/>
      <c r="E1706" s="6"/>
      <c r="F1706" s="88"/>
      <c r="G1706" s="14"/>
      <c r="H1706" s="14"/>
      <c r="I1706" s="17"/>
      <c r="J1706" s="17"/>
      <c r="K1706" s="6"/>
      <c r="L1706" s="6"/>
      <c r="M1706" s="136"/>
      <c r="N1706" s="14"/>
      <c r="O1706" s="26"/>
      <c r="P1706" s="14"/>
      <c r="Q1706" s="14"/>
      <c r="R1706" s="14"/>
      <c r="S1706" s="14"/>
      <c r="T1706" s="14"/>
      <c r="U1706" s="14"/>
      <c r="V1706" s="6"/>
      <c r="W1706" s="256">
        <f t="shared" si="177"/>
        <v>0</v>
      </c>
      <c r="X1706" s="144" t="str">
        <f t="shared" si="179"/>
        <v/>
      </c>
      <c r="Y1706" s="26"/>
      <c r="Z1706" s="34"/>
      <c r="AA1706" s="34"/>
      <c r="AB1706" s="34"/>
      <c r="AC1706" s="35"/>
      <c r="AD1706" s="36"/>
      <c r="AE1706" s="49"/>
      <c r="AF1706" s="246"/>
      <c r="AG1706" s="257">
        <f t="shared" si="178"/>
        <v>0</v>
      </c>
      <c r="AH1706" s="252" t="str">
        <f t="shared" si="180"/>
        <v/>
      </c>
      <c r="AI1706" s="258">
        <f t="shared" si="176"/>
        <v>0</v>
      </c>
    </row>
    <row r="1707" spans="1:35" ht="14.25" customHeight="1" x14ac:dyDescent="0.2">
      <c r="A1707" s="133"/>
      <c r="B1707" s="7"/>
      <c r="C1707" s="53"/>
      <c r="D1707" s="88"/>
      <c r="E1707" s="6"/>
      <c r="F1707" s="88"/>
      <c r="G1707" s="14"/>
      <c r="H1707" s="14"/>
      <c r="I1707" s="17"/>
      <c r="J1707" s="17"/>
      <c r="K1707" s="6"/>
      <c r="L1707" s="6"/>
      <c r="M1707" s="136"/>
      <c r="N1707" s="14"/>
      <c r="O1707" s="26"/>
      <c r="P1707" s="14"/>
      <c r="Q1707" s="14"/>
      <c r="R1707" s="14"/>
      <c r="S1707" s="14"/>
      <c r="T1707" s="14"/>
      <c r="U1707" s="14"/>
      <c r="V1707" s="6"/>
      <c r="W1707" s="256">
        <f t="shared" si="177"/>
        <v>0</v>
      </c>
      <c r="X1707" s="144" t="str">
        <f t="shared" si="179"/>
        <v/>
      </c>
      <c r="Y1707" s="26"/>
      <c r="Z1707" s="34"/>
      <c r="AA1707" s="34"/>
      <c r="AB1707" s="34"/>
      <c r="AC1707" s="35"/>
      <c r="AD1707" s="36"/>
      <c r="AE1707" s="49"/>
      <c r="AF1707" s="246"/>
      <c r="AG1707" s="257">
        <f t="shared" si="178"/>
        <v>0</v>
      </c>
      <c r="AH1707" s="252" t="str">
        <f t="shared" si="180"/>
        <v/>
      </c>
      <c r="AI1707" s="258">
        <f t="shared" si="176"/>
        <v>0</v>
      </c>
    </row>
    <row r="1708" spans="1:35" ht="14.25" customHeight="1" x14ac:dyDescent="0.2">
      <c r="A1708" s="133"/>
      <c r="B1708" s="7"/>
      <c r="C1708" s="53"/>
      <c r="D1708" s="88"/>
      <c r="E1708" s="6"/>
      <c r="F1708" s="88"/>
      <c r="G1708" s="14"/>
      <c r="H1708" s="14"/>
      <c r="I1708" s="17"/>
      <c r="J1708" s="17"/>
      <c r="K1708" s="6"/>
      <c r="L1708" s="6"/>
      <c r="M1708" s="136"/>
      <c r="N1708" s="14"/>
      <c r="O1708" s="26"/>
      <c r="P1708" s="14"/>
      <c r="Q1708" s="14"/>
      <c r="R1708" s="14"/>
      <c r="S1708" s="14"/>
      <c r="T1708" s="14"/>
      <c r="U1708" s="14"/>
      <c r="V1708" s="6"/>
      <c r="W1708" s="256">
        <f t="shared" si="177"/>
        <v>0</v>
      </c>
      <c r="X1708" s="144" t="str">
        <f t="shared" si="179"/>
        <v/>
      </c>
      <c r="Y1708" s="26"/>
      <c r="Z1708" s="34"/>
      <c r="AA1708" s="34"/>
      <c r="AB1708" s="34"/>
      <c r="AC1708" s="35"/>
      <c r="AD1708" s="36"/>
      <c r="AE1708" s="49"/>
      <c r="AF1708" s="246"/>
      <c r="AG1708" s="257">
        <f t="shared" si="178"/>
        <v>0</v>
      </c>
      <c r="AH1708" s="252" t="str">
        <f t="shared" si="180"/>
        <v/>
      </c>
      <c r="AI1708" s="258">
        <f t="shared" si="176"/>
        <v>0</v>
      </c>
    </row>
    <row r="1709" spans="1:35" ht="14.25" customHeight="1" x14ac:dyDescent="0.2">
      <c r="A1709" s="133"/>
      <c r="B1709" s="7"/>
      <c r="C1709" s="53"/>
      <c r="D1709" s="88"/>
      <c r="E1709" s="6"/>
      <c r="F1709" s="88"/>
      <c r="G1709" s="14"/>
      <c r="H1709" s="14"/>
      <c r="I1709" s="17"/>
      <c r="J1709" s="17"/>
      <c r="K1709" s="6"/>
      <c r="L1709" s="6"/>
      <c r="M1709" s="136"/>
      <c r="N1709" s="14"/>
      <c r="O1709" s="26"/>
      <c r="P1709" s="14"/>
      <c r="Q1709" s="14"/>
      <c r="R1709" s="14"/>
      <c r="S1709" s="14"/>
      <c r="T1709" s="14"/>
      <c r="U1709" s="14"/>
      <c r="V1709" s="6"/>
      <c r="W1709" s="256">
        <f t="shared" si="177"/>
        <v>0</v>
      </c>
      <c r="X1709" s="144" t="str">
        <f t="shared" si="179"/>
        <v/>
      </c>
      <c r="Y1709" s="26"/>
      <c r="Z1709" s="34"/>
      <c r="AA1709" s="34"/>
      <c r="AB1709" s="34"/>
      <c r="AC1709" s="35"/>
      <c r="AD1709" s="36"/>
      <c r="AE1709" s="49"/>
      <c r="AF1709" s="246"/>
      <c r="AG1709" s="257">
        <f t="shared" si="178"/>
        <v>0</v>
      </c>
      <c r="AH1709" s="252" t="str">
        <f t="shared" si="180"/>
        <v/>
      </c>
      <c r="AI1709" s="258">
        <f t="shared" si="176"/>
        <v>0</v>
      </c>
    </row>
    <row r="1710" spans="1:35" ht="14.25" customHeight="1" x14ac:dyDescent="0.2">
      <c r="A1710" s="133"/>
      <c r="B1710" s="7"/>
      <c r="C1710" s="53"/>
      <c r="D1710" s="88"/>
      <c r="E1710" s="6"/>
      <c r="F1710" s="88"/>
      <c r="G1710" s="14"/>
      <c r="H1710" s="14"/>
      <c r="I1710" s="17"/>
      <c r="J1710" s="17"/>
      <c r="K1710" s="6"/>
      <c r="L1710" s="6"/>
      <c r="M1710" s="136"/>
      <c r="N1710" s="14"/>
      <c r="O1710" s="26"/>
      <c r="P1710" s="14"/>
      <c r="Q1710" s="14"/>
      <c r="R1710" s="14"/>
      <c r="S1710" s="14"/>
      <c r="T1710" s="14"/>
      <c r="U1710" s="14"/>
      <c r="V1710" s="6"/>
      <c r="W1710" s="256">
        <f t="shared" si="177"/>
        <v>0</v>
      </c>
      <c r="X1710" s="144" t="str">
        <f t="shared" si="179"/>
        <v/>
      </c>
      <c r="Y1710" s="26"/>
      <c r="Z1710" s="34"/>
      <c r="AA1710" s="34"/>
      <c r="AB1710" s="34"/>
      <c r="AC1710" s="35"/>
      <c r="AD1710" s="36"/>
      <c r="AE1710" s="49"/>
      <c r="AF1710" s="246"/>
      <c r="AG1710" s="257">
        <f t="shared" si="178"/>
        <v>0</v>
      </c>
      <c r="AH1710" s="252" t="str">
        <f t="shared" si="180"/>
        <v/>
      </c>
      <c r="AI1710" s="258">
        <f t="shared" ref="AI1710:AI1773" si="181">AG1710-W1710</f>
        <v>0</v>
      </c>
    </row>
    <row r="1711" spans="1:35" ht="14.25" customHeight="1" x14ac:dyDescent="0.2">
      <c r="A1711" s="133"/>
      <c r="B1711" s="7"/>
      <c r="C1711" s="53"/>
      <c r="D1711" s="88"/>
      <c r="E1711" s="6"/>
      <c r="F1711" s="88"/>
      <c r="G1711" s="14"/>
      <c r="H1711" s="14"/>
      <c r="I1711" s="17"/>
      <c r="J1711" s="17"/>
      <c r="K1711" s="6"/>
      <c r="L1711" s="6"/>
      <c r="M1711" s="136"/>
      <c r="N1711" s="14"/>
      <c r="O1711" s="26"/>
      <c r="P1711" s="14"/>
      <c r="Q1711" s="14"/>
      <c r="R1711" s="14"/>
      <c r="S1711" s="14"/>
      <c r="T1711" s="14"/>
      <c r="U1711" s="14"/>
      <c r="V1711" s="6"/>
      <c r="W1711" s="256">
        <f t="shared" si="177"/>
        <v>0</v>
      </c>
      <c r="X1711" s="144" t="str">
        <f t="shared" si="179"/>
        <v/>
      </c>
      <c r="Y1711" s="26"/>
      <c r="Z1711" s="34"/>
      <c r="AA1711" s="34"/>
      <c r="AB1711" s="34"/>
      <c r="AC1711" s="35"/>
      <c r="AD1711" s="36"/>
      <c r="AE1711" s="49"/>
      <c r="AF1711" s="246"/>
      <c r="AG1711" s="257">
        <f t="shared" si="178"/>
        <v>0</v>
      </c>
      <c r="AH1711" s="252" t="str">
        <f t="shared" si="180"/>
        <v/>
      </c>
      <c r="AI1711" s="258">
        <f t="shared" si="181"/>
        <v>0</v>
      </c>
    </row>
    <row r="1712" spans="1:35" ht="14.25" customHeight="1" x14ac:dyDescent="0.2">
      <c r="A1712" s="133"/>
      <c r="B1712" s="7"/>
      <c r="C1712" s="53"/>
      <c r="D1712" s="88"/>
      <c r="E1712" s="6"/>
      <c r="F1712" s="88"/>
      <c r="G1712" s="14"/>
      <c r="H1712" s="14"/>
      <c r="I1712" s="17"/>
      <c r="J1712" s="17"/>
      <c r="K1712" s="6"/>
      <c r="L1712" s="6"/>
      <c r="M1712" s="136"/>
      <c r="N1712" s="14"/>
      <c r="O1712" s="26"/>
      <c r="P1712" s="14"/>
      <c r="Q1712" s="14"/>
      <c r="R1712" s="14"/>
      <c r="S1712" s="14"/>
      <c r="T1712" s="14"/>
      <c r="U1712" s="14"/>
      <c r="V1712" s="6"/>
      <c r="W1712" s="256">
        <f t="shared" si="177"/>
        <v>0</v>
      </c>
      <c r="X1712" s="144" t="str">
        <f t="shared" si="179"/>
        <v/>
      </c>
      <c r="Y1712" s="26"/>
      <c r="Z1712" s="34"/>
      <c r="AA1712" s="34"/>
      <c r="AB1712" s="34"/>
      <c r="AC1712" s="35"/>
      <c r="AD1712" s="36"/>
      <c r="AE1712" s="49"/>
      <c r="AF1712" s="246"/>
      <c r="AG1712" s="257">
        <f t="shared" si="178"/>
        <v>0</v>
      </c>
      <c r="AH1712" s="252" t="str">
        <f t="shared" si="180"/>
        <v/>
      </c>
      <c r="AI1712" s="258">
        <f t="shared" si="181"/>
        <v>0</v>
      </c>
    </row>
    <row r="1713" spans="1:35" ht="14.25" customHeight="1" x14ac:dyDescent="0.2">
      <c r="A1713" s="133"/>
      <c r="B1713" s="7"/>
      <c r="C1713" s="53"/>
      <c r="D1713" s="88"/>
      <c r="E1713" s="6"/>
      <c r="F1713" s="88"/>
      <c r="G1713" s="14"/>
      <c r="H1713" s="14"/>
      <c r="I1713" s="17"/>
      <c r="J1713" s="17"/>
      <c r="K1713" s="6"/>
      <c r="L1713" s="6"/>
      <c r="M1713" s="136"/>
      <c r="N1713" s="14"/>
      <c r="O1713" s="26"/>
      <c r="P1713" s="14"/>
      <c r="Q1713" s="14"/>
      <c r="R1713" s="14"/>
      <c r="S1713" s="14"/>
      <c r="T1713" s="14"/>
      <c r="U1713" s="14"/>
      <c r="V1713" s="6"/>
      <c r="W1713" s="256">
        <f t="shared" si="177"/>
        <v>0</v>
      </c>
      <c r="X1713" s="144" t="str">
        <f t="shared" si="179"/>
        <v/>
      </c>
      <c r="Y1713" s="26"/>
      <c r="Z1713" s="34"/>
      <c r="AA1713" s="34"/>
      <c r="AB1713" s="34"/>
      <c r="AC1713" s="35"/>
      <c r="AD1713" s="36"/>
      <c r="AE1713" s="49"/>
      <c r="AF1713" s="246"/>
      <c r="AG1713" s="257">
        <f t="shared" si="178"/>
        <v>0</v>
      </c>
      <c r="AH1713" s="252" t="str">
        <f t="shared" si="180"/>
        <v/>
      </c>
      <c r="AI1713" s="258">
        <f t="shared" si="181"/>
        <v>0</v>
      </c>
    </row>
    <row r="1714" spans="1:35" ht="14.25" customHeight="1" x14ac:dyDescent="0.2">
      <c r="A1714" s="133"/>
      <c r="B1714" s="7"/>
      <c r="C1714" s="53"/>
      <c r="D1714" s="88"/>
      <c r="E1714" s="6"/>
      <c r="F1714" s="88"/>
      <c r="G1714" s="14"/>
      <c r="H1714" s="14"/>
      <c r="I1714" s="17"/>
      <c r="J1714" s="17"/>
      <c r="K1714" s="6"/>
      <c r="L1714" s="6"/>
      <c r="M1714" s="136"/>
      <c r="N1714" s="14"/>
      <c r="O1714" s="26"/>
      <c r="P1714" s="14"/>
      <c r="Q1714" s="14"/>
      <c r="R1714" s="14"/>
      <c r="S1714" s="14"/>
      <c r="T1714" s="14"/>
      <c r="U1714" s="14"/>
      <c r="V1714" s="6"/>
      <c r="W1714" s="256">
        <f t="shared" si="177"/>
        <v>0</v>
      </c>
      <c r="X1714" s="144" t="str">
        <f t="shared" si="179"/>
        <v/>
      </c>
      <c r="Y1714" s="26"/>
      <c r="Z1714" s="34"/>
      <c r="AA1714" s="34"/>
      <c r="AB1714" s="34"/>
      <c r="AC1714" s="35"/>
      <c r="AD1714" s="36"/>
      <c r="AE1714" s="49"/>
      <c r="AF1714" s="246"/>
      <c r="AG1714" s="257">
        <f t="shared" si="178"/>
        <v>0</v>
      </c>
      <c r="AH1714" s="252" t="str">
        <f t="shared" si="180"/>
        <v/>
      </c>
      <c r="AI1714" s="258">
        <f t="shared" si="181"/>
        <v>0</v>
      </c>
    </row>
    <row r="1715" spans="1:35" ht="14.25" customHeight="1" x14ac:dyDescent="0.2">
      <c r="A1715" s="133"/>
      <c r="B1715" s="7"/>
      <c r="C1715" s="53"/>
      <c r="D1715" s="88"/>
      <c r="E1715" s="6"/>
      <c r="F1715" s="88"/>
      <c r="G1715" s="14"/>
      <c r="H1715" s="14"/>
      <c r="I1715" s="17"/>
      <c r="J1715" s="17"/>
      <c r="K1715" s="6"/>
      <c r="L1715" s="6"/>
      <c r="M1715" s="136"/>
      <c r="N1715" s="14"/>
      <c r="O1715" s="26"/>
      <c r="P1715" s="14"/>
      <c r="Q1715" s="14"/>
      <c r="R1715" s="14"/>
      <c r="S1715" s="14"/>
      <c r="T1715" s="14"/>
      <c r="U1715" s="14"/>
      <c r="V1715" s="6"/>
      <c r="W1715" s="256">
        <f t="shared" si="177"/>
        <v>0</v>
      </c>
      <c r="X1715" s="144" t="str">
        <f t="shared" si="179"/>
        <v/>
      </c>
      <c r="Y1715" s="26"/>
      <c r="Z1715" s="34"/>
      <c r="AA1715" s="34"/>
      <c r="AB1715" s="34"/>
      <c r="AC1715" s="35"/>
      <c r="AD1715" s="36"/>
      <c r="AE1715" s="49"/>
      <c r="AF1715" s="246"/>
      <c r="AG1715" s="257">
        <f t="shared" si="178"/>
        <v>0</v>
      </c>
      <c r="AH1715" s="252" t="str">
        <f t="shared" si="180"/>
        <v/>
      </c>
      <c r="AI1715" s="258">
        <f t="shared" si="181"/>
        <v>0</v>
      </c>
    </row>
    <row r="1716" spans="1:35" ht="14.25" customHeight="1" x14ac:dyDescent="0.2">
      <c r="A1716" s="133"/>
      <c r="B1716" s="7"/>
      <c r="C1716" s="53"/>
      <c r="D1716" s="88"/>
      <c r="E1716" s="6"/>
      <c r="F1716" s="88"/>
      <c r="G1716" s="14"/>
      <c r="H1716" s="14"/>
      <c r="I1716" s="17"/>
      <c r="J1716" s="17"/>
      <c r="K1716" s="6"/>
      <c r="L1716" s="6"/>
      <c r="M1716" s="136"/>
      <c r="N1716" s="14"/>
      <c r="O1716" s="26"/>
      <c r="P1716" s="14"/>
      <c r="Q1716" s="14"/>
      <c r="R1716" s="14"/>
      <c r="S1716" s="14"/>
      <c r="T1716" s="14"/>
      <c r="U1716" s="14"/>
      <c r="V1716" s="6"/>
      <c r="W1716" s="256">
        <f t="shared" si="177"/>
        <v>0</v>
      </c>
      <c r="X1716" s="144" t="str">
        <f t="shared" si="179"/>
        <v/>
      </c>
      <c r="Y1716" s="26"/>
      <c r="Z1716" s="34"/>
      <c r="AA1716" s="34"/>
      <c r="AB1716" s="34"/>
      <c r="AC1716" s="35"/>
      <c r="AD1716" s="36"/>
      <c r="AE1716" s="49"/>
      <c r="AF1716" s="246"/>
      <c r="AG1716" s="257">
        <f t="shared" si="178"/>
        <v>0</v>
      </c>
      <c r="AH1716" s="252" t="str">
        <f t="shared" si="180"/>
        <v/>
      </c>
      <c r="AI1716" s="258">
        <f t="shared" si="181"/>
        <v>0</v>
      </c>
    </row>
    <row r="1717" spans="1:35" ht="14.25" customHeight="1" x14ac:dyDescent="0.2">
      <c r="A1717" s="133"/>
      <c r="B1717" s="7"/>
      <c r="C1717" s="53"/>
      <c r="D1717" s="88"/>
      <c r="E1717" s="6"/>
      <c r="F1717" s="88"/>
      <c r="G1717" s="14"/>
      <c r="H1717" s="14"/>
      <c r="I1717" s="17"/>
      <c r="J1717" s="17"/>
      <c r="K1717" s="6"/>
      <c r="L1717" s="6"/>
      <c r="M1717" s="136"/>
      <c r="N1717" s="14"/>
      <c r="O1717" s="26"/>
      <c r="P1717" s="14"/>
      <c r="Q1717" s="14"/>
      <c r="R1717" s="14"/>
      <c r="S1717" s="14"/>
      <c r="T1717" s="14"/>
      <c r="U1717" s="14"/>
      <c r="V1717" s="6"/>
      <c r="W1717" s="256">
        <f t="shared" si="177"/>
        <v>0</v>
      </c>
      <c r="X1717" s="144" t="str">
        <f t="shared" si="179"/>
        <v/>
      </c>
      <c r="Y1717" s="26"/>
      <c r="Z1717" s="34"/>
      <c r="AA1717" s="34"/>
      <c r="AB1717" s="34"/>
      <c r="AC1717" s="35"/>
      <c r="AD1717" s="36"/>
      <c r="AE1717" s="49"/>
      <c r="AF1717" s="246"/>
      <c r="AG1717" s="257">
        <f t="shared" si="178"/>
        <v>0</v>
      </c>
      <c r="AH1717" s="252" t="str">
        <f t="shared" si="180"/>
        <v/>
      </c>
      <c r="AI1717" s="258">
        <f t="shared" si="181"/>
        <v>0</v>
      </c>
    </row>
    <row r="1718" spans="1:35" ht="14.25" customHeight="1" x14ac:dyDescent="0.2">
      <c r="A1718" s="133"/>
      <c r="B1718" s="7"/>
      <c r="C1718" s="53"/>
      <c r="D1718" s="88"/>
      <c r="E1718" s="6"/>
      <c r="F1718" s="88"/>
      <c r="G1718" s="14"/>
      <c r="H1718" s="14"/>
      <c r="I1718" s="17"/>
      <c r="J1718" s="17"/>
      <c r="K1718" s="6"/>
      <c r="L1718" s="6"/>
      <c r="M1718" s="136"/>
      <c r="N1718" s="14"/>
      <c r="O1718" s="26"/>
      <c r="P1718" s="14"/>
      <c r="Q1718" s="14"/>
      <c r="R1718" s="14"/>
      <c r="S1718" s="14"/>
      <c r="T1718" s="14"/>
      <c r="U1718" s="14"/>
      <c r="V1718" s="6"/>
      <c r="W1718" s="256">
        <f t="shared" si="177"/>
        <v>0</v>
      </c>
      <c r="X1718" s="144" t="str">
        <f t="shared" si="179"/>
        <v/>
      </c>
      <c r="Y1718" s="26"/>
      <c r="Z1718" s="34"/>
      <c r="AA1718" s="34"/>
      <c r="AB1718" s="34"/>
      <c r="AC1718" s="35"/>
      <c r="AD1718" s="36"/>
      <c r="AE1718" s="49"/>
      <c r="AF1718" s="246"/>
      <c r="AG1718" s="257">
        <f t="shared" si="178"/>
        <v>0</v>
      </c>
      <c r="AH1718" s="252" t="str">
        <f t="shared" si="180"/>
        <v/>
      </c>
      <c r="AI1718" s="258">
        <f t="shared" si="181"/>
        <v>0</v>
      </c>
    </row>
    <row r="1719" spans="1:35" ht="14.25" customHeight="1" x14ac:dyDescent="0.2">
      <c r="A1719" s="133"/>
      <c r="B1719" s="7"/>
      <c r="C1719" s="53"/>
      <c r="D1719" s="88"/>
      <c r="E1719" s="6"/>
      <c r="F1719" s="88"/>
      <c r="G1719" s="14"/>
      <c r="H1719" s="14"/>
      <c r="I1719" s="17"/>
      <c r="J1719" s="17"/>
      <c r="K1719" s="6"/>
      <c r="L1719" s="6"/>
      <c r="M1719" s="136"/>
      <c r="N1719" s="14"/>
      <c r="O1719" s="26"/>
      <c r="P1719" s="14"/>
      <c r="Q1719" s="14"/>
      <c r="R1719" s="14"/>
      <c r="S1719" s="14"/>
      <c r="T1719" s="14"/>
      <c r="U1719" s="14"/>
      <c r="V1719" s="6"/>
      <c r="W1719" s="256">
        <f t="shared" si="177"/>
        <v>0</v>
      </c>
      <c r="X1719" s="144" t="str">
        <f t="shared" si="179"/>
        <v/>
      </c>
      <c r="Y1719" s="26"/>
      <c r="Z1719" s="34"/>
      <c r="AA1719" s="34"/>
      <c r="AB1719" s="34"/>
      <c r="AC1719" s="35"/>
      <c r="AD1719" s="36"/>
      <c r="AE1719" s="49"/>
      <c r="AF1719" s="246"/>
      <c r="AG1719" s="257">
        <f t="shared" si="178"/>
        <v>0</v>
      </c>
      <c r="AH1719" s="252" t="str">
        <f t="shared" si="180"/>
        <v/>
      </c>
      <c r="AI1719" s="258">
        <f t="shared" si="181"/>
        <v>0</v>
      </c>
    </row>
    <row r="1720" spans="1:35" ht="14.25" customHeight="1" x14ac:dyDescent="0.2">
      <c r="A1720" s="133"/>
      <c r="B1720" s="7"/>
      <c r="C1720" s="53"/>
      <c r="D1720" s="88"/>
      <c r="E1720" s="6"/>
      <c r="F1720" s="88"/>
      <c r="G1720" s="14"/>
      <c r="H1720" s="14"/>
      <c r="I1720" s="17"/>
      <c r="J1720" s="17"/>
      <c r="K1720" s="6"/>
      <c r="L1720" s="6"/>
      <c r="M1720" s="136"/>
      <c r="N1720" s="14"/>
      <c r="O1720" s="26"/>
      <c r="P1720" s="14"/>
      <c r="Q1720" s="14"/>
      <c r="R1720" s="14"/>
      <c r="S1720" s="14"/>
      <c r="T1720" s="14"/>
      <c r="U1720" s="14"/>
      <c r="V1720" s="6"/>
      <c r="W1720" s="256">
        <f t="shared" si="177"/>
        <v>0</v>
      </c>
      <c r="X1720" s="144" t="str">
        <f t="shared" si="179"/>
        <v/>
      </c>
      <c r="Y1720" s="26"/>
      <c r="Z1720" s="34"/>
      <c r="AA1720" s="34"/>
      <c r="AB1720" s="34"/>
      <c r="AC1720" s="35"/>
      <c r="AD1720" s="36"/>
      <c r="AE1720" s="49"/>
      <c r="AF1720" s="246"/>
      <c r="AG1720" s="257">
        <f t="shared" si="178"/>
        <v>0</v>
      </c>
      <c r="AH1720" s="252" t="str">
        <f t="shared" si="180"/>
        <v/>
      </c>
      <c r="AI1720" s="258">
        <f t="shared" si="181"/>
        <v>0</v>
      </c>
    </row>
    <row r="1721" spans="1:35" ht="14.25" customHeight="1" x14ac:dyDescent="0.2">
      <c r="A1721" s="133"/>
      <c r="B1721" s="7"/>
      <c r="C1721" s="53"/>
      <c r="D1721" s="88"/>
      <c r="E1721" s="6"/>
      <c r="F1721" s="88"/>
      <c r="G1721" s="14"/>
      <c r="H1721" s="14"/>
      <c r="I1721" s="17"/>
      <c r="J1721" s="17"/>
      <c r="K1721" s="6"/>
      <c r="L1721" s="6"/>
      <c r="M1721" s="136"/>
      <c r="N1721" s="14"/>
      <c r="O1721" s="26"/>
      <c r="P1721" s="14"/>
      <c r="Q1721" s="14"/>
      <c r="R1721" s="14"/>
      <c r="S1721" s="14"/>
      <c r="T1721" s="14"/>
      <c r="U1721" s="14"/>
      <c r="V1721" s="6"/>
      <c r="W1721" s="256">
        <f t="shared" si="177"/>
        <v>0</v>
      </c>
      <c r="X1721" s="144" t="str">
        <f t="shared" si="179"/>
        <v/>
      </c>
      <c r="Y1721" s="26"/>
      <c r="Z1721" s="34"/>
      <c r="AA1721" s="34"/>
      <c r="AB1721" s="34"/>
      <c r="AC1721" s="35"/>
      <c r="AD1721" s="36"/>
      <c r="AE1721" s="49"/>
      <c r="AF1721" s="246"/>
      <c r="AG1721" s="257">
        <f t="shared" si="178"/>
        <v>0</v>
      </c>
      <c r="AH1721" s="252" t="str">
        <f t="shared" si="180"/>
        <v/>
      </c>
      <c r="AI1721" s="258">
        <f t="shared" si="181"/>
        <v>0</v>
      </c>
    </row>
    <row r="1722" spans="1:35" ht="14.25" customHeight="1" x14ac:dyDescent="0.2">
      <c r="A1722" s="133"/>
      <c r="B1722" s="7"/>
      <c r="C1722" s="53"/>
      <c r="D1722" s="88"/>
      <c r="E1722" s="6"/>
      <c r="F1722" s="88"/>
      <c r="G1722" s="14"/>
      <c r="H1722" s="14"/>
      <c r="I1722" s="17"/>
      <c r="J1722" s="17"/>
      <c r="K1722" s="6"/>
      <c r="L1722" s="6"/>
      <c r="M1722" s="136"/>
      <c r="N1722" s="14"/>
      <c r="O1722" s="26"/>
      <c r="P1722" s="14"/>
      <c r="Q1722" s="14"/>
      <c r="R1722" s="14"/>
      <c r="S1722" s="14"/>
      <c r="T1722" s="14"/>
      <c r="U1722" s="14"/>
      <c r="V1722" s="6"/>
      <c r="W1722" s="256">
        <f t="shared" si="177"/>
        <v>0</v>
      </c>
      <c r="X1722" s="144" t="str">
        <f t="shared" si="179"/>
        <v/>
      </c>
      <c r="Y1722" s="26"/>
      <c r="Z1722" s="34"/>
      <c r="AA1722" s="34"/>
      <c r="AB1722" s="34"/>
      <c r="AC1722" s="35"/>
      <c r="AD1722" s="36"/>
      <c r="AE1722" s="49"/>
      <c r="AF1722" s="246"/>
      <c r="AG1722" s="257">
        <f t="shared" si="178"/>
        <v>0</v>
      </c>
      <c r="AH1722" s="252" t="str">
        <f t="shared" si="180"/>
        <v/>
      </c>
      <c r="AI1722" s="258">
        <f t="shared" si="181"/>
        <v>0</v>
      </c>
    </row>
    <row r="1723" spans="1:35" ht="14.25" customHeight="1" x14ac:dyDescent="0.2">
      <c r="A1723" s="133"/>
      <c r="B1723" s="7"/>
      <c r="C1723" s="53"/>
      <c r="D1723" s="88"/>
      <c r="E1723" s="6"/>
      <c r="F1723" s="88"/>
      <c r="G1723" s="14"/>
      <c r="H1723" s="14"/>
      <c r="I1723" s="17"/>
      <c r="J1723" s="17"/>
      <c r="K1723" s="6"/>
      <c r="L1723" s="6"/>
      <c r="M1723" s="136"/>
      <c r="N1723" s="14"/>
      <c r="O1723" s="26"/>
      <c r="P1723" s="14"/>
      <c r="Q1723" s="14"/>
      <c r="R1723" s="14"/>
      <c r="S1723" s="14"/>
      <c r="T1723" s="14"/>
      <c r="U1723" s="14"/>
      <c r="V1723" s="6"/>
      <c r="W1723" s="256">
        <f t="shared" si="177"/>
        <v>0</v>
      </c>
      <c r="X1723" s="144" t="str">
        <f t="shared" si="179"/>
        <v/>
      </c>
      <c r="Y1723" s="26"/>
      <c r="Z1723" s="34"/>
      <c r="AA1723" s="34"/>
      <c r="AB1723" s="34"/>
      <c r="AC1723" s="35"/>
      <c r="AD1723" s="36"/>
      <c r="AE1723" s="49"/>
      <c r="AF1723" s="246"/>
      <c r="AG1723" s="257">
        <f t="shared" si="178"/>
        <v>0</v>
      </c>
      <c r="AH1723" s="252" t="str">
        <f t="shared" si="180"/>
        <v/>
      </c>
      <c r="AI1723" s="258">
        <f t="shared" si="181"/>
        <v>0</v>
      </c>
    </row>
    <row r="1724" spans="1:35" ht="14.25" customHeight="1" x14ac:dyDescent="0.2">
      <c r="A1724" s="133"/>
      <c r="B1724" s="7"/>
      <c r="C1724" s="53"/>
      <c r="D1724" s="88"/>
      <c r="E1724" s="6"/>
      <c r="F1724" s="88"/>
      <c r="G1724" s="14"/>
      <c r="H1724" s="14"/>
      <c r="I1724" s="17"/>
      <c r="J1724" s="17"/>
      <c r="K1724" s="6"/>
      <c r="L1724" s="6"/>
      <c r="M1724" s="136"/>
      <c r="N1724" s="14"/>
      <c r="O1724" s="26"/>
      <c r="P1724" s="14"/>
      <c r="Q1724" s="14"/>
      <c r="R1724" s="14"/>
      <c r="S1724" s="14"/>
      <c r="T1724" s="14"/>
      <c r="U1724" s="14"/>
      <c r="V1724" s="6"/>
      <c r="W1724" s="256">
        <f t="shared" si="177"/>
        <v>0</v>
      </c>
      <c r="X1724" s="144" t="str">
        <f t="shared" si="179"/>
        <v/>
      </c>
      <c r="Y1724" s="26"/>
      <c r="Z1724" s="34"/>
      <c r="AA1724" s="34"/>
      <c r="AB1724" s="34"/>
      <c r="AC1724" s="35"/>
      <c r="AD1724" s="36"/>
      <c r="AE1724" s="49"/>
      <c r="AF1724" s="246"/>
      <c r="AG1724" s="257">
        <f t="shared" si="178"/>
        <v>0</v>
      </c>
      <c r="AH1724" s="252" t="str">
        <f t="shared" si="180"/>
        <v/>
      </c>
      <c r="AI1724" s="258">
        <f t="shared" si="181"/>
        <v>0</v>
      </c>
    </row>
    <row r="1725" spans="1:35" ht="14.25" customHeight="1" x14ac:dyDescent="0.2">
      <c r="A1725" s="133"/>
      <c r="B1725" s="7"/>
      <c r="C1725" s="53"/>
      <c r="D1725" s="88"/>
      <c r="E1725" s="6"/>
      <c r="F1725" s="88"/>
      <c r="G1725" s="14"/>
      <c r="H1725" s="14"/>
      <c r="I1725" s="17"/>
      <c r="J1725" s="17"/>
      <c r="K1725" s="6"/>
      <c r="L1725" s="6"/>
      <c r="M1725" s="136"/>
      <c r="N1725" s="14"/>
      <c r="O1725" s="26"/>
      <c r="P1725" s="14"/>
      <c r="Q1725" s="14"/>
      <c r="R1725" s="14"/>
      <c r="S1725" s="14"/>
      <c r="T1725" s="14"/>
      <c r="U1725" s="14"/>
      <c r="V1725" s="6"/>
      <c r="W1725" s="256">
        <f t="shared" si="177"/>
        <v>0</v>
      </c>
      <c r="X1725" s="144" t="str">
        <f t="shared" si="179"/>
        <v/>
      </c>
      <c r="Y1725" s="26"/>
      <c r="Z1725" s="34"/>
      <c r="AA1725" s="34"/>
      <c r="AB1725" s="34"/>
      <c r="AC1725" s="35"/>
      <c r="AD1725" s="36"/>
      <c r="AE1725" s="49"/>
      <c r="AF1725" s="246"/>
      <c r="AG1725" s="257">
        <f t="shared" si="178"/>
        <v>0</v>
      </c>
      <c r="AH1725" s="252" t="str">
        <f t="shared" si="180"/>
        <v/>
      </c>
      <c r="AI1725" s="258">
        <f t="shared" si="181"/>
        <v>0</v>
      </c>
    </row>
    <row r="1726" spans="1:35" ht="14.25" customHeight="1" x14ac:dyDescent="0.2">
      <c r="A1726" s="133"/>
      <c r="B1726" s="7"/>
      <c r="C1726" s="53"/>
      <c r="D1726" s="88"/>
      <c r="E1726" s="6"/>
      <c r="F1726" s="88"/>
      <c r="G1726" s="14"/>
      <c r="H1726" s="14"/>
      <c r="I1726" s="17"/>
      <c r="J1726" s="17"/>
      <c r="K1726" s="6"/>
      <c r="L1726" s="6"/>
      <c r="M1726" s="136"/>
      <c r="N1726" s="14"/>
      <c r="O1726" s="26"/>
      <c r="P1726" s="14"/>
      <c r="Q1726" s="14"/>
      <c r="R1726" s="14"/>
      <c r="S1726" s="14"/>
      <c r="T1726" s="14"/>
      <c r="U1726" s="14"/>
      <c r="V1726" s="6"/>
      <c r="W1726" s="256">
        <f t="shared" si="177"/>
        <v>0</v>
      </c>
      <c r="X1726" s="144" t="str">
        <f t="shared" si="179"/>
        <v/>
      </c>
      <c r="Y1726" s="26"/>
      <c r="Z1726" s="34"/>
      <c r="AA1726" s="34"/>
      <c r="AB1726" s="34"/>
      <c r="AC1726" s="35"/>
      <c r="AD1726" s="36"/>
      <c r="AE1726" s="49"/>
      <c r="AF1726" s="246"/>
      <c r="AG1726" s="257">
        <f t="shared" si="178"/>
        <v>0</v>
      </c>
      <c r="AH1726" s="252" t="str">
        <f t="shared" si="180"/>
        <v/>
      </c>
      <c r="AI1726" s="258">
        <f t="shared" si="181"/>
        <v>0</v>
      </c>
    </row>
    <row r="1727" spans="1:35" ht="14.25" customHeight="1" x14ac:dyDescent="0.2">
      <c r="A1727" s="133"/>
      <c r="B1727" s="7"/>
      <c r="C1727" s="53"/>
      <c r="D1727" s="88"/>
      <c r="E1727" s="6"/>
      <c r="F1727" s="88"/>
      <c r="G1727" s="14"/>
      <c r="H1727" s="14"/>
      <c r="I1727" s="17"/>
      <c r="J1727" s="17"/>
      <c r="K1727" s="6"/>
      <c r="L1727" s="6"/>
      <c r="M1727" s="136"/>
      <c r="N1727" s="14"/>
      <c r="O1727" s="26"/>
      <c r="P1727" s="14"/>
      <c r="Q1727" s="14"/>
      <c r="R1727" s="14"/>
      <c r="S1727" s="14"/>
      <c r="T1727" s="14"/>
      <c r="U1727" s="14"/>
      <c r="V1727" s="6"/>
      <c r="W1727" s="256">
        <f t="shared" si="177"/>
        <v>0</v>
      </c>
      <c r="X1727" s="144" t="str">
        <f t="shared" si="179"/>
        <v/>
      </c>
      <c r="Y1727" s="26"/>
      <c r="Z1727" s="34"/>
      <c r="AA1727" s="34"/>
      <c r="AB1727" s="34"/>
      <c r="AC1727" s="35"/>
      <c r="AD1727" s="36"/>
      <c r="AE1727" s="49"/>
      <c r="AF1727" s="246"/>
      <c r="AG1727" s="257">
        <f t="shared" si="178"/>
        <v>0</v>
      </c>
      <c r="AH1727" s="252" t="str">
        <f t="shared" si="180"/>
        <v/>
      </c>
      <c r="AI1727" s="258">
        <f t="shared" si="181"/>
        <v>0</v>
      </c>
    </row>
    <row r="1728" spans="1:35" ht="14.25" customHeight="1" x14ac:dyDescent="0.2">
      <c r="A1728" s="133"/>
      <c r="B1728" s="7"/>
      <c r="C1728" s="53"/>
      <c r="D1728" s="88"/>
      <c r="E1728" s="6"/>
      <c r="F1728" s="88"/>
      <c r="G1728" s="14"/>
      <c r="H1728" s="14"/>
      <c r="I1728" s="17"/>
      <c r="J1728" s="17"/>
      <c r="K1728" s="6"/>
      <c r="L1728" s="6"/>
      <c r="M1728" s="136"/>
      <c r="N1728" s="14"/>
      <c r="O1728" s="26"/>
      <c r="P1728" s="14"/>
      <c r="Q1728" s="14"/>
      <c r="R1728" s="14"/>
      <c r="S1728" s="14"/>
      <c r="T1728" s="14"/>
      <c r="U1728" s="14"/>
      <c r="V1728" s="6"/>
      <c r="W1728" s="256">
        <f t="shared" si="177"/>
        <v>0</v>
      </c>
      <c r="X1728" s="144" t="str">
        <f t="shared" si="179"/>
        <v/>
      </c>
      <c r="Y1728" s="26"/>
      <c r="Z1728" s="34"/>
      <c r="AA1728" s="34"/>
      <c r="AB1728" s="34"/>
      <c r="AC1728" s="35"/>
      <c r="AD1728" s="36"/>
      <c r="AE1728" s="49"/>
      <c r="AF1728" s="246"/>
      <c r="AG1728" s="257">
        <f t="shared" si="178"/>
        <v>0</v>
      </c>
      <c r="AH1728" s="252" t="str">
        <f t="shared" si="180"/>
        <v/>
      </c>
      <c r="AI1728" s="258">
        <f t="shared" si="181"/>
        <v>0</v>
      </c>
    </row>
    <row r="1729" spans="1:35" ht="14.25" customHeight="1" x14ac:dyDescent="0.2">
      <c r="A1729" s="133"/>
      <c r="B1729" s="7"/>
      <c r="C1729" s="53"/>
      <c r="D1729" s="88"/>
      <c r="E1729" s="6"/>
      <c r="F1729" s="88"/>
      <c r="G1729" s="14"/>
      <c r="H1729" s="14"/>
      <c r="I1729" s="17"/>
      <c r="J1729" s="17"/>
      <c r="K1729" s="6"/>
      <c r="L1729" s="6"/>
      <c r="M1729" s="136"/>
      <c r="N1729" s="14"/>
      <c r="O1729" s="26"/>
      <c r="P1729" s="14"/>
      <c r="Q1729" s="14"/>
      <c r="R1729" s="14"/>
      <c r="S1729" s="14"/>
      <c r="T1729" s="14"/>
      <c r="U1729" s="14"/>
      <c r="V1729" s="6"/>
      <c r="W1729" s="256">
        <f t="shared" si="177"/>
        <v>0</v>
      </c>
      <c r="X1729" s="144" t="str">
        <f t="shared" si="179"/>
        <v/>
      </c>
      <c r="Y1729" s="26"/>
      <c r="Z1729" s="34"/>
      <c r="AA1729" s="34"/>
      <c r="AB1729" s="34"/>
      <c r="AC1729" s="35"/>
      <c r="AD1729" s="36"/>
      <c r="AE1729" s="49"/>
      <c r="AF1729" s="246"/>
      <c r="AG1729" s="257">
        <f t="shared" si="178"/>
        <v>0</v>
      </c>
      <c r="AH1729" s="252" t="str">
        <f t="shared" si="180"/>
        <v/>
      </c>
      <c r="AI1729" s="258">
        <f t="shared" si="181"/>
        <v>0</v>
      </c>
    </row>
    <row r="1730" spans="1:35" ht="14.25" customHeight="1" x14ac:dyDescent="0.2">
      <c r="A1730" s="133"/>
      <c r="B1730" s="7"/>
      <c r="C1730" s="53"/>
      <c r="D1730" s="88"/>
      <c r="E1730" s="6"/>
      <c r="F1730" s="88"/>
      <c r="G1730" s="14"/>
      <c r="H1730" s="14"/>
      <c r="I1730" s="17"/>
      <c r="J1730" s="17"/>
      <c r="K1730" s="6"/>
      <c r="L1730" s="6"/>
      <c r="M1730" s="136"/>
      <c r="N1730" s="14"/>
      <c r="O1730" s="26"/>
      <c r="P1730" s="14"/>
      <c r="Q1730" s="14"/>
      <c r="R1730" s="14"/>
      <c r="S1730" s="14"/>
      <c r="T1730" s="14"/>
      <c r="U1730" s="14"/>
      <c r="V1730" s="6"/>
      <c r="W1730" s="256">
        <f t="shared" si="177"/>
        <v>0</v>
      </c>
      <c r="X1730" s="144" t="str">
        <f t="shared" si="179"/>
        <v/>
      </c>
      <c r="Y1730" s="26"/>
      <c r="Z1730" s="34"/>
      <c r="AA1730" s="34"/>
      <c r="AB1730" s="34"/>
      <c r="AC1730" s="35"/>
      <c r="AD1730" s="36"/>
      <c r="AE1730" s="49"/>
      <c r="AF1730" s="246"/>
      <c r="AG1730" s="257">
        <f t="shared" si="178"/>
        <v>0</v>
      </c>
      <c r="AH1730" s="252" t="str">
        <f t="shared" si="180"/>
        <v/>
      </c>
      <c r="AI1730" s="258">
        <f t="shared" si="181"/>
        <v>0</v>
      </c>
    </row>
    <row r="1731" spans="1:35" ht="14.25" customHeight="1" x14ac:dyDescent="0.2">
      <c r="A1731" s="133"/>
      <c r="B1731" s="7"/>
      <c r="C1731" s="53"/>
      <c r="D1731" s="88"/>
      <c r="E1731" s="6"/>
      <c r="F1731" s="88"/>
      <c r="G1731" s="14"/>
      <c r="H1731" s="14"/>
      <c r="I1731" s="17"/>
      <c r="J1731" s="17"/>
      <c r="K1731" s="6"/>
      <c r="L1731" s="6"/>
      <c r="M1731" s="136"/>
      <c r="N1731" s="14"/>
      <c r="O1731" s="26"/>
      <c r="P1731" s="14"/>
      <c r="Q1731" s="14"/>
      <c r="R1731" s="14"/>
      <c r="S1731" s="14"/>
      <c r="T1731" s="14"/>
      <c r="U1731" s="14"/>
      <c r="V1731" s="6"/>
      <c r="W1731" s="256">
        <f t="shared" si="177"/>
        <v>0</v>
      </c>
      <c r="X1731" s="144" t="str">
        <f t="shared" si="179"/>
        <v/>
      </c>
      <c r="Y1731" s="26"/>
      <c r="Z1731" s="34"/>
      <c r="AA1731" s="34"/>
      <c r="AB1731" s="34"/>
      <c r="AC1731" s="35"/>
      <c r="AD1731" s="36"/>
      <c r="AE1731" s="49"/>
      <c r="AF1731" s="246"/>
      <c r="AG1731" s="257">
        <f t="shared" si="178"/>
        <v>0</v>
      </c>
      <c r="AH1731" s="252" t="str">
        <f t="shared" si="180"/>
        <v/>
      </c>
      <c r="AI1731" s="258">
        <f t="shared" si="181"/>
        <v>0</v>
      </c>
    </row>
    <row r="1732" spans="1:35" ht="14.25" customHeight="1" x14ac:dyDescent="0.2">
      <c r="A1732" s="133"/>
      <c r="B1732" s="7"/>
      <c r="C1732" s="53"/>
      <c r="D1732" s="88"/>
      <c r="E1732" s="6"/>
      <c r="F1732" s="88"/>
      <c r="G1732" s="14"/>
      <c r="H1732" s="14"/>
      <c r="I1732" s="17"/>
      <c r="J1732" s="17"/>
      <c r="K1732" s="6"/>
      <c r="L1732" s="6"/>
      <c r="M1732" s="136"/>
      <c r="N1732" s="14"/>
      <c r="O1732" s="26"/>
      <c r="P1732" s="14"/>
      <c r="Q1732" s="14"/>
      <c r="R1732" s="14"/>
      <c r="S1732" s="14"/>
      <c r="T1732" s="14"/>
      <c r="U1732" s="14"/>
      <c r="V1732" s="6"/>
      <c r="W1732" s="256">
        <f t="shared" si="177"/>
        <v>0</v>
      </c>
      <c r="X1732" s="144" t="str">
        <f t="shared" si="179"/>
        <v/>
      </c>
      <c r="Y1732" s="26"/>
      <c r="Z1732" s="34"/>
      <c r="AA1732" s="34"/>
      <c r="AB1732" s="34"/>
      <c r="AC1732" s="35"/>
      <c r="AD1732" s="36"/>
      <c r="AE1732" s="49"/>
      <c r="AF1732" s="246"/>
      <c r="AG1732" s="257">
        <f t="shared" si="178"/>
        <v>0</v>
      </c>
      <c r="AH1732" s="252" t="str">
        <f t="shared" si="180"/>
        <v/>
      </c>
      <c r="AI1732" s="258">
        <f t="shared" si="181"/>
        <v>0</v>
      </c>
    </row>
    <row r="1733" spans="1:35" ht="14.25" customHeight="1" x14ac:dyDescent="0.2">
      <c r="A1733" s="133"/>
      <c r="B1733" s="7"/>
      <c r="C1733" s="53"/>
      <c r="D1733" s="88"/>
      <c r="E1733" s="6"/>
      <c r="F1733" s="88"/>
      <c r="G1733" s="14"/>
      <c r="H1733" s="14"/>
      <c r="I1733" s="17"/>
      <c r="J1733" s="17"/>
      <c r="K1733" s="6"/>
      <c r="L1733" s="6"/>
      <c r="M1733" s="136"/>
      <c r="N1733" s="14"/>
      <c r="O1733" s="26"/>
      <c r="P1733" s="14"/>
      <c r="Q1733" s="14"/>
      <c r="R1733" s="14"/>
      <c r="S1733" s="14"/>
      <c r="T1733" s="14"/>
      <c r="U1733" s="14"/>
      <c r="V1733" s="6"/>
      <c r="W1733" s="256">
        <f t="shared" si="177"/>
        <v>0</v>
      </c>
      <c r="X1733" s="144" t="str">
        <f t="shared" si="179"/>
        <v/>
      </c>
      <c r="Y1733" s="26"/>
      <c r="Z1733" s="34"/>
      <c r="AA1733" s="34"/>
      <c r="AB1733" s="34"/>
      <c r="AC1733" s="35"/>
      <c r="AD1733" s="36"/>
      <c r="AE1733" s="49"/>
      <c r="AF1733" s="246"/>
      <c r="AG1733" s="257">
        <f t="shared" si="178"/>
        <v>0</v>
      </c>
      <c r="AH1733" s="252" t="str">
        <f t="shared" si="180"/>
        <v/>
      </c>
      <c r="AI1733" s="258">
        <f t="shared" si="181"/>
        <v>0</v>
      </c>
    </row>
    <row r="1734" spans="1:35" ht="14.25" customHeight="1" x14ac:dyDescent="0.2">
      <c r="A1734" s="133"/>
      <c r="B1734" s="7"/>
      <c r="C1734" s="53"/>
      <c r="D1734" s="88"/>
      <c r="E1734" s="6"/>
      <c r="F1734" s="88"/>
      <c r="G1734" s="14"/>
      <c r="H1734" s="14"/>
      <c r="I1734" s="17"/>
      <c r="J1734" s="17"/>
      <c r="K1734" s="6"/>
      <c r="L1734" s="6"/>
      <c r="M1734" s="136"/>
      <c r="N1734" s="14"/>
      <c r="O1734" s="26"/>
      <c r="P1734" s="14"/>
      <c r="Q1734" s="14"/>
      <c r="R1734" s="14"/>
      <c r="S1734" s="14"/>
      <c r="T1734" s="14"/>
      <c r="U1734" s="14"/>
      <c r="V1734" s="6"/>
      <c r="W1734" s="256">
        <f t="shared" si="177"/>
        <v>0</v>
      </c>
      <c r="X1734" s="144" t="str">
        <f t="shared" si="179"/>
        <v/>
      </c>
      <c r="Y1734" s="26"/>
      <c r="Z1734" s="34"/>
      <c r="AA1734" s="34"/>
      <c r="AB1734" s="34"/>
      <c r="AC1734" s="35"/>
      <c r="AD1734" s="36"/>
      <c r="AE1734" s="49"/>
      <c r="AF1734" s="246"/>
      <c r="AG1734" s="257">
        <f t="shared" si="178"/>
        <v>0</v>
      </c>
      <c r="AH1734" s="252" t="str">
        <f t="shared" si="180"/>
        <v/>
      </c>
      <c r="AI1734" s="258">
        <f t="shared" si="181"/>
        <v>0</v>
      </c>
    </row>
    <row r="1735" spans="1:35" ht="14.25" customHeight="1" x14ac:dyDescent="0.2">
      <c r="A1735" s="133"/>
      <c r="B1735" s="7"/>
      <c r="C1735" s="53"/>
      <c r="D1735" s="88"/>
      <c r="E1735" s="6"/>
      <c r="F1735" s="88"/>
      <c r="G1735" s="14"/>
      <c r="H1735" s="14"/>
      <c r="I1735" s="17"/>
      <c r="J1735" s="17"/>
      <c r="K1735" s="6"/>
      <c r="L1735" s="6"/>
      <c r="M1735" s="136"/>
      <c r="N1735" s="14"/>
      <c r="O1735" s="26"/>
      <c r="P1735" s="14"/>
      <c r="Q1735" s="14"/>
      <c r="R1735" s="14"/>
      <c r="S1735" s="14"/>
      <c r="T1735" s="14"/>
      <c r="U1735" s="14"/>
      <c r="V1735" s="6"/>
      <c r="W1735" s="256">
        <f t="shared" si="177"/>
        <v>0</v>
      </c>
      <c r="X1735" s="144" t="str">
        <f t="shared" si="179"/>
        <v/>
      </c>
      <c r="Y1735" s="26"/>
      <c r="Z1735" s="34"/>
      <c r="AA1735" s="34"/>
      <c r="AB1735" s="34"/>
      <c r="AC1735" s="35"/>
      <c r="AD1735" s="36"/>
      <c r="AE1735" s="49"/>
      <c r="AF1735" s="246"/>
      <c r="AG1735" s="257">
        <f t="shared" si="178"/>
        <v>0</v>
      </c>
      <c r="AH1735" s="252" t="str">
        <f t="shared" si="180"/>
        <v/>
      </c>
      <c r="AI1735" s="258">
        <f t="shared" si="181"/>
        <v>0</v>
      </c>
    </row>
    <row r="1736" spans="1:35" ht="14.25" customHeight="1" x14ac:dyDescent="0.2">
      <c r="A1736" s="133"/>
      <c r="B1736" s="7"/>
      <c r="C1736" s="53"/>
      <c r="D1736" s="88"/>
      <c r="E1736" s="6"/>
      <c r="F1736" s="88"/>
      <c r="G1736" s="14"/>
      <c r="H1736" s="14"/>
      <c r="I1736" s="17"/>
      <c r="J1736" s="17"/>
      <c r="K1736" s="6"/>
      <c r="L1736" s="6"/>
      <c r="M1736" s="136"/>
      <c r="N1736" s="14"/>
      <c r="O1736" s="26"/>
      <c r="P1736" s="14"/>
      <c r="Q1736" s="14"/>
      <c r="R1736" s="14"/>
      <c r="S1736" s="14"/>
      <c r="T1736" s="14"/>
      <c r="U1736" s="14"/>
      <c r="V1736" s="6"/>
      <c r="W1736" s="256">
        <f t="shared" si="177"/>
        <v>0</v>
      </c>
      <c r="X1736" s="144" t="str">
        <f t="shared" si="179"/>
        <v/>
      </c>
      <c r="Y1736" s="26"/>
      <c r="Z1736" s="34"/>
      <c r="AA1736" s="34"/>
      <c r="AB1736" s="34"/>
      <c r="AC1736" s="35"/>
      <c r="AD1736" s="36"/>
      <c r="AE1736" s="49"/>
      <c r="AF1736" s="246"/>
      <c r="AG1736" s="257">
        <f t="shared" si="178"/>
        <v>0</v>
      </c>
      <c r="AH1736" s="252" t="str">
        <f t="shared" si="180"/>
        <v/>
      </c>
      <c r="AI1736" s="258">
        <f t="shared" si="181"/>
        <v>0</v>
      </c>
    </row>
    <row r="1737" spans="1:35" ht="14.25" customHeight="1" x14ac:dyDescent="0.2">
      <c r="A1737" s="133"/>
      <c r="B1737" s="7"/>
      <c r="C1737" s="53"/>
      <c r="D1737" s="88"/>
      <c r="E1737" s="6"/>
      <c r="F1737" s="88"/>
      <c r="G1737" s="14"/>
      <c r="H1737" s="14"/>
      <c r="I1737" s="17"/>
      <c r="J1737" s="17"/>
      <c r="K1737" s="6"/>
      <c r="L1737" s="6"/>
      <c r="M1737" s="136"/>
      <c r="N1737" s="14"/>
      <c r="O1737" s="26"/>
      <c r="P1737" s="14"/>
      <c r="Q1737" s="14"/>
      <c r="R1737" s="14"/>
      <c r="S1737" s="14"/>
      <c r="T1737" s="14"/>
      <c r="U1737" s="14"/>
      <c r="V1737" s="6"/>
      <c r="W1737" s="256">
        <f t="shared" si="177"/>
        <v>0</v>
      </c>
      <c r="X1737" s="144" t="str">
        <f t="shared" si="179"/>
        <v/>
      </c>
      <c r="Y1737" s="26"/>
      <c r="Z1737" s="34"/>
      <c r="AA1737" s="34"/>
      <c r="AB1737" s="34"/>
      <c r="AC1737" s="35"/>
      <c r="AD1737" s="36"/>
      <c r="AE1737" s="49"/>
      <c r="AF1737" s="246"/>
      <c r="AG1737" s="257">
        <f t="shared" si="178"/>
        <v>0</v>
      </c>
      <c r="AH1737" s="252" t="str">
        <f t="shared" si="180"/>
        <v/>
      </c>
      <c r="AI1737" s="258">
        <f t="shared" si="181"/>
        <v>0</v>
      </c>
    </row>
    <row r="1738" spans="1:35" ht="14.25" customHeight="1" x14ac:dyDescent="0.2">
      <c r="A1738" s="133"/>
      <c r="B1738" s="7"/>
      <c r="C1738" s="53"/>
      <c r="D1738" s="88"/>
      <c r="E1738" s="6"/>
      <c r="F1738" s="88"/>
      <c r="G1738" s="14"/>
      <c r="H1738" s="14"/>
      <c r="I1738" s="17"/>
      <c r="J1738" s="17"/>
      <c r="K1738" s="6"/>
      <c r="L1738" s="6"/>
      <c r="M1738" s="136"/>
      <c r="N1738" s="14"/>
      <c r="O1738" s="26"/>
      <c r="P1738" s="14"/>
      <c r="Q1738" s="14"/>
      <c r="R1738" s="14"/>
      <c r="S1738" s="14"/>
      <c r="T1738" s="14"/>
      <c r="U1738" s="14"/>
      <c r="V1738" s="6"/>
      <c r="W1738" s="256">
        <f t="shared" si="177"/>
        <v>0</v>
      </c>
      <c r="X1738" s="144" t="str">
        <f t="shared" si="179"/>
        <v/>
      </c>
      <c r="Y1738" s="26"/>
      <c r="Z1738" s="34"/>
      <c r="AA1738" s="34"/>
      <c r="AB1738" s="34"/>
      <c r="AC1738" s="35"/>
      <c r="AD1738" s="36"/>
      <c r="AE1738" s="49"/>
      <c r="AF1738" s="246"/>
      <c r="AG1738" s="257">
        <f t="shared" si="178"/>
        <v>0</v>
      </c>
      <c r="AH1738" s="252" t="str">
        <f t="shared" si="180"/>
        <v/>
      </c>
      <c r="AI1738" s="258">
        <f t="shared" si="181"/>
        <v>0</v>
      </c>
    </row>
    <row r="1739" spans="1:35" ht="14.25" customHeight="1" x14ac:dyDescent="0.2">
      <c r="A1739" s="133"/>
      <c r="B1739" s="7"/>
      <c r="C1739" s="53"/>
      <c r="D1739" s="88"/>
      <c r="E1739" s="6"/>
      <c r="F1739" s="88"/>
      <c r="G1739" s="14"/>
      <c r="H1739" s="14"/>
      <c r="I1739" s="17"/>
      <c r="J1739" s="17"/>
      <c r="K1739" s="6"/>
      <c r="L1739" s="6"/>
      <c r="M1739" s="136"/>
      <c r="N1739" s="14"/>
      <c r="O1739" s="26"/>
      <c r="P1739" s="14"/>
      <c r="Q1739" s="14"/>
      <c r="R1739" s="14"/>
      <c r="S1739" s="14"/>
      <c r="T1739" s="14"/>
      <c r="U1739" s="14"/>
      <c r="V1739" s="6"/>
      <c r="W1739" s="256">
        <f t="shared" si="177"/>
        <v>0</v>
      </c>
      <c r="X1739" s="144" t="str">
        <f t="shared" si="179"/>
        <v/>
      </c>
      <c r="Y1739" s="26"/>
      <c r="Z1739" s="34"/>
      <c r="AA1739" s="34"/>
      <c r="AB1739" s="34"/>
      <c r="AC1739" s="35"/>
      <c r="AD1739" s="36"/>
      <c r="AE1739" s="49"/>
      <c r="AF1739" s="246"/>
      <c r="AG1739" s="257">
        <f t="shared" si="178"/>
        <v>0</v>
      </c>
      <c r="AH1739" s="252" t="str">
        <f t="shared" si="180"/>
        <v/>
      </c>
      <c r="AI1739" s="258">
        <f t="shared" si="181"/>
        <v>0</v>
      </c>
    </row>
    <row r="1740" spans="1:35" ht="14.25" customHeight="1" x14ac:dyDescent="0.2">
      <c r="A1740" s="133"/>
      <c r="B1740" s="7"/>
      <c r="C1740" s="53"/>
      <c r="D1740" s="88"/>
      <c r="E1740" s="6"/>
      <c r="F1740" s="88"/>
      <c r="G1740" s="14"/>
      <c r="H1740" s="14"/>
      <c r="I1740" s="17"/>
      <c r="J1740" s="17"/>
      <c r="K1740" s="6"/>
      <c r="L1740" s="6"/>
      <c r="M1740" s="136"/>
      <c r="N1740" s="14"/>
      <c r="O1740" s="26"/>
      <c r="P1740" s="14"/>
      <c r="Q1740" s="14"/>
      <c r="R1740" s="14"/>
      <c r="S1740" s="14"/>
      <c r="T1740" s="14"/>
      <c r="U1740" s="14"/>
      <c r="V1740" s="6"/>
      <c r="W1740" s="256">
        <f t="shared" si="177"/>
        <v>0</v>
      </c>
      <c r="X1740" s="144" t="str">
        <f t="shared" si="179"/>
        <v/>
      </c>
      <c r="Y1740" s="26"/>
      <c r="Z1740" s="34"/>
      <c r="AA1740" s="34"/>
      <c r="AB1740" s="34"/>
      <c r="AC1740" s="35"/>
      <c r="AD1740" s="36"/>
      <c r="AE1740" s="49"/>
      <c r="AF1740" s="246"/>
      <c r="AG1740" s="257">
        <f t="shared" si="178"/>
        <v>0</v>
      </c>
      <c r="AH1740" s="252" t="str">
        <f t="shared" si="180"/>
        <v/>
      </c>
      <c r="AI1740" s="258">
        <f t="shared" si="181"/>
        <v>0</v>
      </c>
    </row>
    <row r="1741" spans="1:35" ht="14.25" customHeight="1" x14ac:dyDescent="0.2">
      <c r="A1741" s="133"/>
      <c r="B1741" s="7"/>
      <c r="C1741" s="53"/>
      <c r="D1741" s="88"/>
      <c r="E1741" s="6"/>
      <c r="F1741" s="88"/>
      <c r="G1741" s="14"/>
      <c r="H1741" s="14"/>
      <c r="I1741" s="17"/>
      <c r="J1741" s="17"/>
      <c r="K1741" s="6"/>
      <c r="L1741" s="6"/>
      <c r="M1741" s="136"/>
      <c r="N1741" s="14"/>
      <c r="O1741" s="26"/>
      <c r="P1741" s="14"/>
      <c r="Q1741" s="14"/>
      <c r="R1741" s="14"/>
      <c r="S1741" s="14"/>
      <c r="T1741" s="14"/>
      <c r="U1741" s="14"/>
      <c r="V1741" s="6"/>
      <c r="W1741" s="256">
        <f t="shared" si="177"/>
        <v>0</v>
      </c>
      <c r="X1741" s="144" t="str">
        <f t="shared" si="179"/>
        <v/>
      </c>
      <c r="Y1741" s="26"/>
      <c r="Z1741" s="34"/>
      <c r="AA1741" s="34"/>
      <c r="AB1741" s="34"/>
      <c r="AC1741" s="35"/>
      <c r="AD1741" s="36"/>
      <c r="AE1741" s="49"/>
      <c r="AF1741" s="246"/>
      <c r="AG1741" s="257">
        <f t="shared" si="178"/>
        <v>0</v>
      </c>
      <c r="AH1741" s="252" t="str">
        <f t="shared" si="180"/>
        <v/>
      </c>
      <c r="AI1741" s="258">
        <f t="shared" si="181"/>
        <v>0</v>
      </c>
    </row>
    <row r="1742" spans="1:35" ht="14.25" customHeight="1" x14ac:dyDescent="0.2">
      <c r="A1742" s="133"/>
      <c r="B1742" s="7"/>
      <c r="C1742" s="53"/>
      <c r="D1742" s="88"/>
      <c r="E1742" s="6"/>
      <c r="F1742" s="88"/>
      <c r="G1742" s="14"/>
      <c r="H1742" s="14"/>
      <c r="I1742" s="17"/>
      <c r="J1742" s="17"/>
      <c r="K1742" s="6"/>
      <c r="L1742" s="6"/>
      <c r="M1742" s="136"/>
      <c r="N1742" s="14"/>
      <c r="O1742" s="26"/>
      <c r="P1742" s="14"/>
      <c r="Q1742" s="14"/>
      <c r="R1742" s="14"/>
      <c r="S1742" s="14"/>
      <c r="T1742" s="14"/>
      <c r="U1742" s="14"/>
      <c r="V1742" s="6"/>
      <c r="W1742" s="256">
        <f t="shared" si="177"/>
        <v>0</v>
      </c>
      <c r="X1742" s="144" t="str">
        <f t="shared" si="179"/>
        <v/>
      </c>
      <c r="Y1742" s="26"/>
      <c r="Z1742" s="34"/>
      <c r="AA1742" s="34"/>
      <c r="AB1742" s="34"/>
      <c r="AC1742" s="35"/>
      <c r="AD1742" s="36"/>
      <c r="AE1742" s="49"/>
      <c r="AF1742" s="246"/>
      <c r="AG1742" s="257">
        <f t="shared" si="178"/>
        <v>0</v>
      </c>
      <c r="AH1742" s="252" t="str">
        <f t="shared" si="180"/>
        <v/>
      </c>
      <c r="AI1742" s="258">
        <f t="shared" si="181"/>
        <v>0</v>
      </c>
    </row>
    <row r="1743" spans="1:35" ht="14.25" customHeight="1" x14ac:dyDescent="0.2">
      <c r="A1743" s="133"/>
      <c r="B1743" s="7"/>
      <c r="C1743" s="53"/>
      <c r="D1743" s="88"/>
      <c r="E1743" s="6"/>
      <c r="F1743" s="88"/>
      <c r="G1743" s="14"/>
      <c r="H1743" s="14"/>
      <c r="I1743" s="17"/>
      <c r="J1743" s="17"/>
      <c r="K1743" s="6"/>
      <c r="L1743" s="6"/>
      <c r="M1743" s="136"/>
      <c r="N1743" s="14"/>
      <c r="O1743" s="26"/>
      <c r="P1743" s="14"/>
      <c r="Q1743" s="14"/>
      <c r="R1743" s="14"/>
      <c r="S1743" s="14"/>
      <c r="T1743" s="14"/>
      <c r="U1743" s="14"/>
      <c r="V1743" s="6"/>
      <c r="W1743" s="256">
        <f t="shared" si="177"/>
        <v>0</v>
      </c>
      <c r="X1743" s="144" t="str">
        <f t="shared" si="179"/>
        <v/>
      </c>
      <c r="Y1743" s="26"/>
      <c r="Z1743" s="34"/>
      <c r="AA1743" s="34"/>
      <c r="AB1743" s="34"/>
      <c r="AC1743" s="35"/>
      <c r="AD1743" s="36"/>
      <c r="AE1743" s="49"/>
      <c r="AF1743" s="246"/>
      <c r="AG1743" s="257">
        <f t="shared" si="178"/>
        <v>0</v>
      </c>
      <c r="AH1743" s="252" t="str">
        <f t="shared" si="180"/>
        <v/>
      </c>
      <c r="AI1743" s="258">
        <f t="shared" si="181"/>
        <v>0</v>
      </c>
    </row>
    <row r="1744" spans="1:35" ht="14.25" customHeight="1" x14ac:dyDescent="0.2">
      <c r="A1744" s="133"/>
      <c r="B1744" s="7"/>
      <c r="C1744" s="53"/>
      <c r="D1744" s="88"/>
      <c r="E1744" s="6"/>
      <c r="F1744" s="88"/>
      <c r="G1744" s="14"/>
      <c r="H1744" s="14"/>
      <c r="I1744" s="17"/>
      <c r="J1744" s="17"/>
      <c r="K1744" s="6"/>
      <c r="L1744" s="6"/>
      <c r="M1744" s="136"/>
      <c r="N1744" s="14"/>
      <c r="O1744" s="26"/>
      <c r="P1744" s="14"/>
      <c r="Q1744" s="14"/>
      <c r="R1744" s="14"/>
      <c r="S1744" s="14"/>
      <c r="T1744" s="14"/>
      <c r="U1744" s="14"/>
      <c r="V1744" s="6"/>
      <c r="W1744" s="256">
        <f t="shared" si="177"/>
        <v>0</v>
      </c>
      <c r="X1744" s="144" t="str">
        <f t="shared" si="179"/>
        <v/>
      </c>
      <c r="Y1744" s="26"/>
      <c r="Z1744" s="34"/>
      <c r="AA1744" s="34"/>
      <c r="AB1744" s="34"/>
      <c r="AC1744" s="35"/>
      <c r="AD1744" s="36"/>
      <c r="AE1744" s="49"/>
      <c r="AF1744" s="246"/>
      <c r="AG1744" s="257">
        <f t="shared" si="178"/>
        <v>0</v>
      </c>
      <c r="AH1744" s="252" t="str">
        <f t="shared" si="180"/>
        <v/>
      </c>
      <c r="AI1744" s="258">
        <f t="shared" si="181"/>
        <v>0</v>
      </c>
    </row>
    <row r="1745" spans="1:35" ht="14.25" customHeight="1" x14ac:dyDescent="0.2">
      <c r="A1745" s="133"/>
      <c r="B1745" s="7"/>
      <c r="C1745" s="53"/>
      <c r="D1745" s="88"/>
      <c r="E1745" s="6"/>
      <c r="F1745" s="88"/>
      <c r="G1745" s="14"/>
      <c r="H1745" s="14"/>
      <c r="I1745" s="17"/>
      <c r="J1745" s="17"/>
      <c r="K1745" s="6"/>
      <c r="L1745" s="6"/>
      <c r="M1745" s="136"/>
      <c r="N1745" s="14"/>
      <c r="O1745" s="26"/>
      <c r="P1745" s="14"/>
      <c r="Q1745" s="14"/>
      <c r="R1745" s="14"/>
      <c r="S1745" s="14"/>
      <c r="T1745" s="14"/>
      <c r="U1745" s="14"/>
      <c r="V1745" s="6"/>
      <c r="W1745" s="256">
        <f t="shared" si="177"/>
        <v>0</v>
      </c>
      <c r="X1745" s="144" t="str">
        <f t="shared" si="179"/>
        <v/>
      </c>
      <c r="Y1745" s="26"/>
      <c r="Z1745" s="34"/>
      <c r="AA1745" s="34"/>
      <c r="AB1745" s="34"/>
      <c r="AC1745" s="35"/>
      <c r="AD1745" s="36"/>
      <c r="AE1745" s="49"/>
      <c r="AF1745" s="246"/>
      <c r="AG1745" s="257">
        <f t="shared" si="178"/>
        <v>0</v>
      </c>
      <c r="AH1745" s="252" t="str">
        <f t="shared" si="180"/>
        <v/>
      </c>
      <c r="AI1745" s="258">
        <f t="shared" si="181"/>
        <v>0</v>
      </c>
    </row>
    <row r="1746" spans="1:35" ht="14.25" customHeight="1" x14ac:dyDescent="0.2">
      <c r="A1746" s="133"/>
      <c r="B1746" s="7"/>
      <c r="C1746" s="53"/>
      <c r="D1746" s="88"/>
      <c r="E1746" s="6"/>
      <c r="F1746" s="88"/>
      <c r="G1746" s="14"/>
      <c r="H1746" s="14"/>
      <c r="I1746" s="17"/>
      <c r="J1746" s="17"/>
      <c r="K1746" s="6"/>
      <c r="L1746" s="6"/>
      <c r="M1746" s="136"/>
      <c r="N1746" s="14"/>
      <c r="O1746" s="26"/>
      <c r="P1746" s="14"/>
      <c r="Q1746" s="14"/>
      <c r="R1746" s="14"/>
      <c r="S1746" s="14"/>
      <c r="T1746" s="14"/>
      <c r="U1746" s="14"/>
      <c r="V1746" s="6"/>
      <c r="W1746" s="256">
        <f t="shared" si="177"/>
        <v>0</v>
      </c>
      <c r="X1746" s="144" t="str">
        <f t="shared" si="179"/>
        <v/>
      </c>
      <c r="Y1746" s="26"/>
      <c r="Z1746" s="34"/>
      <c r="AA1746" s="34"/>
      <c r="AB1746" s="34"/>
      <c r="AC1746" s="35"/>
      <c r="AD1746" s="36"/>
      <c r="AE1746" s="49"/>
      <c r="AF1746" s="246"/>
      <c r="AG1746" s="257">
        <f t="shared" si="178"/>
        <v>0</v>
      </c>
      <c r="AH1746" s="252" t="str">
        <f t="shared" si="180"/>
        <v/>
      </c>
      <c r="AI1746" s="258">
        <f t="shared" si="181"/>
        <v>0</v>
      </c>
    </row>
    <row r="1747" spans="1:35" ht="14.25" customHeight="1" x14ac:dyDescent="0.2">
      <c r="A1747" s="133"/>
      <c r="B1747" s="7"/>
      <c r="C1747" s="53"/>
      <c r="D1747" s="88"/>
      <c r="E1747" s="6"/>
      <c r="F1747" s="88"/>
      <c r="G1747" s="14"/>
      <c r="H1747" s="14"/>
      <c r="I1747" s="17"/>
      <c r="J1747" s="17"/>
      <c r="K1747" s="6"/>
      <c r="L1747" s="6"/>
      <c r="M1747" s="136"/>
      <c r="N1747" s="14"/>
      <c r="O1747" s="26"/>
      <c r="P1747" s="14"/>
      <c r="Q1747" s="14"/>
      <c r="R1747" s="14"/>
      <c r="S1747" s="14"/>
      <c r="T1747" s="14"/>
      <c r="U1747" s="14"/>
      <c r="V1747" s="6"/>
      <c r="W1747" s="256">
        <f t="shared" si="177"/>
        <v>0</v>
      </c>
      <c r="X1747" s="144" t="str">
        <f t="shared" si="179"/>
        <v/>
      </c>
      <c r="Y1747" s="26"/>
      <c r="Z1747" s="34"/>
      <c r="AA1747" s="34"/>
      <c r="AB1747" s="34"/>
      <c r="AC1747" s="35"/>
      <c r="AD1747" s="36"/>
      <c r="AE1747" s="49"/>
      <c r="AF1747" s="246"/>
      <c r="AG1747" s="257">
        <f t="shared" si="178"/>
        <v>0</v>
      </c>
      <c r="AH1747" s="252" t="str">
        <f t="shared" si="180"/>
        <v/>
      </c>
      <c r="AI1747" s="258">
        <f t="shared" si="181"/>
        <v>0</v>
      </c>
    </row>
    <row r="1748" spans="1:35" ht="14.25" customHeight="1" x14ac:dyDescent="0.2">
      <c r="A1748" s="133"/>
      <c r="B1748" s="7"/>
      <c r="C1748" s="53"/>
      <c r="D1748" s="88"/>
      <c r="E1748" s="6"/>
      <c r="F1748" s="88"/>
      <c r="G1748" s="14"/>
      <c r="H1748" s="14"/>
      <c r="I1748" s="17"/>
      <c r="J1748" s="17"/>
      <c r="K1748" s="6"/>
      <c r="L1748" s="6"/>
      <c r="M1748" s="136"/>
      <c r="N1748" s="14"/>
      <c r="O1748" s="26"/>
      <c r="P1748" s="14"/>
      <c r="Q1748" s="14"/>
      <c r="R1748" s="14"/>
      <c r="S1748" s="14"/>
      <c r="T1748" s="14"/>
      <c r="U1748" s="14"/>
      <c r="V1748" s="6"/>
      <c r="W1748" s="256">
        <f t="shared" si="177"/>
        <v>0</v>
      </c>
      <c r="X1748" s="144" t="str">
        <f t="shared" si="179"/>
        <v/>
      </c>
      <c r="Y1748" s="26"/>
      <c r="Z1748" s="34"/>
      <c r="AA1748" s="34"/>
      <c r="AB1748" s="34"/>
      <c r="AC1748" s="35"/>
      <c r="AD1748" s="36"/>
      <c r="AE1748" s="49"/>
      <c r="AF1748" s="246"/>
      <c r="AG1748" s="257">
        <f t="shared" si="178"/>
        <v>0</v>
      </c>
      <c r="AH1748" s="252" t="str">
        <f t="shared" si="180"/>
        <v/>
      </c>
      <c r="AI1748" s="258">
        <f t="shared" si="181"/>
        <v>0</v>
      </c>
    </row>
    <row r="1749" spans="1:35" ht="14.25" customHeight="1" x14ac:dyDescent="0.2">
      <c r="A1749" s="133"/>
      <c r="B1749" s="7"/>
      <c r="C1749" s="53"/>
      <c r="D1749" s="88"/>
      <c r="E1749" s="6"/>
      <c r="F1749" s="88"/>
      <c r="G1749" s="14"/>
      <c r="H1749" s="14"/>
      <c r="I1749" s="17"/>
      <c r="J1749" s="17"/>
      <c r="K1749" s="6"/>
      <c r="L1749" s="6"/>
      <c r="M1749" s="136"/>
      <c r="N1749" s="14"/>
      <c r="O1749" s="26"/>
      <c r="P1749" s="14"/>
      <c r="Q1749" s="14"/>
      <c r="R1749" s="14"/>
      <c r="S1749" s="14"/>
      <c r="T1749" s="14"/>
      <c r="U1749" s="14"/>
      <c r="V1749" s="6"/>
      <c r="W1749" s="256">
        <f t="shared" si="177"/>
        <v>0</v>
      </c>
      <c r="X1749" s="144" t="str">
        <f t="shared" si="179"/>
        <v/>
      </c>
      <c r="Y1749" s="26"/>
      <c r="Z1749" s="34"/>
      <c r="AA1749" s="34"/>
      <c r="AB1749" s="34"/>
      <c r="AC1749" s="35"/>
      <c r="AD1749" s="36"/>
      <c r="AE1749" s="49"/>
      <c r="AF1749" s="246"/>
      <c r="AG1749" s="257">
        <f t="shared" si="178"/>
        <v>0</v>
      </c>
      <c r="AH1749" s="252" t="str">
        <f t="shared" si="180"/>
        <v/>
      </c>
      <c r="AI1749" s="258">
        <f t="shared" si="181"/>
        <v>0</v>
      </c>
    </row>
    <row r="1750" spans="1:35" ht="14.25" customHeight="1" x14ac:dyDescent="0.2">
      <c r="A1750" s="133"/>
      <c r="B1750" s="7"/>
      <c r="C1750" s="53"/>
      <c r="D1750" s="88"/>
      <c r="E1750" s="6"/>
      <c r="F1750" s="88"/>
      <c r="G1750" s="14"/>
      <c r="H1750" s="14"/>
      <c r="I1750" s="17"/>
      <c r="J1750" s="17"/>
      <c r="K1750" s="6"/>
      <c r="L1750" s="6"/>
      <c r="M1750" s="136"/>
      <c r="N1750" s="14"/>
      <c r="O1750" s="26"/>
      <c r="P1750" s="14"/>
      <c r="Q1750" s="14"/>
      <c r="R1750" s="14"/>
      <c r="S1750" s="14"/>
      <c r="T1750" s="14"/>
      <c r="U1750" s="14"/>
      <c r="V1750" s="6"/>
      <c r="W1750" s="256">
        <f t="shared" si="177"/>
        <v>0</v>
      </c>
      <c r="X1750" s="144" t="str">
        <f t="shared" si="179"/>
        <v/>
      </c>
      <c r="Y1750" s="26"/>
      <c r="Z1750" s="34"/>
      <c r="AA1750" s="34"/>
      <c r="AB1750" s="34"/>
      <c r="AC1750" s="35"/>
      <c r="AD1750" s="36"/>
      <c r="AE1750" s="49"/>
      <c r="AF1750" s="246"/>
      <c r="AG1750" s="257">
        <f t="shared" si="178"/>
        <v>0</v>
      </c>
      <c r="AH1750" s="252" t="str">
        <f t="shared" si="180"/>
        <v/>
      </c>
      <c r="AI1750" s="258">
        <f t="shared" si="181"/>
        <v>0</v>
      </c>
    </row>
    <row r="1751" spans="1:35" ht="14.25" customHeight="1" x14ac:dyDescent="0.2">
      <c r="A1751" s="133"/>
      <c r="B1751" s="7"/>
      <c r="C1751" s="53"/>
      <c r="D1751" s="88"/>
      <c r="E1751" s="6"/>
      <c r="F1751" s="88"/>
      <c r="G1751" s="14"/>
      <c r="H1751" s="14"/>
      <c r="I1751" s="17"/>
      <c r="J1751" s="17"/>
      <c r="K1751" s="6"/>
      <c r="L1751" s="6"/>
      <c r="M1751" s="136"/>
      <c r="N1751" s="14"/>
      <c r="O1751" s="26"/>
      <c r="P1751" s="14"/>
      <c r="Q1751" s="14"/>
      <c r="R1751" s="14"/>
      <c r="S1751" s="14"/>
      <c r="T1751" s="14"/>
      <c r="U1751" s="14"/>
      <c r="V1751" s="6"/>
      <c r="W1751" s="256">
        <f t="shared" si="177"/>
        <v>0</v>
      </c>
      <c r="X1751" s="144" t="str">
        <f t="shared" si="179"/>
        <v/>
      </c>
      <c r="Y1751" s="26"/>
      <c r="Z1751" s="34"/>
      <c r="AA1751" s="34"/>
      <c r="AB1751" s="34"/>
      <c r="AC1751" s="35"/>
      <c r="AD1751" s="36"/>
      <c r="AE1751" s="49"/>
      <c r="AF1751" s="246"/>
      <c r="AG1751" s="257">
        <f t="shared" si="178"/>
        <v>0</v>
      </c>
      <c r="AH1751" s="252" t="str">
        <f t="shared" si="180"/>
        <v/>
      </c>
      <c r="AI1751" s="258">
        <f t="shared" si="181"/>
        <v>0</v>
      </c>
    </row>
    <row r="1752" spans="1:35" ht="14.25" customHeight="1" x14ac:dyDescent="0.2">
      <c r="A1752" s="133"/>
      <c r="B1752" s="7"/>
      <c r="C1752" s="53"/>
      <c r="D1752" s="88"/>
      <c r="E1752" s="6"/>
      <c r="F1752" s="88"/>
      <c r="G1752" s="14"/>
      <c r="H1752" s="14"/>
      <c r="I1752" s="17"/>
      <c r="J1752" s="17"/>
      <c r="K1752" s="6"/>
      <c r="L1752" s="6"/>
      <c r="M1752" s="136"/>
      <c r="N1752" s="14"/>
      <c r="O1752" s="26"/>
      <c r="P1752" s="14"/>
      <c r="Q1752" s="14"/>
      <c r="R1752" s="14"/>
      <c r="S1752" s="14"/>
      <c r="T1752" s="14"/>
      <c r="U1752" s="14"/>
      <c r="V1752" s="6"/>
      <c r="W1752" s="256">
        <f t="shared" si="177"/>
        <v>0</v>
      </c>
      <c r="X1752" s="144" t="str">
        <f t="shared" si="179"/>
        <v/>
      </c>
      <c r="Y1752" s="26"/>
      <c r="Z1752" s="34"/>
      <c r="AA1752" s="34"/>
      <c r="AB1752" s="34"/>
      <c r="AC1752" s="35"/>
      <c r="AD1752" s="36"/>
      <c r="AE1752" s="49"/>
      <c r="AF1752" s="246"/>
      <c r="AG1752" s="257">
        <f t="shared" si="178"/>
        <v>0</v>
      </c>
      <c r="AH1752" s="252" t="str">
        <f t="shared" si="180"/>
        <v/>
      </c>
      <c r="AI1752" s="258">
        <f t="shared" si="181"/>
        <v>0</v>
      </c>
    </row>
    <row r="1753" spans="1:35" ht="14.25" customHeight="1" x14ac:dyDescent="0.2">
      <c r="A1753" s="133"/>
      <c r="B1753" s="7"/>
      <c r="C1753" s="53"/>
      <c r="D1753" s="88"/>
      <c r="E1753" s="6"/>
      <c r="F1753" s="88"/>
      <c r="G1753" s="14"/>
      <c r="H1753" s="14"/>
      <c r="I1753" s="17"/>
      <c r="J1753" s="17"/>
      <c r="K1753" s="6"/>
      <c r="L1753" s="6"/>
      <c r="M1753" s="136"/>
      <c r="N1753" s="14"/>
      <c r="O1753" s="26"/>
      <c r="P1753" s="14"/>
      <c r="Q1753" s="14"/>
      <c r="R1753" s="14"/>
      <c r="S1753" s="14"/>
      <c r="T1753" s="14"/>
      <c r="U1753" s="14"/>
      <c r="V1753" s="6"/>
      <c r="W1753" s="256">
        <f t="shared" si="177"/>
        <v>0</v>
      </c>
      <c r="X1753" s="144" t="str">
        <f t="shared" si="179"/>
        <v/>
      </c>
      <c r="Y1753" s="26"/>
      <c r="Z1753" s="34"/>
      <c r="AA1753" s="34"/>
      <c r="AB1753" s="34"/>
      <c r="AC1753" s="35"/>
      <c r="AD1753" s="36"/>
      <c r="AE1753" s="49"/>
      <c r="AF1753" s="246"/>
      <c r="AG1753" s="257">
        <f t="shared" si="178"/>
        <v>0</v>
      </c>
      <c r="AH1753" s="252" t="str">
        <f t="shared" si="180"/>
        <v/>
      </c>
      <c r="AI1753" s="258">
        <f t="shared" si="181"/>
        <v>0</v>
      </c>
    </row>
    <row r="1754" spans="1:35" ht="14.25" customHeight="1" x14ac:dyDescent="0.2">
      <c r="A1754" s="133"/>
      <c r="B1754" s="7"/>
      <c r="C1754" s="53"/>
      <c r="D1754" s="88"/>
      <c r="E1754" s="6"/>
      <c r="F1754" s="88"/>
      <c r="G1754" s="14"/>
      <c r="H1754" s="14"/>
      <c r="I1754" s="17"/>
      <c r="J1754" s="17"/>
      <c r="K1754" s="6"/>
      <c r="L1754" s="6"/>
      <c r="M1754" s="136"/>
      <c r="N1754" s="14"/>
      <c r="O1754" s="26"/>
      <c r="P1754" s="14"/>
      <c r="Q1754" s="14"/>
      <c r="R1754" s="14"/>
      <c r="S1754" s="14"/>
      <c r="T1754" s="14"/>
      <c r="U1754" s="14"/>
      <c r="V1754" s="6"/>
      <c r="W1754" s="256">
        <f t="shared" si="177"/>
        <v>0</v>
      </c>
      <c r="X1754" s="144" t="str">
        <f t="shared" si="179"/>
        <v/>
      </c>
      <c r="Y1754" s="26"/>
      <c r="Z1754" s="34"/>
      <c r="AA1754" s="34"/>
      <c r="AB1754" s="34"/>
      <c r="AC1754" s="35"/>
      <c r="AD1754" s="36"/>
      <c r="AE1754" s="49"/>
      <c r="AF1754" s="246"/>
      <c r="AG1754" s="257">
        <f t="shared" si="178"/>
        <v>0</v>
      </c>
      <c r="AH1754" s="252" t="str">
        <f t="shared" si="180"/>
        <v/>
      </c>
      <c r="AI1754" s="258">
        <f t="shared" si="181"/>
        <v>0</v>
      </c>
    </row>
    <row r="1755" spans="1:35" ht="14.25" customHeight="1" x14ac:dyDescent="0.2">
      <c r="A1755" s="133"/>
      <c r="B1755" s="7"/>
      <c r="C1755" s="53"/>
      <c r="D1755" s="88"/>
      <c r="E1755" s="6"/>
      <c r="F1755" s="88"/>
      <c r="G1755" s="14"/>
      <c r="H1755" s="14"/>
      <c r="I1755" s="17"/>
      <c r="J1755" s="17"/>
      <c r="K1755" s="6"/>
      <c r="L1755" s="6"/>
      <c r="M1755" s="136"/>
      <c r="N1755" s="14"/>
      <c r="O1755" s="26"/>
      <c r="P1755" s="14"/>
      <c r="Q1755" s="14"/>
      <c r="R1755" s="14"/>
      <c r="S1755" s="14"/>
      <c r="T1755" s="14"/>
      <c r="U1755" s="14"/>
      <c r="V1755" s="6"/>
      <c r="W1755" s="256">
        <f t="shared" si="177"/>
        <v>0</v>
      </c>
      <c r="X1755" s="144" t="str">
        <f t="shared" si="179"/>
        <v/>
      </c>
      <c r="Y1755" s="26"/>
      <c r="Z1755" s="34"/>
      <c r="AA1755" s="34"/>
      <c r="AB1755" s="34"/>
      <c r="AC1755" s="35"/>
      <c r="AD1755" s="36"/>
      <c r="AE1755" s="49"/>
      <c r="AF1755" s="246"/>
      <c r="AG1755" s="257">
        <f t="shared" si="178"/>
        <v>0</v>
      </c>
      <c r="AH1755" s="252" t="str">
        <f t="shared" si="180"/>
        <v/>
      </c>
      <c r="AI1755" s="258">
        <f t="shared" si="181"/>
        <v>0</v>
      </c>
    </row>
    <row r="1756" spans="1:35" ht="14.25" customHeight="1" x14ac:dyDescent="0.2">
      <c r="A1756" s="133"/>
      <c r="B1756" s="7"/>
      <c r="C1756" s="53"/>
      <c r="D1756" s="88"/>
      <c r="E1756" s="6"/>
      <c r="F1756" s="88"/>
      <c r="G1756" s="14"/>
      <c r="H1756" s="14"/>
      <c r="I1756" s="17"/>
      <c r="J1756" s="17"/>
      <c r="K1756" s="6"/>
      <c r="L1756" s="6"/>
      <c r="M1756" s="136"/>
      <c r="N1756" s="14"/>
      <c r="O1756" s="26"/>
      <c r="P1756" s="14"/>
      <c r="Q1756" s="14"/>
      <c r="R1756" s="14"/>
      <c r="S1756" s="14"/>
      <c r="T1756" s="14"/>
      <c r="U1756" s="14"/>
      <c r="V1756" s="6"/>
      <c r="W1756" s="256">
        <f t="shared" si="177"/>
        <v>0</v>
      </c>
      <c r="X1756" s="144" t="str">
        <f t="shared" si="179"/>
        <v/>
      </c>
      <c r="Y1756" s="26"/>
      <c r="Z1756" s="34"/>
      <c r="AA1756" s="34"/>
      <c r="AB1756" s="34"/>
      <c r="AC1756" s="35"/>
      <c r="AD1756" s="36"/>
      <c r="AE1756" s="49"/>
      <c r="AF1756" s="246"/>
      <c r="AG1756" s="257">
        <f t="shared" si="178"/>
        <v>0</v>
      </c>
      <c r="AH1756" s="252" t="str">
        <f t="shared" si="180"/>
        <v/>
      </c>
      <c r="AI1756" s="258">
        <f t="shared" si="181"/>
        <v>0</v>
      </c>
    </row>
    <row r="1757" spans="1:35" ht="14.25" customHeight="1" x14ac:dyDescent="0.2">
      <c r="A1757" s="133"/>
      <c r="B1757" s="7"/>
      <c r="C1757" s="53"/>
      <c r="D1757" s="88"/>
      <c r="E1757" s="6"/>
      <c r="F1757" s="88"/>
      <c r="G1757" s="14"/>
      <c r="H1757" s="14"/>
      <c r="I1757" s="17"/>
      <c r="J1757" s="17"/>
      <c r="K1757" s="6"/>
      <c r="L1757" s="6"/>
      <c r="M1757" s="136"/>
      <c r="N1757" s="14"/>
      <c r="O1757" s="26"/>
      <c r="P1757" s="14"/>
      <c r="Q1757" s="14"/>
      <c r="R1757" s="14"/>
      <c r="S1757" s="14"/>
      <c r="T1757" s="14"/>
      <c r="U1757" s="14"/>
      <c r="V1757" s="6"/>
      <c r="W1757" s="256">
        <f t="shared" si="177"/>
        <v>0</v>
      </c>
      <c r="X1757" s="144" t="str">
        <f t="shared" si="179"/>
        <v/>
      </c>
      <c r="Y1757" s="26"/>
      <c r="Z1757" s="34"/>
      <c r="AA1757" s="34"/>
      <c r="AB1757" s="34"/>
      <c r="AC1757" s="35"/>
      <c r="AD1757" s="36"/>
      <c r="AE1757" s="49"/>
      <c r="AF1757" s="246"/>
      <c r="AG1757" s="257">
        <f t="shared" si="178"/>
        <v>0</v>
      </c>
      <c r="AH1757" s="252" t="str">
        <f t="shared" si="180"/>
        <v/>
      </c>
      <c r="AI1757" s="258">
        <f t="shared" si="181"/>
        <v>0</v>
      </c>
    </row>
    <row r="1758" spans="1:35" ht="14.25" customHeight="1" x14ac:dyDescent="0.2">
      <c r="A1758" s="133"/>
      <c r="B1758" s="7"/>
      <c r="C1758" s="53"/>
      <c r="D1758" s="88"/>
      <c r="E1758" s="6"/>
      <c r="F1758" s="88"/>
      <c r="G1758" s="14"/>
      <c r="H1758" s="14"/>
      <c r="I1758" s="17"/>
      <c r="J1758" s="17"/>
      <c r="K1758" s="6"/>
      <c r="L1758" s="6"/>
      <c r="M1758" s="136"/>
      <c r="N1758" s="14"/>
      <c r="O1758" s="26"/>
      <c r="P1758" s="14"/>
      <c r="Q1758" s="14"/>
      <c r="R1758" s="14"/>
      <c r="S1758" s="14"/>
      <c r="T1758" s="14"/>
      <c r="U1758" s="14"/>
      <c r="V1758" s="6"/>
      <c r="W1758" s="256">
        <f t="shared" si="177"/>
        <v>0</v>
      </c>
      <c r="X1758" s="144" t="str">
        <f t="shared" si="179"/>
        <v/>
      </c>
      <c r="Y1758" s="26"/>
      <c r="Z1758" s="34"/>
      <c r="AA1758" s="34"/>
      <c r="AB1758" s="34"/>
      <c r="AC1758" s="35"/>
      <c r="AD1758" s="36"/>
      <c r="AE1758" s="49"/>
      <c r="AF1758" s="246"/>
      <c r="AG1758" s="257">
        <f t="shared" si="178"/>
        <v>0</v>
      </c>
      <c r="AH1758" s="252" t="str">
        <f t="shared" si="180"/>
        <v/>
      </c>
      <c r="AI1758" s="258">
        <f t="shared" si="181"/>
        <v>0</v>
      </c>
    </row>
    <row r="1759" spans="1:35" ht="14.25" customHeight="1" x14ac:dyDescent="0.2">
      <c r="A1759" s="133"/>
      <c r="B1759" s="7"/>
      <c r="C1759" s="53"/>
      <c r="D1759" s="88"/>
      <c r="E1759" s="6"/>
      <c r="F1759" s="88"/>
      <c r="G1759" s="14"/>
      <c r="H1759" s="14"/>
      <c r="I1759" s="17"/>
      <c r="J1759" s="17"/>
      <c r="K1759" s="6"/>
      <c r="L1759" s="6"/>
      <c r="M1759" s="136"/>
      <c r="N1759" s="14"/>
      <c r="O1759" s="26"/>
      <c r="P1759" s="14"/>
      <c r="Q1759" s="14"/>
      <c r="R1759" s="14"/>
      <c r="S1759" s="14"/>
      <c r="T1759" s="14"/>
      <c r="U1759" s="14"/>
      <c r="V1759" s="6"/>
      <c r="W1759" s="256">
        <f t="shared" si="177"/>
        <v>0</v>
      </c>
      <c r="X1759" s="144" t="str">
        <f t="shared" si="179"/>
        <v/>
      </c>
      <c r="Y1759" s="26"/>
      <c r="Z1759" s="34"/>
      <c r="AA1759" s="34"/>
      <c r="AB1759" s="34"/>
      <c r="AC1759" s="35"/>
      <c r="AD1759" s="36"/>
      <c r="AE1759" s="49"/>
      <c r="AF1759" s="246"/>
      <c r="AG1759" s="257">
        <f t="shared" si="178"/>
        <v>0</v>
      </c>
      <c r="AH1759" s="252" t="str">
        <f t="shared" si="180"/>
        <v/>
      </c>
      <c r="AI1759" s="258">
        <f t="shared" si="181"/>
        <v>0</v>
      </c>
    </row>
    <row r="1760" spans="1:35" ht="14.25" customHeight="1" x14ac:dyDescent="0.2">
      <c r="A1760" s="133"/>
      <c r="B1760" s="7"/>
      <c r="C1760" s="53"/>
      <c r="D1760" s="88"/>
      <c r="E1760" s="6"/>
      <c r="F1760" s="88"/>
      <c r="G1760" s="14"/>
      <c r="H1760" s="14"/>
      <c r="I1760" s="17"/>
      <c r="J1760" s="17"/>
      <c r="K1760" s="6"/>
      <c r="L1760" s="6"/>
      <c r="M1760" s="136"/>
      <c r="N1760" s="14"/>
      <c r="O1760" s="26"/>
      <c r="P1760" s="14"/>
      <c r="Q1760" s="14"/>
      <c r="R1760" s="14"/>
      <c r="S1760" s="14"/>
      <c r="T1760" s="14"/>
      <c r="U1760" s="14"/>
      <c r="V1760" s="6"/>
      <c r="W1760" s="256">
        <f t="shared" si="177"/>
        <v>0</v>
      </c>
      <c r="X1760" s="144" t="str">
        <f t="shared" si="179"/>
        <v/>
      </c>
      <c r="Y1760" s="26"/>
      <c r="Z1760" s="34"/>
      <c r="AA1760" s="34"/>
      <c r="AB1760" s="34"/>
      <c r="AC1760" s="35"/>
      <c r="AD1760" s="36"/>
      <c r="AE1760" s="49"/>
      <c r="AF1760" s="246"/>
      <c r="AG1760" s="257">
        <f t="shared" si="178"/>
        <v>0</v>
      </c>
      <c r="AH1760" s="252" t="str">
        <f t="shared" si="180"/>
        <v/>
      </c>
      <c r="AI1760" s="258">
        <f t="shared" si="181"/>
        <v>0</v>
      </c>
    </row>
    <row r="1761" spans="1:35" ht="14.25" customHeight="1" x14ac:dyDescent="0.2">
      <c r="A1761" s="133"/>
      <c r="B1761" s="7"/>
      <c r="C1761" s="53"/>
      <c r="D1761" s="88"/>
      <c r="E1761" s="6"/>
      <c r="F1761" s="88"/>
      <c r="G1761" s="14"/>
      <c r="H1761" s="14"/>
      <c r="I1761" s="17"/>
      <c r="J1761" s="17"/>
      <c r="K1761" s="6"/>
      <c r="L1761" s="6"/>
      <c r="M1761" s="136"/>
      <c r="N1761" s="14"/>
      <c r="O1761" s="26"/>
      <c r="P1761" s="14"/>
      <c r="Q1761" s="14"/>
      <c r="R1761" s="14"/>
      <c r="S1761" s="14"/>
      <c r="T1761" s="14"/>
      <c r="U1761" s="14"/>
      <c r="V1761" s="6"/>
      <c r="W1761" s="256">
        <f t="shared" si="177"/>
        <v>0</v>
      </c>
      <c r="X1761" s="144" t="str">
        <f t="shared" si="179"/>
        <v/>
      </c>
      <c r="Y1761" s="26"/>
      <c r="Z1761" s="34"/>
      <c r="AA1761" s="34"/>
      <c r="AB1761" s="34"/>
      <c r="AC1761" s="35"/>
      <c r="AD1761" s="36"/>
      <c r="AE1761" s="49"/>
      <c r="AF1761" s="246"/>
      <c r="AG1761" s="257">
        <f t="shared" si="178"/>
        <v>0</v>
      </c>
      <c r="AH1761" s="252" t="str">
        <f t="shared" si="180"/>
        <v/>
      </c>
      <c r="AI1761" s="258">
        <f t="shared" si="181"/>
        <v>0</v>
      </c>
    </row>
    <row r="1762" spans="1:35" ht="14.25" customHeight="1" x14ac:dyDescent="0.2">
      <c r="A1762" s="133"/>
      <c r="B1762" s="7"/>
      <c r="C1762" s="53"/>
      <c r="D1762" s="88"/>
      <c r="E1762" s="6"/>
      <c r="F1762" s="88"/>
      <c r="G1762" s="14"/>
      <c r="H1762" s="14"/>
      <c r="I1762" s="17"/>
      <c r="J1762" s="17"/>
      <c r="K1762" s="6"/>
      <c r="L1762" s="6"/>
      <c r="M1762" s="136"/>
      <c r="N1762" s="14"/>
      <c r="O1762" s="26"/>
      <c r="P1762" s="14"/>
      <c r="Q1762" s="14"/>
      <c r="R1762" s="14"/>
      <c r="S1762" s="14"/>
      <c r="T1762" s="14"/>
      <c r="U1762" s="14"/>
      <c r="V1762" s="6"/>
      <c r="W1762" s="256">
        <f t="shared" si="177"/>
        <v>0</v>
      </c>
      <c r="X1762" s="144" t="str">
        <f t="shared" si="179"/>
        <v/>
      </c>
      <c r="Y1762" s="26"/>
      <c r="Z1762" s="34"/>
      <c r="AA1762" s="34"/>
      <c r="AB1762" s="34"/>
      <c r="AC1762" s="35"/>
      <c r="AD1762" s="36"/>
      <c r="AE1762" s="49"/>
      <c r="AF1762" s="246"/>
      <c r="AG1762" s="257">
        <f t="shared" si="178"/>
        <v>0</v>
      </c>
      <c r="AH1762" s="252" t="str">
        <f t="shared" si="180"/>
        <v/>
      </c>
      <c r="AI1762" s="258">
        <f t="shared" si="181"/>
        <v>0</v>
      </c>
    </row>
    <row r="1763" spans="1:35" ht="14.25" customHeight="1" x14ac:dyDescent="0.2">
      <c r="A1763" s="133"/>
      <c r="B1763" s="7"/>
      <c r="C1763" s="53"/>
      <c r="D1763" s="88"/>
      <c r="E1763" s="6"/>
      <c r="F1763" s="88"/>
      <c r="G1763" s="14"/>
      <c r="H1763" s="14"/>
      <c r="I1763" s="17"/>
      <c r="J1763" s="17"/>
      <c r="K1763" s="6"/>
      <c r="L1763" s="6"/>
      <c r="M1763" s="136"/>
      <c r="N1763" s="14"/>
      <c r="O1763" s="26"/>
      <c r="P1763" s="14"/>
      <c r="Q1763" s="14"/>
      <c r="R1763" s="14"/>
      <c r="S1763" s="14"/>
      <c r="T1763" s="14"/>
      <c r="U1763" s="14"/>
      <c r="V1763" s="6"/>
      <c r="W1763" s="256">
        <f t="shared" si="177"/>
        <v>0</v>
      </c>
      <c r="X1763" s="144" t="str">
        <f t="shared" si="179"/>
        <v/>
      </c>
      <c r="Y1763" s="26"/>
      <c r="Z1763" s="34"/>
      <c r="AA1763" s="34"/>
      <c r="AB1763" s="34"/>
      <c r="AC1763" s="35"/>
      <c r="AD1763" s="36"/>
      <c r="AE1763" s="49"/>
      <c r="AF1763" s="246"/>
      <c r="AG1763" s="257">
        <f t="shared" si="178"/>
        <v>0</v>
      </c>
      <c r="AH1763" s="252" t="str">
        <f t="shared" si="180"/>
        <v/>
      </c>
      <c r="AI1763" s="258">
        <f t="shared" si="181"/>
        <v>0</v>
      </c>
    </row>
    <row r="1764" spans="1:35" ht="14.25" customHeight="1" x14ac:dyDescent="0.2">
      <c r="A1764" s="133"/>
      <c r="B1764" s="7"/>
      <c r="C1764" s="53"/>
      <c r="D1764" s="88"/>
      <c r="E1764" s="6"/>
      <c r="F1764" s="88"/>
      <c r="G1764" s="14"/>
      <c r="H1764" s="14"/>
      <c r="I1764" s="17"/>
      <c r="J1764" s="17"/>
      <c r="K1764" s="6"/>
      <c r="L1764" s="6"/>
      <c r="M1764" s="136"/>
      <c r="N1764" s="14"/>
      <c r="O1764" s="26"/>
      <c r="P1764" s="14"/>
      <c r="Q1764" s="14"/>
      <c r="R1764" s="14"/>
      <c r="S1764" s="14"/>
      <c r="T1764" s="14"/>
      <c r="U1764" s="14"/>
      <c r="V1764" s="6"/>
      <c r="W1764" s="256">
        <f t="shared" si="177"/>
        <v>0</v>
      </c>
      <c r="X1764" s="144" t="str">
        <f t="shared" si="179"/>
        <v/>
      </c>
      <c r="Y1764" s="26"/>
      <c r="Z1764" s="34"/>
      <c r="AA1764" s="34"/>
      <c r="AB1764" s="34"/>
      <c r="AC1764" s="35"/>
      <c r="AD1764" s="36"/>
      <c r="AE1764" s="49"/>
      <c r="AF1764" s="246"/>
      <c r="AG1764" s="257">
        <f t="shared" si="178"/>
        <v>0</v>
      </c>
      <c r="AH1764" s="252" t="str">
        <f t="shared" si="180"/>
        <v/>
      </c>
      <c r="AI1764" s="258">
        <f t="shared" si="181"/>
        <v>0</v>
      </c>
    </row>
    <row r="1765" spans="1:35" ht="14.25" customHeight="1" x14ac:dyDescent="0.2">
      <c r="A1765" s="133"/>
      <c r="B1765" s="7"/>
      <c r="C1765" s="53"/>
      <c r="D1765" s="88"/>
      <c r="E1765" s="6"/>
      <c r="F1765" s="88"/>
      <c r="G1765" s="14"/>
      <c r="H1765" s="14"/>
      <c r="I1765" s="17"/>
      <c r="J1765" s="17"/>
      <c r="K1765" s="6"/>
      <c r="L1765" s="6"/>
      <c r="M1765" s="136"/>
      <c r="N1765" s="14"/>
      <c r="O1765" s="26"/>
      <c r="P1765" s="14"/>
      <c r="Q1765" s="14"/>
      <c r="R1765" s="14"/>
      <c r="S1765" s="14"/>
      <c r="T1765" s="14"/>
      <c r="U1765" s="14"/>
      <c r="V1765" s="6"/>
      <c r="W1765" s="256">
        <f t="shared" si="177"/>
        <v>0</v>
      </c>
      <c r="X1765" s="144" t="str">
        <f t="shared" si="179"/>
        <v/>
      </c>
      <c r="Y1765" s="26"/>
      <c r="Z1765" s="34"/>
      <c r="AA1765" s="34"/>
      <c r="AB1765" s="34"/>
      <c r="AC1765" s="35"/>
      <c r="AD1765" s="36"/>
      <c r="AE1765" s="49"/>
      <c r="AF1765" s="246"/>
      <c r="AG1765" s="257">
        <f t="shared" si="178"/>
        <v>0</v>
      </c>
      <c r="AH1765" s="252" t="str">
        <f t="shared" si="180"/>
        <v/>
      </c>
      <c r="AI1765" s="258">
        <f t="shared" si="181"/>
        <v>0</v>
      </c>
    </row>
    <row r="1766" spans="1:35" ht="14.25" customHeight="1" x14ac:dyDescent="0.2">
      <c r="A1766" s="133"/>
      <c r="B1766" s="7"/>
      <c r="C1766" s="53"/>
      <c r="D1766" s="88"/>
      <c r="E1766" s="6"/>
      <c r="F1766" s="88"/>
      <c r="G1766" s="14"/>
      <c r="H1766" s="14"/>
      <c r="I1766" s="17"/>
      <c r="J1766" s="17"/>
      <c r="K1766" s="6"/>
      <c r="L1766" s="6"/>
      <c r="M1766" s="136"/>
      <c r="N1766" s="14"/>
      <c r="O1766" s="26"/>
      <c r="P1766" s="14"/>
      <c r="Q1766" s="14"/>
      <c r="R1766" s="14"/>
      <c r="S1766" s="14"/>
      <c r="T1766" s="14"/>
      <c r="U1766" s="14"/>
      <c r="V1766" s="6"/>
      <c r="W1766" s="256">
        <f t="shared" si="177"/>
        <v>0</v>
      </c>
      <c r="X1766" s="144" t="str">
        <f t="shared" si="179"/>
        <v/>
      </c>
      <c r="Y1766" s="26"/>
      <c r="Z1766" s="34"/>
      <c r="AA1766" s="34"/>
      <c r="AB1766" s="34"/>
      <c r="AC1766" s="35"/>
      <c r="AD1766" s="36"/>
      <c r="AE1766" s="49"/>
      <c r="AF1766" s="246"/>
      <c r="AG1766" s="257">
        <f t="shared" si="178"/>
        <v>0</v>
      </c>
      <c r="AH1766" s="252" t="str">
        <f t="shared" si="180"/>
        <v/>
      </c>
      <c r="AI1766" s="258">
        <f t="shared" si="181"/>
        <v>0</v>
      </c>
    </row>
    <row r="1767" spans="1:35" ht="14.25" customHeight="1" x14ac:dyDescent="0.2">
      <c r="A1767" s="133"/>
      <c r="B1767" s="7"/>
      <c r="C1767" s="53"/>
      <c r="D1767" s="88"/>
      <c r="E1767" s="6"/>
      <c r="F1767" s="88"/>
      <c r="G1767" s="14"/>
      <c r="H1767" s="14"/>
      <c r="I1767" s="17"/>
      <c r="J1767" s="17"/>
      <c r="K1767" s="6"/>
      <c r="L1767" s="6"/>
      <c r="M1767" s="136"/>
      <c r="N1767" s="14"/>
      <c r="O1767" s="26"/>
      <c r="P1767" s="14"/>
      <c r="Q1767" s="14"/>
      <c r="R1767" s="14"/>
      <c r="S1767" s="14"/>
      <c r="T1767" s="14"/>
      <c r="U1767" s="14"/>
      <c r="V1767" s="6"/>
      <c r="W1767" s="256">
        <f t="shared" si="177"/>
        <v>0</v>
      </c>
      <c r="X1767" s="144" t="str">
        <f t="shared" si="179"/>
        <v/>
      </c>
      <c r="Y1767" s="26"/>
      <c r="Z1767" s="34"/>
      <c r="AA1767" s="34"/>
      <c r="AB1767" s="34"/>
      <c r="AC1767" s="35"/>
      <c r="AD1767" s="36"/>
      <c r="AE1767" s="49"/>
      <c r="AF1767" s="246"/>
      <c r="AG1767" s="257">
        <f t="shared" si="178"/>
        <v>0</v>
      </c>
      <c r="AH1767" s="252" t="str">
        <f t="shared" si="180"/>
        <v/>
      </c>
      <c r="AI1767" s="258">
        <f t="shared" si="181"/>
        <v>0</v>
      </c>
    </row>
    <row r="1768" spans="1:35" ht="14.25" customHeight="1" x14ac:dyDescent="0.2">
      <c r="A1768" s="133"/>
      <c r="B1768" s="7"/>
      <c r="C1768" s="53"/>
      <c r="D1768" s="88"/>
      <c r="E1768" s="6"/>
      <c r="F1768" s="88"/>
      <c r="G1768" s="14"/>
      <c r="H1768" s="14"/>
      <c r="I1768" s="17"/>
      <c r="J1768" s="17"/>
      <c r="K1768" s="6"/>
      <c r="L1768" s="6"/>
      <c r="M1768" s="136"/>
      <c r="N1768" s="14"/>
      <c r="O1768" s="26"/>
      <c r="P1768" s="14"/>
      <c r="Q1768" s="14"/>
      <c r="R1768" s="14"/>
      <c r="S1768" s="14"/>
      <c r="T1768" s="14"/>
      <c r="U1768" s="14"/>
      <c r="V1768" s="6"/>
      <c r="W1768" s="256">
        <f t="shared" ref="W1768:W1831" si="182">S1768+T1768+U1768+V1768</f>
        <v>0</v>
      </c>
      <c r="X1768" s="144" t="str">
        <f t="shared" si="179"/>
        <v/>
      </c>
      <c r="Y1768" s="26"/>
      <c r="Z1768" s="34"/>
      <c r="AA1768" s="34"/>
      <c r="AB1768" s="34"/>
      <c r="AC1768" s="35"/>
      <c r="AD1768" s="36"/>
      <c r="AE1768" s="49"/>
      <c r="AF1768" s="246"/>
      <c r="AG1768" s="257">
        <f t="shared" ref="AG1768:AG1831" si="183">N1768*C1768</f>
        <v>0</v>
      </c>
      <c r="AH1768" s="252" t="str">
        <f t="shared" si="180"/>
        <v/>
      </c>
      <c r="AI1768" s="258">
        <f t="shared" si="181"/>
        <v>0</v>
      </c>
    </row>
    <row r="1769" spans="1:35" ht="14.25" customHeight="1" x14ac:dyDescent="0.2">
      <c r="A1769" s="133"/>
      <c r="B1769" s="7"/>
      <c r="C1769" s="53"/>
      <c r="D1769" s="88"/>
      <c r="E1769" s="6"/>
      <c r="F1769" s="88"/>
      <c r="G1769" s="14"/>
      <c r="H1769" s="14"/>
      <c r="I1769" s="17"/>
      <c r="J1769" s="17"/>
      <c r="K1769" s="6"/>
      <c r="L1769" s="6"/>
      <c r="M1769" s="136"/>
      <c r="N1769" s="14"/>
      <c r="O1769" s="26"/>
      <c r="P1769" s="14"/>
      <c r="Q1769" s="14"/>
      <c r="R1769" s="14"/>
      <c r="S1769" s="14"/>
      <c r="T1769" s="14"/>
      <c r="U1769" s="14"/>
      <c r="V1769" s="6"/>
      <c r="W1769" s="256">
        <f t="shared" si="182"/>
        <v>0</v>
      </c>
      <c r="X1769" s="144" t="str">
        <f t="shared" ref="X1769:X1832" si="184">IF(O1769="a",0,IF(O1769="d","0",IF(O1769="","",+N1769-S1769-T1769-U1769-V1769)))</f>
        <v/>
      </c>
      <c r="Y1769" s="26"/>
      <c r="Z1769" s="34"/>
      <c r="AA1769" s="34"/>
      <c r="AB1769" s="34"/>
      <c r="AC1769" s="35"/>
      <c r="AD1769" s="36"/>
      <c r="AE1769" s="49"/>
      <c r="AF1769" s="246"/>
      <c r="AG1769" s="257">
        <f t="shared" si="183"/>
        <v>0</v>
      </c>
      <c r="AH1769" s="252" t="str">
        <f t="shared" ref="AH1769:AH1832" si="185">IF(O1769="a",0,IF(O1769="d",0,IF(C1769="","",+N1769-(C1769*N1769))))</f>
        <v/>
      </c>
      <c r="AI1769" s="258">
        <f t="shared" si="181"/>
        <v>0</v>
      </c>
    </row>
    <row r="1770" spans="1:35" ht="14.25" customHeight="1" x14ac:dyDescent="0.2">
      <c r="A1770" s="133"/>
      <c r="B1770" s="7"/>
      <c r="C1770" s="53"/>
      <c r="D1770" s="88"/>
      <c r="E1770" s="6"/>
      <c r="F1770" s="88"/>
      <c r="G1770" s="14"/>
      <c r="H1770" s="14"/>
      <c r="I1770" s="17"/>
      <c r="J1770" s="17"/>
      <c r="K1770" s="6"/>
      <c r="L1770" s="6"/>
      <c r="M1770" s="136"/>
      <c r="N1770" s="14"/>
      <c r="O1770" s="26"/>
      <c r="P1770" s="14"/>
      <c r="Q1770" s="14"/>
      <c r="R1770" s="14"/>
      <c r="S1770" s="14"/>
      <c r="T1770" s="14"/>
      <c r="U1770" s="14"/>
      <c r="V1770" s="6"/>
      <c r="W1770" s="256">
        <f t="shared" si="182"/>
        <v>0</v>
      </c>
      <c r="X1770" s="144" t="str">
        <f t="shared" si="184"/>
        <v/>
      </c>
      <c r="Y1770" s="26"/>
      <c r="Z1770" s="34"/>
      <c r="AA1770" s="34"/>
      <c r="AB1770" s="34"/>
      <c r="AC1770" s="35"/>
      <c r="AD1770" s="36"/>
      <c r="AE1770" s="49"/>
      <c r="AF1770" s="246"/>
      <c r="AG1770" s="257">
        <f t="shared" si="183"/>
        <v>0</v>
      </c>
      <c r="AH1770" s="252" t="str">
        <f t="shared" si="185"/>
        <v/>
      </c>
      <c r="AI1770" s="258">
        <f t="shared" si="181"/>
        <v>0</v>
      </c>
    </row>
    <row r="1771" spans="1:35" ht="14.25" customHeight="1" x14ac:dyDescent="0.2">
      <c r="A1771" s="133"/>
      <c r="B1771" s="7"/>
      <c r="C1771" s="53"/>
      <c r="D1771" s="88"/>
      <c r="E1771" s="6"/>
      <c r="F1771" s="88"/>
      <c r="G1771" s="14"/>
      <c r="H1771" s="14"/>
      <c r="I1771" s="17"/>
      <c r="J1771" s="17"/>
      <c r="K1771" s="6"/>
      <c r="L1771" s="6"/>
      <c r="M1771" s="136"/>
      <c r="N1771" s="14"/>
      <c r="O1771" s="26"/>
      <c r="P1771" s="14"/>
      <c r="Q1771" s="14"/>
      <c r="R1771" s="14"/>
      <c r="S1771" s="14"/>
      <c r="T1771" s="14"/>
      <c r="U1771" s="14"/>
      <c r="V1771" s="6"/>
      <c r="W1771" s="256">
        <f t="shared" si="182"/>
        <v>0</v>
      </c>
      <c r="X1771" s="144" t="str">
        <f t="shared" si="184"/>
        <v/>
      </c>
      <c r="Y1771" s="26"/>
      <c r="Z1771" s="34"/>
      <c r="AA1771" s="34"/>
      <c r="AB1771" s="34"/>
      <c r="AC1771" s="35"/>
      <c r="AD1771" s="36"/>
      <c r="AE1771" s="49"/>
      <c r="AF1771" s="246"/>
      <c r="AG1771" s="257">
        <f t="shared" si="183"/>
        <v>0</v>
      </c>
      <c r="AH1771" s="252" t="str">
        <f t="shared" si="185"/>
        <v/>
      </c>
      <c r="AI1771" s="258">
        <f t="shared" si="181"/>
        <v>0</v>
      </c>
    </row>
    <row r="1772" spans="1:35" ht="14.25" customHeight="1" x14ac:dyDescent="0.2">
      <c r="A1772" s="133"/>
      <c r="B1772" s="7"/>
      <c r="C1772" s="53"/>
      <c r="D1772" s="88"/>
      <c r="E1772" s="6"/>
      <c r="F1772" s="88"/>
      <c r="G1772" s="14"/>
      <c r="H1772" s="14"/>
      <c r="I1772" s="17"/>
      <c r="J1772" s="17"/>
      <c r="K1772" s="6"/>
      <c r="L1772" s="6"/>
      <c r="M1772" s="136"/>
      <c r="N1772" s="14"/>
      <c r="O1772" s="26"/>
      <c r="P1772" s="14"/>
      <c r="Q1772" s="14"/>
      <c r="R1772" s="14"/>
      <c r="S1772" s="14"/>
      <c r="T1772" s="14"/>
      <c r="U1772" s="14"/>
      <c r="V1772" s="6"/>
      <c r="W1772" s="256">
        <f t="shared" si="182"/>
        <v>0</v>
      </c>
      <c r="X1772" s="144" t="str">
        <f t="shared" si="184"/>
        <v/>
      </c>
      <c r="Y1772" s="26"/>
      <c r="Z1772" s="34"/>
      <c r="AA1772" s="34"/>
      <c r="AB1772" s="34"/>
      <c r="AC1772" s="35"/>
      <c r="AD1772" s="36"/>
      <c r="AE1772" s="49"/>
      <c r="AF1772" s="246"/>
      <c r="AG1772" s="257">
        <f t="shared" si="183"/>
        <v>0</v>
      </c>
      <c r="AH1772" s="252" t="str">
        <f t="shared" si="185"/>
        <v/>
      </c>
      <c r="AI1772" s="258">
        <f t="shared" si="181"/>
        <v>0</v>
      </c>
    </row>
    <row r="1773" spans="1:35" ht="14.25" customHeight="1" x14ac:dyDescent="0.2">
      <c r="A1773" s="133"/>
      <c r="B1773" s="7"/>
      <c r="C1773" s="53"/>
      <c r="D1773" s="88"/>
      <c r="E1773" s="6"/>
      <c r="F1773" s="88"/>
      <c r="G1773" s="14"/>
      <c r="H1773" s="14"/>
      <c r="I1773" s="17"/>
      <c r="J1773" s="17"/>
      <c r="K1773" s="6"/>
      <c r="L1773" s="6"/>
      <c r="M1773" s="136"/>
      <c r="N1773" s="14"/>
      <c r="O1773" s="26"/>
      <c r="P1773" s="14"/>
      <c r="Q1773" s="14"/>
      <c r="R1773" s="14"/>
      <c r="S1773" s="14"/>
      <c r="T1773" s="14"/>
      <c r="U1773" s="14"/>
      <c r="V1773" s="6"/>
      <c r="W1773" s="256">
        <f t="shared" si="182"/>
        <v>0</v>
      </c>
      <c r="X1773" s="144" t="str">
        <f t="shared" si="184"/>
        <v/>
      </c>
      <c r="Y1773" s="26"/>
      <c r="Z1773" s="34"/>
      <c r="AA1773" s="34"/>
      <c r="AB1773" s="34"/>
      <c r="AC1773" s="35"/>
      <c r="AD1773" s="36"/>
      <c r="AE1773" s="49"/>
      <c r="AF1773" s="246"/>
      <c r="AG1773" s="257">
        <f t="shared" si="183"/>
        <v>0</v>
      </c>
      <c r="AH1773" s="252" t="str">
        <f t="shared" si="185"/>
        <v/>
      </c>
      <c r="AI1773" s="258">
        <f t="shared" si="181"/>
        <v>0</v>
      </c>
    </row>
    <row r="1774" spans="1:35" ht="14.25" customHeight="1" x14ac:dyDescent="0.2">
      <c r="A1774" s="133"/>
      <c r="B1774" s="7"/>
      <c r="C1774" s="53"/>
      <c r="D1774" s="88"/>
      <c r="E1774" s="6"/>
      <c r="F1774" s="88"/>
      <c r="G1774" s="14"/>
      <c r="H1774" s="14"/>
      <c r="I1774" s="17"/>
      <c r="J1774" s="17"/>
      <c r="K1774" s="6"/>
      <c r="L1774" s="6"/>
      <c r="M1774" s="136"/>
      <c r="N1774" s="14"/>
      <c r="O1774" s="26"/>
      <c r="P1774" s="14"/>
      <c r="Q1774" s="14"/>
      <c r="R1774" s="14"/>
      <c r="S1774" s="14"/>
      <c r="T1774" s="14"/>
      <c r="U1774" s="14"/>
      <c r="V1774" s="6"/>
      <c r="W1774" s="256">
        <f t="shared" si="182"/>
        <v>0</v>
      </c>
      <c r="X1774" s="144" t="str">
        <f t="shared" si="184"/>
        <v/>
      </c>
      <c r="Y1774" s="26"/>
      <c r="Z1774" s="34"/>
      <c r="AA1774" s="34"/>
      <c r="AB1774" s="34"/>
      <c r="AC1774" s="35"/>
      <c r="AD1774" s="36"/>
      <c r="AE1774" s="49"/>
      <c r="AF1774" s="246"/>
      <c r="AG1774" s="257">
        <f t="shared" si="183"/>
        <v>0</v>
      </c>
      <c r="AH1774" s="252" t="str">
        <f t="shared" si="185"/>
        <v/>
      </c>
      <c r="AI1774" s="258">
        <f t="shared" ref="AI1774:AI1837" si="186">AG1774-W1774</f>
        <v>0</v>
      </c>
    </row>
    <row r="1775" spans="1:35" ht="14.25" customHeight="1" x14ac:dyDescent="0.2">
      <c r="A1775" s="133"/>
      <c r="B1775" s="7"/>
      <c r="C1775" s="53"/>
      <c r="D1775" s="88"/>
      <c r="E1775" s="6"/>
      <c r="F1775" s="88"/>
      <c r="G1775" s="14"/>
      <c r="H1775" s="14"/>
      <c r="I1775" s="17"/>
      <c r="J1775" s="17"/>
      <c r="K1775" s="6"/>
      <c r="L1775" s="6"/>
      <c r="M1775" s="136"/>
      <c r="N1775" s="14"/>
      <c r="O1775" s="26"/>
      <c r="P1775" s="14"/>
      <c r="Q1775" s="14"/>
      <c r="R1775" s="14"/>
      <c r="S1775" s="14"/>
      <c r="T1775" s="14"/>
      <c r="U1775" s="14"/>
      <c r="V1775" s="6"/>
      <c r="W1775" s="256">
        <f t="shared" si="182"/>
        <v>0</v>
      </c>
      <c r="X1775" s="144" t="str">
        <f t="shared" si="184"/>
        <v/>
      </c>
      <c r="Y1775" s="26"/>
      <c r="Z1775" s="34"/>
      <c r="AA1775" s="34"/>
      <c r="AB1775" s="34"/>
      <c r="AC1775" s="35"/>
      <c r="AD1775" s="36"/>
      <c r="AE1775" s="49"/>
      <c r="AF1775" s="246"/>
      <c r="AG1775" s="257">
        <f t="shared" si="183"/>
        <v>0</v>
      </c>
      <c r="AH1775" s="252" t="str">
        <f t="shared" si="185"/>
        <v/>
      </c>
      <c r="AI1775" s="258">
        <f t="shared" si="186"/>
        <v>0</v>
      </c>
    </row>
    <row r="1776" spans="1:35" ht="14.25" customHeight="1" x14ac:dyDescent="0.2">
      <c r="A1776" s="133"/>
      <c r="B1776" s="7"/>
      <c r="C1776" s="53"/>
      <c r="D1776" s="88"/>
      <c r="E1776" s="6"/>
      <c r="F1776" s="88"/>
      <c r="G1776" s="14"/>
      <c r="H1776" s="14"/>
      <c r="I1776" s="17"/>
      <c r="J1776" s="17"/>
      <c r="K1776" s="6"/>
      <c r="L1776" s="6"/>
      <c r="M1776" s="136"/>
      <c r="N1776" s="14"/>
      <c r="O1776" s="26"/>
      <c r="P1776" s="14"/>
      <c r="Q1776" s="14"/>
      <c r="R1776" s="14"/>
      <c r="S1776" s="14"/>
      <c r="T1776" s="14"/>
      <c r="U1776" s="14"/>
      <c r="V1776" s="6"/>
      <c r="W1776" s="256">
        <f t="shared" si="182"/>
        <v>0</v>
      </c>
      <c r="X1776" s="144" t="str">
        <f t="shared" si="184"/>
        <v/>
      </c>
      <c r="Y1776" s="26"/>
      <c r="Z1776" s="34"/>
      <c r="AA1776" s="34"/>
      <c r="AB1776" s="34"/>
      <c r="AC1776" s="35"/>
      <c r="AD1776" s="36"/>
      <c r="AE1776" s="49"/>
      <c r="AF1776" s="246"/>
      <c r="AG1776" s="257">
        <f t="shared" si="183"/>
        <v>0</v>
      </c>
      <c r="AH1776" s="252" t="str">
        <f t="shared" si="185"/>
        <v/>
      </c>
      <c r="AI1776" s="258">
        <f t="shared" si="186"/>
        <v>0</v>
      </c>
    </row>
    <row r="1777" spans="1:35" ht="14.25" customHeight="1" x14ac:dyDescent="0.2">
      <c r="A1777" s="20"/>
      <c r="B1777" s="7"/>
      <c r="C1777" s="53"/>
      <c r="D1777" s="88"/>
      <c r="E1777" s="6"/>
      <c r="F1777" s="88"/>
      <c r="G1777" s="14"/>
      <c r="H1777" s="14"/>
      <c r="I1777" s="17"/>
      <c r="J1777" s="17"/>
      <c r="K1777" s="6"/>
      <c r="L1777" s="6"/>
      <c r="M1777" s="136"/>
      <c r="N1777" s="14"/>
      <c r="O1777" s="26"/>
      <c r="P1777" s="14"/>
      <c r="Q1777" s="14"/>
      <c r="R1777" s="14"/>
      <c r="S1777" s="14"/>
      <c r="T1777" s="14"/>
      <c r="U1777" s="14"/>
      <c r="V1777" s="6"/>
      <c r="W1777" s="256">
        <f t="shared" si="182"/>
        <v>0</v>
      </c>
      <c r="X1777" s="144" t="str">
        <f t="shared" si="184"/>
        <v/>
      </c>
      <c r="Y1777" s="26"/>
      <c r="Z1777" s="34"/>
      <c r="AA1777" s="34"/>
      <c r="AB1777" s="34"/>
      <c r="AC1777" s="35"/>
      <c r="AD1777" s="36"/>
      <c r="AE1777" s="49"/>
      <c r="AF1777" s="246"/>
      <c r="AG1777" s="257">
        <f t="shared" si="183"/>
        <v>0</v>
      </c>
      <c r="AH1777" s="252" t="str">
        <f t="shared" si="185"/>
        <v/>
      </c>
      <c r="AI1777" s="258">
        <f t="shared" si="186"/>
        <v>0</v>
      </c>
    </row>
    <row r="1778" spans="1:35" ht="14.25" customHeight="1" x14ac:dyDescent="0.2">
      <c r="A1778" s="20"/>
      <c r="B1778" s="7"/>
      <c r="C1778" s="53"/>
      <c r="D1778" s="88"/>
      <c r="E1778" s="6"/>
      <c r="F1778" s="88"/>
      <c r="G1778" s="14"/>
      <c r="H1778" s="14"/>
      <c r="I1778" s="17"/>
      <c r="J1778" s="17"/>
      <c r="K1778" s="6"/>
      <c r="L1778" s="6"/>
      <c r="M1778" s="136"/>
      <c r="N1778" s="14"/>
      <c r="O1778" s="26"/>
      <c r="P1778" s="14"/>
      <c r="Q1778" s="14"/>
      <c r="R1778" s="14"/>
      <c r="S1778" s="14"/>
      <c r="T1778" s="14"/>
      <c r="U1778" s="14"/>
      <c r="V1778" s="6"/>
      <c r="W1778" s="256">
        <f t="shared" si="182"/>
        <v>0</v>
      </c>
      <c r="X1778" s="144" t="str">
        <f t="shared" si="184"/>
        <v/>
      </c>
      <c r="Y1778" s="26"/>
      <c r="Z1778" s="34"/>
      <c r="AA1778" s="34"/>
      <c r="AB1778" s="34"/>
      <c r="AC1778" s="35"/>
      <c r="AD1778" s="36"/>
      <c r="AE1778" s="49"/>
      <c r="AF1778" s="246"/>
      <c r="AG1778" s="257">
        <f t="shared" si="183"/>
        <v>0</v>
      </c>
      <c r="AH1778" s="252" t="str">
        <f t="shared" si="185"/>
        <v/>
      </c>
      <c r="AI1778" s="258">
        <f t="shared" si="186"/>
        <v>0</v>
      </c>
    </row>
    <row r="1779" spans="1:35" ht="14.25" customHeight="1" x14ac:dyDescent="0.2">
      <c r="A1779" s="20"/>
      <c r="B1779" s="7"/>
      <c r="C1779" s="53"/>
      <c r="D1779" s="88"/>
      <c r="E1779" s="6"/>
      <c r="F1779" s="88"/>
      <c r="G1779" s="14"/>
      <c r="H1779" s="14"/>
      <c r="I1779" s="17"/>
      <c r="J1779" s="17"/>
      <c r="K1779" s="6"/>
      <c r="L1779" s="6"/>
      <c r="M1779" s="136"/>
      <c r="N1779" s="14"/>
      <c r="O1779" s="26"/>
      <c r="P1779" s="14"/>
      <c r="Q1779" s="14"/>
      <c r="R1779" s="14"/>
      <c r="S1779" s="14"/>
      <c r="T1779" s="14"/>
      <c r="U1779" s="14"/>
      <c r="V1779" s="6"/>
      <c r="W1779" s="256">
        <f t="shared" si="182"/>
        <v>0</v>
      </c>
      <c r="X1779" s="144" t="str">
        <f t="shared" si="184"/>
        <v/>
      </c>
      <c r="Y1779" s="26"/>
      <c r="Z1779" s="34"/>
      <c r="AA1779" s="34"/>
      <c r="AB1779" s="34"/>
      <c r="AC1779" s="35"/>
      <c r="AD1779" s="36"/>
      <c r="AE1779" s="49"/>
      <c r="AF1779" s="246"/>
      <c r="AG1779" s="257">
        <f t="shared" si="183"/>
        <v>0</v>
      </c>
      <c r="AH1779" s="252" t="str">
        <f t="shared" si="185"/>
        <v/>
      </c>
      <c r="AI1779" s="258">
        <f t="shared" si="186"/>
        <v>0</v>
      </c>
    </row>
    <row r="1780" spans="1:35" ht="14.25" customHeight="1" x14ac:dyDescent="0.2">
      <c r="A1780" s="20"/>
      <c r="B1780" s="7"/>
      <c r="C1780" s="53"/>
      <c r="D1780" s="88"/>
      <c r="E1780" s="6"/>
      <c r="F1780" s="88"/>
      <c r="G1780" s="14"/>
      <c r="H1780" s="14"/>
      <c r="I1780" s="17"/>
      <c r="J1780" s="17"/>
      <c r="K1780" s="6"/>
      <c r="L1780" s="6"/>
      <c r="M1780" s="136"/>
      <c r="N1780" s="14"/>
      <c r="O1780" s="26"/>
      <c r="P1780" s="14"/>
      <c r="Q1780" s="14"/>
      <c r="R1780" s="14"/>
      <c r="S1780" s="14"/>
      <c r="T1780" s="14"/>
      <c r="U1780" s="14"/>
      <c r="V1780" s="6"/>
      <c r="W1780" s="256">
        <f t="shared" si="182"/>
        <v>0</v>
      </c>
      <c r="X1780" s="144" t="str">
        <f t="shared" si="184"/>
        <v/>
      </c>
      <c r="Y1780" s="26"/>
      <c r="Z1780" s="34"/>
      <c r="AA1780" s="34"/>
      <c r="AB1780" s="34"/>
      <c r="AC1780" s="35"/>
      <c r="AD1780" s="36"/>
      <c r="AE1780" s="49"/>
      <c r="AF1780" s="246"/>
      <c r="AG1780" s="257">
        <f t="shared" si="183"/>
        <v>0</v>
      </c>
      <c r="AH1780" s="252" t="str">
        <f t="shared" si="185"/>
        <v/>
      </c>
      <c r="AI1780" s="258">
        <f t="shared" si="186"/>
        <v>0</v>
      </c>
    </row>
    <row r="1781" spans="1:35" ht="14.25" customHeight="1" x14ac:dyDescent="0.2">
      <c r="A1781" s="20"/>
      <c r="B1781" s="7"/>
      <c r="C1781" s="53"/>
      <c r="D1781" s="88"/>
      <c r="E1781" s="6"/>
      <c r="F1781" s="88"/>
      <c r="G1781" s="14"/>
      <c r="H1781" s="14"/>
      <c r="I1781" s="17"/>
      <c r="J1781" s="17"/>
      <c r="K1781" s="6"/>
      <c r="L1781" s="6"/>
      <c r="M1781" s="136"/>
      <c r="N1781" s="14"/>
      <c r="O1781" s="26"/>
      <c r="P1781" s="14"/>
      <c r="Q1781" s="14"/>
      <c r="R1781" s="14"/>
      <c r="S1781" s="14"/>
      <c r="T1781" s="14"/>
      <c r="U1781" s="14"/>
      <c r="V1781" s="6"/>
      <c r="W1781" s="256">
        <f t="shared" si="182"/>
        <v>0</v>
      </c>
      <c r="X1781" s="144" t="str">
        <f t="shared" si="184"/>
        <v/>
      </c>
      <c r="Y1781" s="26"/>
      <c r="Z1781" s="34"/>
      <c r="AA1781" s="34"/>
      <c r="AB1781" s="34"/>
      <c r="AC1781" s="35"/>
      <c r="AD1781" s="36"/>
      <c r="AE1781" s="49"/>
      <c r="AF1781" s="246"/>
      <c r="AG1781" s="257">
        <f t="shared" si="183"/>
        <v>0</v>
      </c>
      <c r="AH1781" s="252" t="str">
        <f t="shared" si="185"/>
        <v/>
      </c>
      <c r="AI1781" s="258">
        <f t="shared" si="186"/>
        <v>0</v>
      </c>
    </row>
    <row r="1782" spans="1:35" ht="14.25" customHeight="1" x14ac:dyDescent="0.2">
      <c r="A1782" s="20"/>
      <c r="B1782" s="7"/>
      <c r="C1782" s="53"/>
      <c r="D1782" s="88"/>
      <c r="E1782" s="6"/>
      <c r="F1782" s="88"/>
      <c r="G1782" s="14"/>
      <c r="H1782" s="14"/>
      <c r="I1782" s="17"/>
      <c r="J1782" s="17"/>
      <c r="K1782" s="6"/>
      <c r="L1782" s="6"/>
      <c r="M1782" s="136"/>
      <c r="N1782" s="14"/>
      <c r="O1782" s="26"/>
      <c r="P1782" s="14"/>
      <c r="Q1782" s="14"/>
      <c r="R1782" s="14"/>
      <c r="S1782" s="14"/>
      <c r="T1782" s="14"/>
      <c r="U1782" s="14"/>
      <c r="V1782" s="6"/>
      <c r="W1782" s="256">
        <f t="shared" si="182"/>
        <v>0</v>
      </c>
      <c r="X1782" s="144" t="str">
        <f t="shared" si="184"/>
        <v/>
      </c>
      <c r="Y1782" s="26"/>
      <c r="Z1782" s="34"/>
      <c r="AA1782" s="34"/>
      <c r="AB1782" s="34"/>
      <c r="AC1782" s="35"/>
      <c r="AD1782" s="36"/>
      <c r="AE1782" s="49"/>
      <c r="AF1782" s="246"/>
      <c r="AG1782" s="257">
        <f t="shared" si="183"/>
        <v>0</v>
      </c>
      <c r="AH1782" s="252" t="str">
        <f t="shared" si="185"/>
        <v/>
      </c>
      <c r="AI1782" s="258">
        <f t="shared" si="186"/>
        <v>0</v>
      </c>
    </row>
    <row r="1783" spans="1:35" ht="14.25" customHeight="1" x14ac:dyDescent="0.2">
      <c r="A1783" s="20"/>
      <c r="B1783" s="7"/>
      <c r="C1783" s="53"/>
      <c r="D1783" s="88"/>
      <c r="E1783" s="6"/>
      <c r="F1783" s="88"/>
      <c r="G1783" s="14"/>
      <c r="H1783" s="14"/>
      <c r="I1783" s="17"/>
      <c r="J1783" s="17"/>
      <c r="K1783" s="6"/>
      <c r="L1783" s="6"/>
      <c r="M1783" s="136"/>
      <c r="N1783" s="14"/>
      <c r="O1783" s="26"/>
      <c r="P1783" s="14"/>
      <c r="Q1783" s="14"/>
      <c r="R1783" s="14"/>
      <c r="S1783" s="14"/>
      <c r="T1783" s="14"/>
      <c r="U1783" s="14"/>
      <c r="V1783" s="6"/>
      <c r="W1783" s="256">
        <f t="shared" si="182"/>
        <v>0</v>
      </c>
      <c r="X1783" s="144" t="str">
        <f t="shared" si="184"/>
        <v/>
      </c>
      <c r="Y1783" s="26"/>
      <c r="Z1783" s="34"/>
      <c r="AA1783" s="34"/>
      <c r="AB1783" s="34"/>
      <c r="AC1783" s="35"/>
      <c r="AD1783" s="36"/>
      <c r="AE1783" s="49"/>
      <c r="AF1783" s="246"/>
      <c r="AG1783" s="257">
        <f t="shared" si="183"/>
        <v>0</v>
      </c>
      <c r="AH1783" s="252" t="str">
        <f t="shared" si="185"/>
        <v/>
      </c>
      <c r="AI1783" s="258">
        <f t="shared" si="186"/>
        <v>0</v>
      </c>
    </row>
    <row r="1784" spans="1:35" ht="14.25" customHeight="1" x14ac:dyDescent="0.2">
      <c r="A1784" s="20"/>
      <c r="B1784" s="7"/>
      <c r="C1784" s="53"/>
      <c r="D1784" s="88"/>
      <c r="E1784" s="6"/>
      <c r="F1784" s="88"/>
      <c r="G1784" s="14"/>
      <c r="H1784" s="14"/>
      <c r="I1784" s="17"/>
      <c r="J1784" s="17"/>
      <c r="K1784" s="6"/>
      <c r="L1784" s="6"/>
      <c r="M1784" s="136"/>
      <c r="N1784" s="14"/>
      <c r="O1784" s="26"/>
      <c r="P1784" s="14"/>
      <c r="Q1784" s="14"/>
      <c r="R1784" s="14"/>
      <c r="S1784" s="14"/>
      <c r="T1784" s="14"/>
      <c r="U1784" s="14"/>
      <c r="V1784" s="6"/>
      <c r="W1784" s="256">
        <f t="shared" si="182"/>
        <v>0</v>
      </c>
      <c r="X1784" s="144" t="str">
        <f t="shared" si="184"/>
        <v/>
      </c>
      <c r="Y1784" s="26"/>
      <c r="Z1784" s="34"/>
      <c r="AA1784" s="34"/>
      <c r="AB1784" s="34"/>
      <c r="AC1784" s="35"/>
      <c r="AD1784" s="36"/>
      <c r="AE1784" s="49"/>
      <c r="AF1784" s="246"/>
      <c r="AG1784" s="257">
        <f t="shared" si="183"/>
        <v>0</v>
      </c>
      <c r="AH1784" s="252" t="str">
        <f t="shared" si="185"/>
        <v/>
      </c>
      <c r="AI1784" s="258">
        <f t="shared" si="186"/>
        <v>0</v>
      </c>
    </row>
    <row r="1785" spans="1:35" ht="14.25" customHeight="1" x14ac:dyDescent="0.2">
      <c r="A1785" s="20"/>
      <c r="B1785" s="7"/>
      <c r="C1785" s="53"/>
      <c r="D1785" s="88"/>
      <c r="E1785" s="6"/>
      <c r="F1785" s="88"/>
      <c r="G1785" s="14"/>
      <c r="H1785" s="14"/>
      <c r="I1785" s="17"/>
      <c r="J1785" s="17"/>
      <c r="K1785" s="6"/>
      <c r="L1785" s="6"/>
      <c r="M1785" s="136"/>
      <c r="N1785" s="14"/>
      <c r="O1785" s="26"/>
      <c r="P1785" s="14"/>
      <c r="Q1785" s="14"/>
      <c r="R1785" s="14"/>
      <c r="S1785" s="14"/>
      <c r="T1785" s="14"/>
      <c r="U1785" s="14"/>
      <c r="V1785" s="6"/>
      <c r="W1785" s="256">
        <f t="shared" si="182"/>
        <v>0</v>
      </c>
      <c r="X1785" s="144" t="str">
        <f t="shared" si="184"/>
        <v/>
      </c>
      <c r="Y1785" s="26"/>
      <c r="Z1785" s="34"/>
      <c r="AA1785" s="34"/>
      <c r="AB1785" s="34"/>
      <c r="AC1785" s="35"/>
      <c r="AD1785" s="36"/>
      <c r="AE1785" s="49"/>
      <c r="AF1785" s="246"/>
      <c r="AG1785" s="257">
        <f t="shared" si="183"/>
        <v>0</v>
      </c>
      <c r="AH1785" s="252" t="str">
        <f t="shared" si="185"/>
        <v/>
      </c>
      <c r="AI1785" s="258">
        <f t="shared" si="186"/>
        <v>0</v>
      </c>
    </row>
    <row r="1786" spans="1:35" ht="14.25" customHeight="1" x14ac:dyDescent="0.2">
      <c r="A1786" s="20"/>
      <c r="B1786" s="7"/>
      <c r="C1786" s="53"/>
      <c r="D1786" s="88"/>
      <c r="E1786" s="6"/>
      <c r="F1786" s="88"/>
      <c r="G1786" s="14"/>
      <c r="H1786" s="14"/>
      <c r="I1786" s="17"/>
      <c r="J1786" s="17"/>
      <c r="K1786" s="6"/>
      <c r="L1786" s="6"/>
      <c r="M1786" s="136"/>
      <c r="N1786" s="14"/>
      <c r="O1786" s="26"/>
      <c r="P1786" s="14"/>
      <c r="Q1786" s="14"/>
      <c r="R1786" s="14"/>
      <c r="S1786" s="14"/>
      <c r="T1786" s="14"/>
      <c r="U1786" s="14"/>
      <c r="V1786" s="6"/>
      <c r="W1786" s="256">
        <f t="shared" si="182"/>
        <v>0</v>
      </c>
      <c r="X1786" s="144" t="str">
        <f t="shared" si="184"/>
        <v/>
      </c>
      <c r="Y1786" s="26"/>
      <c r="Z1786" s="34"/>
      <c r="AA1786" s="34"/>
      <c r="AB1786" s="34"/>
      <c r="AC1786" s="35"/>
      <c r="AD1786" s="36"/>
      <c r="AE1786" s="49"/>
      <c r="AF1786" s="246"/>
      <c r="AG1786" s="257">
        <f t="shared" si="183"/>
        <v>0</v>
      </c>
      <c r="AH1786" s="252" t="str">
        <f t="shared" si="185"/>
        <v/>
      </c>
      <c r="AI1786" s="258">
        <f t="shared" si="186"/>
        <v>0</v>
      </c>
    </row>
    <row r="1787" spans="1:35" ht="14.25" customHeight="1" x14ac:dyDescent="0.2">
      <c r="A1787" s="20"/>
      <c r="B1787" s="7"/>
      <c r="C1787" s="53"/>
      <c r="D1787" s="88"/>
      <c r="E1787" s="6"/>
      <c r="F1787" s="88"/>
      <c r="G1787" s="14"/>
      <c r="H1787" s="14"/>
      <c r="I1787" s="17"/>
      <c r="J1787" s="17"/>
      <c r="K1787" s="6"/>
      <c r="L1787" s="6"/>
      <c r="M1787" s="136"/>
      <c r="N1787" s="14"/>
      <c r="O1787" s="26"/>
      <c r="P1787" s="14"/>
      <c r="Q1787" s="14"/>
      <c r="R1787" s="14"/>
      <c r="S1787" s="14"/>
      <c r="T1787" s="14"/>
      <c r="U1787" s="14"/>
      <c r="V1787" s="6"/>
      <c r="W1787" s="256">
        <f t="shared" si="182"/>
        <v>0</v>
      </c>
      <c r="X1787" s="144" t="str">
        <f t="shared" si="184"/>
        <v/>
      </c>
      <c r="Y1787" s="26"/>
      <c r="Z1787" s="34"/>
      <c r="AA1787" s="34"/>
      <c r="AB1787" s="34"/>
      <c r="AC1787" s="35"/>
      <c r="AD1787" s="36"/>
      <c r="AE1787" s="49"/>
      <c r="AF1787" s="246"/>
      <c r="AG1787" s="257">
        <f t="shared" si="183"/>
        <v>0</v>
      </c>
      <c r="AH1787" s="252" t="str">
        <f t="shared" si="185"/>
        <v/>
      </c>
      <c r="AI1787" s="258">
        <f t="shared" si="186"/>
        <v>0</v>
      </c>
    </row>
    <row r="1788" spans="1:35" ht="14.25" customHeight="1" x14ac:dyDescent="0.2">
      <c r="A1788" s="20"/>
      <c r="B1788" s="7"/>
      <c r="C1788" s="53"/>
      <c r="D1788" s="88"/>
      <c r="E1788" s="6"/>
      <c r="F1788" s="88"/>
      <c r="G1788" s="14"/>
      <c r="H1788" s="14"/>
      <c r="I1788" s="17"/>
      <c r="J1788" s="17"/>
      <c r="K1788" s="6"/>
      <c r="L1788" s="6"/>
      <c r="M1788" s="136"/>
      <c r="N1788" s="14"/>
      <c r="O1788" s="26"/>
      <c r="P1788" s="14"/>
      <c r="Q1788" s="14"/>
      <c r="R1788" s="14"/>
      <c r="S1788" s="14"/>
      <c r="T1788" s="14"/>
      <c r="U1788" s="14"/>
      <c r="V1788" s="6"/>
      <c r="W1788" s="256">
        <f t="shared" si="182"/>
        <v>0</v>
      </c>
      <c r="X1788" s="144" t="str">
        <f t="shared" si="184"/>
        <v/>
      </c>
      <c r="Y1788" s="26"/>
      <c r="Z1788" s="34"/>
      <c r="AA1788" s="34"/>
      <c r="AB1788" s="34"/>
      <c r="AC1788" s="35"/>
      <c r="AD1788" s="36"/>
      <c r="AE1788" s="49"/>
      <c r="AF1788" s="246"/>
      <c r="AG1788" s="257">
        <f t="shared" si="183"/>
        <v>0</v>
      </c>
      <c r="AH1788" s="252" t="str">
        <f t="shared" si="185"/>
        <v/>
      </c>
      <c r="AI1788" s="258">
        <f t="shared" si="186"/>
        <v>0</v>
      </c>
    </row>
    <row r="1789" spans="1:35" ht="14.25" customHeight="1" x14ac:dyDescent="0.2">
      <c r="A1789" s="20"/>
      <c r="B1789" s="7"/>
      <c r="C1789" s="53"/>
      <c r="D1789" s="88"/>
      <c r="E1789" s="6"/>
      <c r="F1789" s="88"/>
      <c r="G1789" s="14"/>
      <c r="H1789" s="14"/>
      <c r="I1789" s="17"/>
      <c r="J1789" s="17"/>
      <c r="K1789" s="6"/>
      <c r="L1789" s="6"/>
      <c r="M1789" s="136"/>
      <c r="N1789" s="14"/>
      <c r="O1789" s="26"/>
      <c r="P1789" s="14"/>
      <c r="Q1789" s="14"/>
      <c r="R1789" s="14"/>
      <c r="S1789" s="14"/>
      <c r="T1789" s="14"/>
      <c r="U1789" s="14"/>
      <c r="V1789" s="6"/>
      <c r="W1789" s="256">
        <f t="shared" si="182"/>
        <v>0</v>
      </c>
      <c r="X1789" s="144" t="str">
        <f t="shared" si="184"/>
        <v/>
      </c>
      <c r="Y1789" s="26"/>
      <c r="Z1789" s="34"/>
      <c r="AA1789" s="34"/>
      <c r="AB1789" s="34"/>
      <c r="AC1789" s="35"/>
      <c r="AD1789" s="36"/>
      <c r="AE1789" s="49"/>
      <c r="AF1789" s="246"/>
      <c r="AG1789" s="257">
        <f t="shared" si="183"/>
        <v>0</v>
      </c>
      <c r="AH1789" s="252" t="str">
        <f t="shared" si="185"/>
        <v/>
      </c>
      <c r="AI1789" s="258">
        <f t="shared" si="186"/>
        <v>0</v>
      </c>
    </row>
    <row r="1790" spans="1:35" ht="14.25" customHeight="1" x14ac:dyDescent="0.2">
      <c r="A1790" s="20"/>
      <c r="B1790" s="7"/>
      <c r="C1790" s="53"/>
      <c r="D1790" s="88"/>
      <c r="E1790" s="6"/>
      <c r="F1790" s="88"/>
      <c r="G1790" s="14"/>
      <c r="H1790" s="14"/>
      <c r="I1790" s="17"/>
      <c r="J1790" s="17"/>
      <c r="K1790" s="6"/>
      <c r="L1790" s="6"/>
      <c r="M1790" s="136"/>
      <c r="N1790" s="14"/>
      <c r="O1790" s="26"/>
      <c r="P1790" s="14"/>
      <c r="Q1790" s="14"/>
      <c r="R1790" s="14"/>
      <c r="S1790" s="14"/>
      <c r="T1790" s="14"/>
      <c r="U1790" s="14"/>
      <c r="V1790" s="6"/>
      <c r="W1790" s="256">
        <f t="shared" si="182"/>
        <v>0</v>
      </c>
      <c r="X1790" s="144" t="str">
        <f t="shared" si="184"/>
        <v/>
      </c>
      <c r="Y1790" s="26"/>
      <c r="Z1790" s="34"/>
      <c r="AA1790" s="34"/>
      <c r="AB1790" s="34"/>
      <c r="AC1790" s="35"/>
      <c r="AD1790" s="36"/>
      <c r="AE1790" s="49"/>
      <c r="AF1790" s="246"/>
      <c r="AG1790" s="257">
        <f t="shared" si="183"/>
        <v>0</v>
      </c>
      <c r="AH1790" s="252" t="str">
        <f t="shared" si="185"/>
        <v/>
      </c>
      <c r="AI1790" s="258">
        <f t="shared" si="186"/>
        <v>0</v>
      </c>
    </row>
    <row r="1791" spans="1:35" ht="14.25" customHeight="1" x14ac:dyDescent="0.2">
      <c r="A1791" s="20"/>
      <c r="B1791" s="7"/>
      <c r="C1791" s="53"/>
      <c r="D1791" s="88"/>
      <c r="E1791" s="6"/>
      <c r="F1791" s="88"/>
      <c r="G1791" s="14"/>
      <c r="H1791" s="14"/>
      <c r="I1791" s="17"/>
      <c r="J1791" s="17"/>
      <c r="K1791" s="6"/>
      <c r="L1791" s="6"/>
      <c r="M1791" s="136"/>
      <c r="N1791" s="14"/>
      <c r="O1791" s="26"/>
      <c r="P1791" s="14"/>
      <c r="Q1791" s="14"/>
      <c r="R1791" s="14"/>
      <c r="S1791" s="14"/>
      <c r="T1791" s="14"/>
      <c r="U1791" s="14"/>
      <c r="V1791" s="6"/>
      <c r="W1791" s="256">
        <f t="shared" si="182"/>
        <v>0</v>
      </c>
      <c r="X1791" s="144" t="str">
        <f t="shared" si="184"/>
        <v/>
      </c>
      <c r="Y1791" s="26"/>
      <c r="Z1791" s="34"/>
      <c r="AA1791" s="34"/>
      <c r="AB1791" s="34"/>
      <c r="AC1791" s="35"/>
      <c r="AD1791" s="36"/>
      <c r="AE1791" s="49"/>
      <c r="AF1791" s="246"/>
      <c r="AG1791" s="257">
        <f t="shared" si="183"/>
        <v>0</v>
      </c>
      <c r="AH1791" s="252" t="str">
        <f t="shared" si="185"/>
        <v/>
      </c>
      <c r="AI1791" s="258">
        <f t="shared" si="186"/>
        <v>0</v>
      </c>
    </row>
    <row r="1792" spans="1:35" ht="14.25" customHeight="1" x14ac:dyDescent="0.2">
      <c r="A1792" s="20"/>
      <c r="B1792" s="7"/>
      <c r="C1792" s="53"/>
      <c r="D1792" s="88"/>
      <c r="E1792" s="6"/>
      <c r="F1792" s="88"/>
      <c r="G1792" s="14"/>
      <c r="H1792" s="14"/>
      <c r="I1792" s="17"/>
      <c r="J1792" s="17"/>
      <c r="K1792" s="6"/>
      <c r="L1792" s="6"/>
      <c r="M1792" s="136"/>
      <c r="N1792" s="14"/>
      <c r="O1792" s="26"/>
      <c r="P1792" s="14"/>
      <c r="Q1792" s="14"/>
      <c r="R1792" s="14"/>
      <c r="S1792" s="14"/>
      <c r="T1792" s="14"/>
      <c r="U1792" s="14"/>
      <c r="V1792" s="6"/>
      <c r="W1792" s="256">
        <f t="shared" si="182"/>
        <v>0</v>
      </c>
      <c r="X1792" s="144" t="str">
        <f t="shared" si="184"/>
        <v/>
      </c>
      <c r="Y1792" s="26"/>
      <c r="Z1792" s="34"/>
      <c r="AA1792" s="34"/>
      <c r="AB1792" s="34"/>
      <c r="AC1792" s="35"/>
      <c r="AD1792" s="36"/>
      <c r="AE1792" s="49"/>
      <c r="AF1792" s="246"/>
      <c r="AG1792" s="257">
        <f t="shared" si="183"/>
        <v>0</v>
      </c>
      <c r="AH1792" s="252" t="str">
        <f t="shared" si="185"/>
        <v/>
      </c>
      <c r="AI1792" s="258">
        <f t="shared" si="186"/>
        <v>0</v>
      </c>
    </row>
    <row r="1793" spans="1:35" ht="14.25" customHeight="1" x14ac:dyDescent="0.2">
      <c r="A1793" s="20"/>
      <c r="B1793" s="7"/>
      <c r="C1793" s="53"/>
      <c r="D1793" s="88"/>
      <c r="E1793" s="6"/>
      <c r="F1793" s="88"/>
      <c r="G1793" s="14"/>
      <c r="H1793" s="14"/>
      <c r="I1793" s="17"/>
      <c r="J1793" s="17"/>
      <c r="K1793" s="6"/>
      <c r="L1793" s="6"/>
      <c r="M1793" s="136"/>
      <c r="N1793" s="14"/>
      <c r="O1793" s="26"/>
      <c r="P1793" s="14"/>
      <c r="Q1793" s="14"/>
      <c r="R1793" s="14"/>
      <c r="S1793" s="14"/>
      <c r="T1793" s="14"/>
      <c r="U1793" s="14"/>
      <c r="V1793" s="6"/>
      <c r="W1793" s="256">
        <f t="shared" si="182"/>
        <v>0</v>
      </c>
      <c r="X1793" s="144" t="str">
        <f t="shared" si="184"/>
        <v/>
      </c>
      <c r="Y1793" s="26"/>
      <c r="Z1793" s="34"/>
      <c r="AA1793" s="34"/>
      <c r="AB1793" s="34"/>
      <c r="AC1793" s="35"/>
      <c r="AD1793" s="36"/>
      <c r="AE1793" s="49"/>
      <c r="AF1793" s="246"/>
      <c r="AG1793" s="257">
        <f t="shared" si="183"/>
        <v>0</v>
      </c>
      <c r="AH1793" s="252" t="str">
        <f t="shared" si="185"/>
        <v/>
      </c>
      <c r="AI1793" s="258">
        <f t="shared" si="186"/>
        <v>0</v>
      </c>
    </row>
    <row r="1794" spans="1:35" ht="14.25" customHeight="1" x14ac:dyDescent="0.2">
      <c r="A1794" s="20"/>
      <c r="B1794" s="7"/>
      <c r="C1794" s="53"/>
      <c r="D1794" s="88"/>
      <c r="E1794" s="6"/>
      <c r="F1794" s="88"/>
      <c r="G1794" s="14"/>
      <c r="H1794" s="14"/>
      <c r="I1794" s="17"/>
      <c r="J1794" s="17"/>
      <c r="K1794" s="6"/>
      <c r="L1794" s="6"/>
      <c r="M1794" s="136"/>
      <c r="N1794" s="14"/>
      <c r="O1794" s="26"/>
      <c r="P1794" s="14"/>
      <c r="Q1794" s="14"/>
      <c r="R1794" s="14"/>
      <c r="S1794" s="14"/>
      <c r="T1794" s="14"/>
      <c r="U1794" s="14"/>
      <c r="V1794" s="6"/>
      <c r="W1794" s="256">
        <f t="shared" si="182"/>
        <v>0</v>
      </c>
      <c r="X1794" s="144" t="str">
        <f t="shared" si="184"/>
        <v/>
      </c>
      <c r="Y1794" s="26"/>
      <c r="Z1794" s="34"/>
      <c r="AA1794" s="34"/>
      <c r="AB1794" s="34"/>
      <c r="AC1794" s="35"/>
      <c r="AD1794" s="36"/>
      <c r="AE1794" s="49"/>
      <c r="AF1794" s="246"/>
      <c r="AG1794" s="257">
        <f t="shared" si="183"/>
        <v>0</v>
      </c>
      <c r="AH1794" s="252" t="str">
        <f t="shared" si="185"/>
        <v/>
      </c>
      <c r="AI1794" s="258">
        <f t="shared" si="186"/>
        <v>0</v>
      </c>
    </row>
    <row r="1795" spans="1:35" ht="14.25" customHeight="1" x14ac:dyDescent="0.2">
      <c r="A1795" s="20"/>
      <c r="B1795" s="7"/>
      <c r="C1795" s="53"/>
      <c r="D1795" s="88"/>
      <c r="E1795" s="6"/>
      <c r="F1795" s="88"/>
      <c r="G1795" s="14"/>
      <c r="H1795" s="14"/>
      <c r="I1795" s="17"/>
      <c r="J1795" s="17"/>
      <c r="K1795" s="6"/>
      <c r="L1795" s="6"/>
      <c r="M1795" s="136"/>
      <c r="N1795" s="14"/>
      <c r="O1795" s="26"/>
      <c r="P1795" s="14"/>
      <c r="Q1795" s="14"/>
      <c r="R1795" s="14"/>
      <c r="S1795" s="14"/>
      <c r="T1795" s="14"/>
      <c r="U1795" s="14"/>
      <c r="V1795" s="6"/>
      <c r="W1795" s="256">
        <f t="shared" si="182"/>
        <v>0</v>
      </c>
      <c r="X1795" s="144" t="str">
        <f t="shared" si="184"/>
        <v/>
      </c>
      <c r="Y1795" s="26"/>
      <c r="Z1795" s="34"/>
      <c r="AA1795" s="34"/>
      <c r="AB1795" s="34"/>
      <c r="AC1795" s="35"/>
      <c r="AD1795" s="36"/>
      <c r="AE1795" s="49"/>
      <c r="AF1795" s="246"/>
      <c r="AG1795" s="257">
        <f t="shared" si="183"/>
        <v>0</v>
      </c>
      <c r="AH1795" s="252" t="str">
        <f t="shared" si="185"/>
        <v/>
      </c>
      <c r="AI1795" s="258">
        <f t="shared" si="186"/>
        <v>0</v>
      </c>
    </row>
    <row r="1796" spans="1:35" ht="14.25" customHeight="1" x14ac:dyDescent="0.2">
      <c r="A1796" s="20"/>
      <c r="B1796" s="7"/>
      <c r="C1796" s="53"/>
      <c r="D1796" s="88"/>
      <c r="E1796" s="6"/>
      <c r="F1796" s="88"/>
      <c r="G1796" s="14"/>
      <c r="H1796" s="14"/>
      <c r="I1796" s="17"/>
      <c r="J1796" s="17"/>
      <c r="K1796" s="6"/>
      <c r="L1796" s="6"/>
      <c r="M1796" s="136"/>
      <c r="N1796" s="14"/>
      <c r="O1796" s="26"/>
      <c r="P1796" s="14"/>
      <c r="Q1796" s="14"/>
      <c r="R1796" s="14"/>
      <c r="S1796" s="14"/>
      <c r="T1796" s="14"/>
      <c r="U1796" s="14"/>
      <c r="V1796" s="6"/>
      <c r="W1796" s="256">
        <f t="shared" si="182"/>
        <v>0</v>
      </c>
      <c r="X1796" s="144" t="str">
        <f t="shared" si="184"/>
        <v/>
      </c>
      <c r="Y1796" s="26"/>
      <c r="Z1796" s="34"/>
      <c r="AA1796" s="34"/>
      <c r="AB1796" s="34"/>
      <c r="AC1796" s="35"/>
      <c r="AD1796" s="36"/>
      <c r="AE1796" s="49"/>
      <c r="AF1796" s="246"/>
      <c r="AG1796" s="257">
        <f t="shared" si="183"/>
        <v>0</v>
      </c>
      <c r="AH1796" s="252" t="str">
        <f t="shared" si="185"/>
        <v/>
      </c>
      <c r="AI1796" s="258">
        <f t="shared" si="186"/>
        <v>0</v>
      </c>
    </row>
    <row r="1797" spans="1:35" ht="14.25" customHeight="1" x14ac:dyDescent="0.2">
      <c r="A1797" s="20"/>
      <c r="B1797" s="7"/>
      <c r="C1797" s="53"/>
      <c r="D1797" s="88"/>
      <c r="E1797" s="6"/>
      <c r="F1797" s="88"/>
      <c r="G1797" s="14"/>
      <c r="H1797" s="14"/>
      <c r="I1797" s="17"/>
      <c r="J1797" s="17"/>
      <c r="K1797" s="6"/>
      <c r="L1797" s="6"/>
      <c r="M1797" s="136"/>
      <c r="N1797" s="14"/>
      <c r="O1797" s="26"/>
      <c r="P1797" s="14"/>
      <c r="Q1797" s="14"/>
      <c r="R1797" s="14"/>
      <c r="S1797" s="14"/>
      <c r="T1797" s="14"/>
      <c r="U1797" s="14"/>
      <c r="V1797" s="6"/>
      <c r="W1797" s="256">
        <f t="shared" si="182"/>
        <v>0</v>
      </c>
      <c r="X1797" s="144" t="str">
        <f t="shared" si="184"/>
        <v/>
      </c>
      <c r="Y1797" s="26"/>
      <c r="Z1797" s="34"/>
      <c r="AA1797" s="34"/>
      <c r="AB1797" s="34"/>
      <c r="AC1797" s="35"/>
      <c r="AD1797" s="36"/>
      <c r="AE1797" s="49"/>
      <c r="AF1797" s="246"/>
      <c r="AG1797" s="257">
        <f t="shared" si="183"/>
        <v>0</v>
      </c>
      <c r="AH1797" s="252" t="str">
        <f t="shared" si="185"/>
        <v/>
      </c>
      <c r="AI1797" s="258">
        <f t="shared" si="186"/>
        <v>0</v>
      </c>
    </row>
    <row r="1798" spans="1:35" ht="14.25" customHeight="1" x14ac:dyDescent="0.2">
      <c r="A1798" s="20"/>
      <c r="B1798" s="7"/>
      <c r="C1798" s="53"/>
      <c r="D1798" s="88"/>
      <c r="E1798" s="6"/>
      <c r="F1798" s="88"/>
      <c r="G1798" s="14"/>
      <c r="H1798" s="14"/>
      <c r="I1798" s="17"/>
      <c r="J1798" s="17"/>
      <c r="K1798" s="6"/>
      <c r="L1798" s="6"/>
      <c r="M1798" s="136"/>
      <c r="N1798" s="14"/>
      <c r="O1798" s="26"/>
      <c r="P1798" s="14"/>
      <c r="Q1798" s="14"/>
      <c r="R1798" s="14"/>
      <c r="S1798" s="14"/>
      <c r="T1798" s="14"/>
      <c r="U1798" s="14"/>
      <c r="V1798" s="6"/>
      <c r="W1798" s="256">
        <f t="shared" si="182"/>
        <v>0</v>
      </c>
      <c r="X1798" s="144" t="str">
        <f t="shared" si="184"/>
        <v/>
      </c>
      <c r="Y1798" s="26"/>
      <c r="Z1798" s="34"/>
      <c r="AA1798" s="34"/>
      <c r="AB1798" s="34"/>
      <c r="AC1798" s="35"/>
      <c r="AD1798" s="36"/>
      <c r="AE1798" s="49"/>
      <c r="AF1798" s="246"/>
      <c r="AG1798" s="257">
        <f t="shared" si="183"/>
        <v>0</v>
      </c>
      <c r="AH1798" s="252" t="str">
        <f t="shared" si="185"/>
        <v/>
      </c>
      <c r="AI1798" s="258">
        <f t="shared" si="186"/>
        <v>0</v>
      </c>
    </row>
    <row r="1799" spans="1:35" ht="14.25" customHeight="1" x14ac:dyDescent="0.2">
      <c r="A1799" s="20"/>
      <c r="B1799" s="7"/>
      <c r="C1799" s="53"/>
      <c r="D1799" s="88"/>
      <c r="E1799" s="6"/>
      <c r="F1799" s="88"/>
      <c r="G1799" s="14"/>
      <c r="H1799" s="14"/>
      <c r="I1799" s="17"/>
      <c r="J1799" s="17"/>
      <c r="K1799" s="6"/>
      <c r="L1799" s="6"/>
      <c r="M1799" s="136"/>
      <c r="N1799" s="14"/>
      <c r="O1799" s="26"/>
      <c r="P1799" s="14"/>
      <c r="Q1799" s="14"/>
      <c r="R1799" s="14"/>
      <c r="S1799" s="14"/>
      <c r="T1799" s="14"/>
      <c r="U1799" s="14"/>
      <c r="V1799" s="6"/>
      <c r="W1799" s="256">
        <f t="shared" si="182"/>
        <v>0</v>
      </c>
      <c r="X1799" s="144" t="str">
        <f t="shared" si="184"/>
        <v/>
      </c>
      <c r="Y1799" s="26"/>
      <c r="Z1799" s="34"/>
      <c r="AA1799" s="34"/>
      <c r="AB1799" s="34"/>
      <c r="AC1799" s="35"/>
      <c r="AD1799" s="36"/>
      <c r="AE1799" s="49"/>
      <c r="AF1799" s="246"/>
      <c r="AG1799" s="257">
        <f t="shared" si="183"/>
        <v>0</v>
      </c>
      <c r="AH1799" s="252" t="str">
        <f t="shared" si="185"/>
        <v/>
      </c>
      <c r="AI1799" s="258">
        <f t="shared" si="186"/>
        <v>0</v>
      </c>
    </row>
    <row r="1800" spans="1:35" ht="14.25" customHeight="1" x14ac:dyDescent="0.2">
      <c r="A1800" s="20"/>
      <c r="B1800" s="7"/>
      <c r="C1800" s="53"/>
      <c r="D1800" s="88"/>
      <c r="E1800" s="6"/>
      <c r="F1800" s="88"/>
      <c r="G1800" s="14"/>
      <c r="H1800" s="14"/>
      <c r="I1800" s="17"/>
      <c r="J1800" s="17"/>
      <c r="K1800" s="6"/>
      <c r="L1800" s="6"/>
      <c r="M1800" s="136"/>
      <c r="N1800" s="14"/>
      <c r="O1800" s="26"/>
      <c r="P1800" s="14"/>
      <c r="Q1800" s="14"/>
      <c r="R1800" s="14"/>
      <c r="S1800" s="14"/>
      <c r="T1800" s="14"/>
      <c r="U1800" s="14"/>
      <c r="V1800" s="6"/>
      <c r="W1800" s="256">
        <f t="shared" si="182"/>
        <v>0</v>
      </c>
      <c r="X1800" s="144" t="str">
        <f t="shared" si="184"/>
        <v/>
      </c>
      <c r="Y1800" s="26"/>
      <c r="Z1800" s="34"/>
      <c r="AA1800" s="34"/>
      <c r="AB1800" s="34"/>
      <c r="AC1800" s="35"/>
      <c r="AD1800" s="36"/>
      <c r="AE1800" s="49"/>
      <c r="AF1800" s="246"/>
      <c r="AG1800" s="257">
        <f t="shared" si="183"/>
        <v>0</v>
      </c>
      <c r="AH1800" s="252" t="str">
        <f t="shared" si="185"/>
        <v/>
      </c>
      <c r="AI1800" s="258">
        <f t="shared" si="186"/>
        <v>0</v>
      </c>
    </row>
    <row r="1801" spans="1:35" ht="14.25" customHeight="1" x14ac:dyDescent="0.2">
      <c r="A1801" s="20"/>
      <c r="B1801" s="7"/>
      <c r="C1801" s="53"/>
      <c r="D1801" s="88"/>
      <c r="E1801" s="6"/>
      <c r="F1801" s="88"/>
      <c r="G1801" s="14"/>
      <c r="H1801" s="14"/>
      <c r="I1801" s="17"/>
      <c r="J1801" s="17"/>
      <c r="K1801" s="6"/>
      <c r="L1801" s="6"/>
      <c r="M1801" s="136"/>
      <c r="N1801" s="14"/>
      <c r="O1801" s="26"/>
      <c r="P1801" s="14"/>
      <c r="Q1801" s="14"/>
      <c r="R1801" s="14"/>
      <c r="S1801" s="14"/>
      <c r="T1801" s="14"/>
      <c r="U1801" s="14"/>
      <c r="V1801" s="6"/>
      <c r="W1801" s="256">
        <f t="shared" si="182"/>
        <v>0</v>
      </c>
      <c r="X1801" s="144" t="str">
        <f t="shared" si="184"/>
        <v/>
      </c>
      <c r="Y1801" s="26"/>
      <c r="Z1801" s="34"/>
      <c r="AA1801" s="34"/>
      <c r="AB1801" s="34"/>
      <c r="AC1801" s="35"/>
      <c r="AD1801" s="36"/>
      <c r="AE1801" s="49"/>
      <c r="AF1801" s="246"/>
      <c r="AG1801" s="257">
        <f t="shared" si="183"/>
        <v>0</v>
      </c>
      <c r="AH1801" s="252" t="str">
        <f t="shared" si="185"/>
        <v/>
      </c>
      <c r="AI1801" s="258">
        <f t="shared" si="186"/>
        <v>0</v>
      </c>
    </row>
    <row r="1802" spans="1:35" ht="14.25" customHeight="1" x14ac:dyDescent="0.2">
      <c r="A1802" s="20"/>
      <c r="B1802" s="7"/>
      <c r="C1802" s="53"/>
      <c r="D1802" s="88"/>
      <c r="E1802" s="6"/>
      <c r="F1802" s="88"/>
      <c r="G1802" s="14"/>
      <c r="H1802" s="14"/>
      <c r="I1802" s="17"/>
      <c r="J1802" s="17"/>
      <c r="K1802" s="6"/>
      <c r="L1802" s="6"/>
      <c r="M1802" s="136"/>
      <c r="N1802" s="14"/>
      <c r="O1802" s="26"/>
      <c r="P1802" s="14"/>
      <c r="Q1802" s="14"/>
      <c r="R1802" s="14"/>
      <c r="S1802" s="14"/>
      <c r="T1802" s="14"/>
      <c r="U1802" s="14"/>
      <c r="V1802" s="6"/>
      <c r="W1802" s="256">
        <f t="shared" si="182"/>
        <v>0</v>
      </c>
      <c r="X1802" s="144" t="str">
        <f t="shared" si="184"/>
        <v/>
      </c>
      <c r="Y1802" s="26"/>
      <c r="Z1802" s="34"/>
      <c r="AA1802" s="34"/>
      <c r="AB1802" s="34"/>
      <c r="AC1802" s="35"/>
      <c r="AD1802" s="36"/>
      <c r="AE1802" s="49"/>
      <c r="AF1802" s="246"/>
      <c r="AG1802" s="257">
        <f t="shared" si="183"/>
        <v>0</v>
      </c>
      <c r="AH1802" s="252" t="str">
        <f t="shared" si="185"/>
        <v/>
      </c>
      <c r="AI1802" s="258">
        <f t="shared" si="186"/>
        <v>0</v>
      </c>
    </row>
    <row r="1803" spans="1:35" ht="14.25" customHeight="1" x14ac:dyDescent="0.2">
      <c r="A1803" s="20"/>
      <c r="B1803" s="7"/>
      <c r="C1803" s="53"/>
      <c r="D1803" s="88"/>
      <c r="E1803" s="6"/>
      <c r="F1803" s="88"/>
      <c r="G1803" s="14"/>
      <c r="H1803" s="14"/>
      <c r="I1803" s="17"/>
      <c r="J1803" s="17"/>
      <c r="K1803" s="6"/>
      <c r="L1803" s="6"/>
      <c r="M1803" s="136"/>
      <c r="N1803" s="14"/>
      <c r="O1803" s="26"/>
      <c r="P1803" s="14"/>
      <c r="Q1803" s="14"/>
      <c r="R1803" s="14"/>
      <c r="S1803" s="14"/>
      <c r="T1803" s="14"/>
      <c r="U1803" s="14"/>
      <c r="V1803" s="6"/>
      <c r="W1803" s="256">
        <f t="shared" si="182"/>
        <v>0</v>
      </c>
      <c r="X1803" s="144" t="str">
        <f t="shared" si="184"/>
        <v/>
      </c>
      <c r="Y1803" s="26"/>
      <c r="Z1803" s="34"/>
      <c r="AA1803" s="34"/>
      <c r="AB1803" s="34"/>
      <c r="AC1803" s="35"/>
      <c r="AD1803" s="36"/>
      <c r="AE1803" s="49"/>
      <c r="AF1803" s="246"/>
      <c r="AG1803" s="257">
        <f t="shared" si="183"/>
        <v>0</v>
      </c>
      <c r="AH1803" s="252" t="str">
        <f t="shared" si="185"/>
        <v/>
      </c>
      <c r="AI1803" s="258">
        <f t="shared" si="186"/>
        <v>0</v>
      </c>
    </row>
    <row r="1804" spans="1:35" ht="14.25" customHeight="1" x14ac:dyDescent="0.2">
      <c r="A1804" s="20"/>
      <c r="B1804" s="7"/>
      <c r="C1804" s="53"/>
      <c r="D1804" s="88"/>
      <c r="E1804" s="6"/>
      <c r="F1804" s="88"/>
      <c r="G1804" s="14"/>
      <c r="H1804" s="14"/>
      <c r="I1804" s="17"/>
      <c r="J1804" s="17"/>
      <c r="K1804" s="6"/>
      <c r="L1804" s="6"/>
      <c r="M1804" s="136"/>
      <c r="N1804" s="14"/>
      <c r="O1804" s="26"/>
      <c r="P1804" s="14"/>
      <c r="Q1804" s="14"/>
      <c r="R1804" s="14"/>
      <c r="S1804" s="14"/>
      <c r="T1804" s="14"/>
      <c r="U1804" s="14"/>
      <c r="V1804" s="6"/>
      <c r="W1804" s="256">
        <f t="shared" si="182"/>
        <v>0</v>
      </c>
      <c r="X1804" s="144" t="str">
        <f t="shared" si="184"/>
        <v/>
      </c>
      <c r="Y1804" s="26"/>
      <c r="Z1804" s="34"/>
      <c r="AA1804" s="34"/>
      <c r="AB1804" s="34"/>
      <c r="AC1804" s="35"/>
      <c r="AD1804" s="36"/>
      <c r="AE1804" s="49"/>
      <c r="AF1804" s="246"/>
      <c r="AG1804" s="257">
        <f t="shared" si="183"/>
        <v>0</v>
      </c>
      <c r="AH1804" s="252" t="str">
        <f t="shared" si="185"/>
        <v/>
      </c>
      <c r="AI1804" s="258">
        <f t="shared" si="186"/>
        <v>0</v>
      </c>
    </row>
    <row r="1805" spans="1:35" ht="14.25" customHeight="1" x14ac:dyDescent="0.2">
      <c r="A1805" s="20"/>
      <c r="B1805" s="7"/>
      <c r="C1805" s="53"/>
      <c r="D1805" s="88"/>
      <c r="E1805" s="6"/>
      <c r="F1805" s="88"/>
      <c r="G1805" s="14"/>
      <c r="H1805" s="14"/>
      <c r="I1805" s="17"/>
      <c r="J1805" s="17"/>
      <c r="K1805" s="6"/>
      <c r="L1805" s="6"/>
      <c r="M1805" s="136"/>
      <c r="N1805" s="14"/>
      <c r="O1805" s="26"/>
      <c r="P1805" s="14"/>
      <c r="Q1805" s="14"/>
      <c r="R1805" s="14"/>
      <c r="S1805" s="14"/>
      <c r="T1805" s="14"/>
      <c r="U1805" s="14"/>
      <c r="V1805" s="6"/>
      <c r="W1805" s="256">
        <f t="shared" si="182"/>
        <v>0</v>
      </c>
      <c r="X1805" s="144" t="str">
        <f t="shared" si="184"/>
        <v/>
      </c>
      <c r="Y1805" s="26"/>
      <c r="Z1805" s="34"/>
      <c r="AA1805" s="34"/>
      <c r="AB1805" s="34"/>
      <c r="AC1805" s="35"/>
      <c r="AD1805" s="36"/>
      <c r="AE1805" s="49"/>
      <c r="AF1805" s="246"/>
      <c r="AG1805" s="257">
        <f t="shared" si="183"/>
        <v>0</v>
      </c>
      <c r="AH1805" s="252" t="str">
        <f t="shared" si="185"/>
        <v/>
      </c>
      <c r="AI1805" s="258">
        <f t="shared" si="186"/>
        <v>0</v>
      </c>
    </row>
    <row r="1806" spans="1:35" ht="14.25" customHeight="1" x14ac:dyDescent="0.2">
      <c r="A1806" s="20"/>
      <c r="B1806" s="7"/>
      <c r="C1806" s="53"/>
      <c r="D1806" s="88"/>
      <c r="E1806" s="6"/>
      <c r="F1806" s="88"/>
      <c r="G1806" s="14"/>
      <c r="H1806" s="14"/>
      <c r="I1806" s="17"/>
      <c r="J1806" s="17"/>
      <c r="K1806" s="6"/>
      <c r="L1806" s="6"/>
      <c r="M1806" s="136"/>
      <c r="N1806" s="14"/>
      <c r="O1806" s="26"/>
      <c r="P1806" s="14"/>
      <c r="Q1806" s="14"/>
      <c r="R1806" s="14"/>
      <c r="S1806" s="14"/>
      <c r="T1806" s="14"/>
      <c r="U1806" s="14"/>
      <c r="V1806" s="6"/>
      <c r="W1806" s="256">
        <f t="shared" si="182"/>
        <v>0</v>
      </c>
      <c r="X1806" s="144" t="str">
        <f t="shared" si="184"/>
        <v/>
      </c>
      <c r="Y1806" s="26"/>
      <c r="Z1806" s="34"/>
      <c r="AA1806" s="34"/>
      <c r="AB1806" s="34"/>
      <c r="AC1806" s="35"/>
      <c r="AD1806" s="36"/>
      <c r="AE1806" s="49"/>
      <c r="AF1806" s="246"/>
      <c r="AG1806" s="257">
        <f t="shared" si="183"/>
        <v>0</v>
      </c>
      <c r="AH1806" s="252" t="str">
        <f t="shared" si="185"/>
        <v/>
      </c>
      <c r="AI1806" s="258">
        <f t="shared" si="186"/>
        <v>0</v>
      </c>
    </row>
    <row r="1807" spans="1:35" ht="14.25" customHeight="1" x14ac:dyDescent="0.2">
      <c r="A1807" s="20"/>
      <c r="B1807" s="7"/>
      <c r="C1807" s="53"/>
      <c r="D1807" s="88"/>
      <c r="E1807" s="6"/>
      <c r="F1807" s="88"/>
      <c r="G1807" s="14"/>
      <c r="H1807" s="14"/>
      <c r="I1807" s="17"/>
      <c r="J1807" s="17"/>
      <c r="K1807" s="6"/>
      <c r="L1807" s="6"/>
      <c r="M1807" s="136"/>
      <c r="N1807" s="14"/>
      <c r="O1807" s="26"/>
      <c r="P1807" s="14"/>
      <c r="Q1807" s="14"/>
      <c r="R1807" s="14"/>
      <c r="S1807" s="14"/>
      <c r="T1807" s="14"/>
      <c r="U1807" s="14"/>
      <c r="V1807" s="6"/>
      <c r="W1807" s="256">
        <f t="shared" si="182"/>
        <v>0</v>
      </c>
      <c r="X1807" s="144" t="str">
        <f t="shared" si="184"/>
        <v/>
      </c>
      <c r="Y1807" s="26"/>
      <c r="Z1807" s="34"/>
      <c r="AA1807" s="34"/>
      <c r="AB1807" s="34"/>
      <c r="AC1807" s="35"/>
      <c r="AD1807" s="36"/>
      <c r="AE1807" s="49"/>
      <c r="AF1807" s="246"/>
      <c r="AG1807" s="257">
        <f t="shared" si="183"/>
        <v>0</v>
      </c>
      <c r="AH1807" s="252" t="str">
        <f t="shared" si="185"/>
        <v/>
      </c>
      <c r="AI1807" s="258">
        <f t="shared" si="186"/>
        <v>0</v>
      </c>
    </row>
    <row r="1808" spans="1:35" ht="14.25" customHeight="1" x14ac:dyDescent="0.2">
      <c r="A1808" s="20"/>
      <c r="B1808" s="7"/>
      <c r="C1808" s="53"/>
      <c r="D1808" s="88"/>
      <c r="E1808" s="6"/>
      <c r="F1808" s="88"/>
      <c r="G1808" s="14"/>
      <c r="H1808" s="14"/>
      <c r="I1808" s="17"/>
      <c r="J1808" s="17"/>
      <c r="K1808" s="6"/>
      <c r="L1808" s="6"/>
      <c r="M1808" s="136"/>
      <c r="N1808" s="14"/>
      <c r="O1808" s="26"/>
      <c r="P1808" s="14"/>
      <c r="Q1808" s="14"/>
      <c r="R1808" s="14"/>
      <c r="S1808" s="14"/>
      <c r="T1808" s="14"/>
      <c r="U1808" s="14"/>
      <c r="V1808" s="6"/>
      <c r="W1808" s="256">
        <f t="shared" si="182"/>
        <v>0</v>
      </c>
      <c r="X1808" s="144" t="str">
        <f t="shared" si="184"/>
        <v/>
      </c>
      <c r="Y1808" s="26"/>
      <c r="Z1808" s="34"/>
      <c r="AA1808" s="34"/>
      <c r="AB1808" s="34"/>
      <c r="AC1808" s="35"/>
      <c r="AD1808" s="36"/>
      <c r="AE1808" s="49"/>
      <c r="AF1808" s="246"/>
      <c r="AG1808" s="257">
        <f t="shared" si="183"/>
        <v>0</v>
      </c>
      <c r="AH1808" s="252" t="str">
        <f t="shared" si="185"/>
        <v/>
      </c>
      <c r="AI1808" s="258">
        <f t="shared" si="186"/>
        <v>0</v>
      </c>
    </row>
    <row r="1809" spans="1:35" ht="14.25" customHeight="1" x14ac:dyDescent="0.2">
      <c r="A1809" s="20"/>
      <c r="B1809" s="7"/>
      <c r="C1809" s="53"/>
      <c r="D1809" s="88"/>
      <c r="E1809" s="6"/>
      <c r="F1809" s="88"/>
      <c r="G1809" s="14"/>
      <c r="H1809" s="14"/>
      <c r="I1809" s="17"/>
      <c r="J1809" s="17"/>
      <c r="K1809" s="6"/>
      <c r="L1809" s="6"/>
      <c r="M1809" s="136"/>
      <c r="N1809" s="14"/>
      <c r="O1809" s="26"/>
      <c r="P1809" s="14"/>
      <c r="Q1809" s="14"/>
      <c r="R1809" s="14"/>
      <c r="S1809" s="14"/>
      <c r="T1809" s="14"/>
      <c r="U1809" s="14"/>
      <c r="V1809" s="6"/>
      <c r="W1809" s="256">
        <f t="shared" si="182"/>
        <v>0</v>
      </c>
      <c r="X1809" s="144" t="str">
        <f t="shared" si="184"/>
        <v/>
      </c>
      <c r="Y1809" s="26"/>
      <c r="Z1809" s="34"/>
      <c r="AA1809" s="34"/>
      <c r="AB1809" s="34"/>
      <c r="AC1809" s="35"/>
      <c r="AD1809" s="36"/>
      <c r="AE1809" s="49"/>
      <c r="AF1809" s="246"/>
      <c r="AG1809" s="257">
        <f t="shared" si="183"/>
        <v>0</v>
      </c>
      <c r="AH1809" s="252" t="str">
        <f t="shared" si="185"/>
        <v/>
      </c>
      <c r="AI1809" s="258">
        <f t="shared" si="186"/>
        <v>0</v>
      </c>
    </row>
    <row r="1810" spans="1:35" ht="14.25" customHeight="1" x14ac:dyDescent="0.2">
      <c r="A1810" s="20"/>
      <c r="B1810" s="7"/>
      <c r="C1810" s="53"/>
      <c r="D1810" s="88"/>
      <c r="E1810" s="6"/>
      <c r="F1810" s="88"/>
      <c r="G1810" s="14"/>
      <c r="H1810" s="14"/>
      <c r="I1810" s="17"/>
      <c r="J1810" s="17"/>
      <c r="K1810" s="6"/>
      <c r="L1810" s="6"/>
      <c r="M1810" s="136"/>
      <c r="N1810" s="14"/>
      <c r="O1810" s="26"/>
      <c r="P1810" s="14"/>
      <c r="Q1810" s="14"/>
      <c r="R1810" s="14"/>
      <c r="S1810" s="14"/>
      <c r="T1810" s="14"/>
      <c r="U1810" s="14"/>
      <c r="V1810" s="6"/>
      <c r="W1810" s="256">
        <f t="shared" si="182"/>
        <v>0</v>
      </c>
      <c r="X1810" s="144" t="str">
        <f t="shared" si="184"/>
        <v/>
      </c>
      <c r="Y1810" s="26"/>
      <c r="Z1810" s="34"/>
      <c r="AA1810" s="34"/>
      <c r="AB1810" s="34"/>
      <c r="AC1810" s="35"/>
      <c r="AD1810" s="36"/>
      <c r="AE1810" s="49"/>
      <c r="AF1810" s="246"/>
      <c r="AG1810" s="257">
        <f t="shared" si="183"/>
        <v>0</v>
      </c>
      <c r="AH1810" s="252" t="str">
        <f t="shared" si="185"/>
        <v/>
      </c>
      <c r="AI1810" s="258">
        <f t="shared" si="186"/>
        <v>0</v>
      </c>
    </row>
    <row r="1811" spans="1:35" ht="14.25" customHeight="1" x14ac:dyDescent="0.2">
      <c r="A1811" s="20"/>
      <c r="B1811" s="7"/>
      <c r="C1811" s="53"/>
      <c r="D1811" s="88"/>
      <c r="E1811" s="6"/>
      <c r="F1811" s="88"/>
      <c r="G1811" s="14"/>
      <c r="H1811" s="14"/>
      <c r="I1811" s="17"/>
      <c r="J1811" s="17"/>
      <c r="K1811" s="6"/>
      <c r="L1811" s="6"/>
      <c r="M1811" s="136"/>
      <c r="N1811" s="14"/>
      <c r="O1811" s="26"/>
      <c r="P1811" s="14"/>
      <c r="Q1811" s="14"/>
      <c r="R1811" s="14"/>
      <c r="S1811" s="14"/>
      <c r="T1811" s="14"/>
      <c r="U1811" s="14"/>
      <c r="V1811" s="6"/>
      <c r="W1811" s="256">
        <f t="shared" si="182"/>
        <v>0</v>
      </c>
      <c r="X1811" s="144" t="str">
        <f t="shared" si="184"/>
        <v/>
      </c>
      <c r="Y1811" s="26"/>
      <c r="Z1811" s="34"/>
      <c r="AA1811" s="34"/>
      <c r="AB1811" s="34"/>
      <c r="AC1811" s="35"/>
      <c r="AD1811" s="36"/>
      <c r="AE1811" s="49"/>
      <c r="AF1811" s="246"/>
      <c r="AG1811" s="257">
        <f t="shared" si="183"/>
        <v>0</v>
      </c>
      <c r="AH1811" s="252" t="str">
        <f t="shared" si="185"/>
        <v/>
      </c>
      <c r="AI1811" s="258">
        <f t="shared" si="186"/>
        <v>0</v>
      </c>
    </row>
    <row r="1812" spans="1:35" ht="14.25" customHeight="1" x14ac:dyDescent="0.2">
      <c r="A1812" s="20"/>
      <c r="B1812" s="7"/>
      <c r="C1812" s="53"/>
      <c r="D1812" s="88"/>
      <c r="E1812" s="6"/>
      <c r="F1812" s="88"/>
      <c r="G1812" s="14"/>
      <c r="H1812" s="14"/>
      <c r="I1812" s="17"/>
      <c r="J1812" s="17"/>
      <c r="K1812" s="6"/>
      <c r="L1812" s="6"/>
      <c r="M1812" s="136"/>
      <c r="N1812" s="14"/>
      <c r="O1812" s="26"/>
      <c r="P1812" s="14"/>
      <c r="Q1812" s="14"/>
      <c r="R1812" s="14"/>
      <c r="S1812" s="14"/>
      <c r="T1812" s="14"/>
      <c r="U1812" s="14"/>
      <c r="V1812" s="6"/>
      <c r="W1812" s="256">
        <f t="shared" si="182"/>
        <v>0</v>
      </c>
      <c r="X1812" s="144" t="str">
        <f t="shared" si="184"/>
        <v/>
      </c>
      <c r="Y1812" s="26"/>
      <c r="Z1812" s="34"/>
      <c r="AA1812" s="34"/>
      <c r="AB1812" s="34"/>
      <c r="AC1812" s="35"/>
      <c r="AD1812" s="36"/>
      <c r="AE1812" s="49"/>
      <c r="AF1812" s="246"/>
      <c r="AG1812" s="257">
        <f t="shared" si="183"/>
        <v>0</v>
      </c>
      <c r="AH1812" s="252" t="str">
        <f t="shared" si="185"/>
        <v/>
      </c>
      <c r="AI1812" s="258">
        <f t="shared" si="186"/>
        <v>0</v>
      </c>
    </row>
    <row r="1813" spans="1:35" ht="14.25" customHeight="1" x14ac:dyDescent="0.2">
      <c r="A1813" s="20"/>
      <c r="B1813" s="7"/>
      <c r="C1813" s="53"/>
      <c r="D1813" s="88"/>
      <c r="E1813" s="6"/>
      <c r="F1813" s="88"/>
      <c r="G1813" s="14"/>
      <c r="H1813" s="14"/>
      <c r="I1813" s="17"/>
      <c r="J1813" s="17"/>
      <c r="K1813" s="6"/>
      <c r="L1813" s="6"/>
      <c r="M1813" s="136"/>
      <c r="N1813" s="14"/>
      <c r="O1813" s="26"/>
      <c r="P1813" s="14"/>
      <c r="Q1813" s="14"/>
      <c r="R1813" s="14"/>
      <c r="S1813" s="14"/>
      <c r="T1813" s="14"/>
      <c r="U1813" s="14"/>
      <c r="V1813" s="6"/>
      <c r="W1813" s="256">
        <f t="shared" si="182"/>
        <v>0</v>
      </c>
      <c r="X1813" s="144" t="str">
        <f t="shared" si="184"/>
        <v/>
      </c>
      <c r="Y1813" s="26"/>
      <c r="Z1813" s="34"/>
      <c r="AA1813" s="34"/>
      <c r="AB1813" s="34"/>
      <c r="AC1813" s="35"/>
      <c r="AD1813" s="36"/>
      <c r="AE1813" s="49"/>
      <c r="AF1813" s="246"/>
      <c r="AG1813" s="257">
        <f t="shared" si="183"/>
        <v>0</v>
      </c>
      <c r="AH1813" s="252" t="str">
        <f t="shared" si="185"/>
        <v/>
      </c>
      <c r="AI1813" s="258">
        <f t="shared" si="186"/>
        <v>0</v>
      </c>
    </row>
    <row r="1814" spans="1:35" ht="14.25" customHeight="1" x14ac:dyDescent="0.2">
      <c r="A1814" s="20"/>
      <c r="B1814" s="7"/>
      <c r="C1814" s="53"/>
      <c r="D1814" s="88"/>
      <c r="E1814" s="6"/>
      <c r="F1814" s="88"/>
      <c r="G1814" s="14"/>
      <c r="H1814" s="14"/>
      <c r="I1814" s="17"/>
      <c r="J1814" s="17"/>
      <c r="K1814" s="6"/>
      <c r="L1814" s="6"/>
      <c r="M1814" s="136"/>
      <c r="N1814" s="14"/>
      <c r="O1814" s="26"/>
      <c r="P1814" s="14"/>
      <c r="Q1814" s="14"/>
      <c r="R1814" s="14"/>
      <c r="S1814" s="14"/>
      <c r="T1814" s="14"/>
      <c r="U1814" s="14"/>
      <c r="V1814" s="6"/>
      <c r="W1814" s="256">
        <f t="shared" si="182"/>
        <v>0</v>
      </c>
      <c r="X1814" s="144" t="str">
        <f t="shared" si="184"/>
        <v/>
      </c>
      <c r="Y1814" s="26"/>
      <c r="Z1814" s="34"/>
      <c r="AA1814" s="34"/>
      <c r="AB1814" s="34"/>
      <c r="AC1814" s="35"/>
      <c r="AD1814" s="36"/>
      <c r="AE1814" s="49"/>
      <c r="AF1814" s="246"/>
      <c r="AG1814" s="257">
        <f t="shared" si="183"/>
        <v>0</v>
      </c>
      <c r="AH1814" s="252" t="str">
        <f t="shared" si="185"/>
        <v/>
      </c>
      <c r="AI1814" s="258">
        <f t="shared" si="186"/>
        <v>0</v>
      </c>
    </row>
    <row r="1815" spans="1:35" ht="14.25" customHeight="1" x14ac:dyDescent="0.2">
      <c r="A1815" s="20"/>
      <c r="B1815" s="7"/>
      <c r="C1815" s="53"/>
      <c r="D1815" s="88"/>
      <c r="E1815" s="6"/>
      <c r="F1815" s="88"/>
      <c r="G1815" s="14"/>
      <c r="H1815" s="14"/>
      <c r="I1815" s="17"/>
      <c r="J1815" s="17"/>
      <c r="K1815" s="6"/>
      <c r="L1815" s="6"/>
      <c r="M1815" s="136"/>
      <c r="N1815" s="14"/>
      <c r="O1815" s="26"/>
      <c r="P1815" s="14"/>
      <c r="Q1815" s="14"/>
      <c r="R1815" s="14"/>
      <c r="S1815" s="14"/>
      <c r="T1815" s="14"/>
      <c r="U1815" s="14"/>
      <c r="V1815" s="6"/>
      <c r="W1815" s="256">
        <f t="shared" si="182"/>
        <v>0</v>
      </c>
      <c r="X1815" s="144" t="str">
        <f t="shared" si="184"/>
        <v/>
      </c>
      <c r="Y1815" s="26"/>
      <c r="Z1815" s="34"/>
      <c r="AA1815" s="34"/>
      <c r="AB1815" s="34"/>
      <c r="AC1815" s="35"/>
      <c r="AD1815" s="36"/>
      <c r="AE1815" s="49"/>
      <c r="AF1815" s="246"/>
      <c r="AG1815" s="257">
        <f t="shared" si="183"/>
        <v>0</v>
      </c>
      <c r="AH1815" s="252" t="str">
        <f t="shared" si="185"/>
        <v/>
      </c>
      <c r="AI1815" s="258">
        <f t="shared" si="186"/>
        <v>0</v>
      </c>
    </row>
    <row r="1816" spans="1:35" ht="14.25" customHeight="1" x14ac:dyDescent="0.2">
      <c r="A1816" s="20"/>
      <c r="B1816" s="7"/>
      <c r="C1816" s="53"/>
      <c r="D1816" s="88"/>
      <c r="E1816" s="6"/>
      <c r="F1816" s="88"/>
      <c r="G1816" s="14"/>
      <c r="H1816" s="14"/>
      <c r="I1816" s="17"/>
      <c r="J1816" s="17"/>
      <c r="K1816" s="6"/>
      <c r="L1816" s="6"/>
      <c r="M1816" s="136"/>
      <c r="N1816" s="14"/>
      <c r="O1816" s="26"/>
      <c r="P1816" s="14"/>
      <c r="Q1816" s="14"/>
      <c r="R1816" s="14"/>
      <c r="S1816" s="14"/>
      <c r="T1816" s="14"/>
      <c r="U1816" s="14"/>
      <c r="V1816" s="6"/>
      <c r="W1816" s="256">
        <f t="shared" si="182"/>
        <v>0</v>
      </c>
      <c r="X1816" s="144" t="str">
        <f t="shared" si="184"/>
        <v/>
      </c>
      <c r="Y1816" s="26"/>
      <c r="Z1816" s="34"/>
      <c r="AA1816" s="34"/>
      <c r="AB1816" s="34"/>
      <c r="AC1816" s="35"/>
      <c r="AD1816" s="36"/>
      <c r="AE1816" s="49"/>
      <c r="AF1816" s="246"/>
      <c r="AG1816" s="257">
        <f t="shared" si="183"/>
        <v>0</v>
      </c>
      <c r="AH1816" s="252" t="str">
        <f t="shared" si="185"/>
        <v/>
      </c>
      <c r="AI1816" s="258">
        <f t="shared" si="186"/>
        <v>0</v>
      </c>
    </row>
    <row r="1817" spans="1:35" ht="14.25" customHeight="1" x14ac:dyDescent="0.2">
      <c r="A1817" s="20"/>
      <c r="B1817" s="7"/>
      <c r="C1817" s="53"/>
      <c r="D1817" s="88"/>
      <c r="E1817" s="6"/>
      <c r="F1817" s="88"/>
      <c r="G1817" s="14"/>
      <c r="H1817" s="14"/>
      <c r="I1817" s="17"/>
      <c r="J1817" s="17"/>
      <c r="K1817" s="6"/>
      <c r="L1817" s="6"/>
      <c r="M1817" s="136"/>
      <c r="N1817" s="14"/>
      <c r="O1817" s="26"/>
      <c r="P1817" s="14"/>
      <c r="Q1817" s="14"/>
      <c r="R1817" s="14"/>
      <c r="S1817" s="14"/>
      <c r="T1817" s="14"/>
      <c r="U1817" s="14"/>
      <c r="V1817" s="6"/>
      <c r="W1817" s="256">
        <f t="shared" si="182"/>
        <v>0</v>
      </c>
      <c r="X1817" s="144" t="str">
        <f t="shared" si="184"/>
        <v/>
      </c>
      <c r="Y1817" s="26"/>
      <c r="Z1817" s="34"/>
      <c r="AA1817" s="34"/>
      <c r="AB1817" s="34"/>
      <c r="AC1817" s="35"/>
      <c r="AD1817" s="36"/>
      <c r="AE1817" s="49"/>
      <c r="AF1817" s="246"/>
      <c r="AG1817" s="257">
        <f t="shared" si="183"/>
        <v>0</v>
      </c>
      <c r="AH1817" s="252" t="str">
        <f t="shared" si="185"/>
        <v/>
      </c>
      <c r="AI1817" s="258">
        <f t="shared" si="186"/>
        <v>0</v>
      </c>
    </row>
    <row r="1818" spans="1:35" ht="14.25" customHeight="1" x14ac:dyDescent="0.2">
      <c r="A1818" s="20"/>
      <c r="B1818" s="7"/>
      <c r="C1818" s="53"/>
      <c r="D1818" s="88"/>
      <c r="E1818" s="6"/>
      <c r="F1818" s="88"/>
      <c r="G1818" s="14"/>
      <c r="H1818" s="14"/>
      <c r="I1818" s="17"/>
      <c r="J1818" s="17"/>
      <c r="K1818" s="6"/>
      <c r="L1818" s="6"/>
      <c r="M1818" s="136"/>
      <c r="N1818" s="14"/>
      <c r="O1818" s="26"/>
      <c r="P1818" s="14"/>
      <c r="Q1818" s="14"/>
      <c r="R1818" s="14"/>
      <c r="S1818" s="14"/>
      <c r="T1818" s="14"/>
      <c r="U1818" s="14"/>
      <c r="V1818" s="6"/>
      <c r="W1818" s="256">
        <f t="shared" si="182"/>
        <v>0</v>
      </c>
      <c r="X1818" s="144" t="str">
        <f t="shared" si="184"/>
        <v/>
      </c>
      <c r="Y1818" s="26"/>
      <c r="Z1818" s="34"/>
      <c r="AA1818" s="34"/>
      <c r="AB1818" s="34"/>
      <c r="AC1818" s="35"/>
      <c r="AD1818" s="36"/>
      <c r="AE1818" s="49"/>
      <c r="AF1818" s="246"/>
      <c r="AG1818" s="257">
        <f t="shared" si="183"/>
        <v>0</v>
      </c>
      <c r="AH1818" s="252" t="str">
        <f t="shared" si="185"/>
        <v/>
      </c>
      <c r="AI1818" s="258">
        <f t="shared" si="186"/>
        <v>0</v>
      </c>
    </row>
    <row r="1819" spans="1:35" ht="14.25" customHeight="1" x14ac:dyDescent="0.2">
      <c r="A1819" s="20"/>
      <c r="B1819" s="7"/>
      <c r="C1819" s="53"/>
      <c r="D1819" s="88"/>
      <c r="E1819" s="6"/>
      <c r="F1819" s="88"/>
      <c r="G1819" s="14"/>
      <c r="H1819" s="14"/>
      <c r="I1819" s="17"/>
      <c r="J1819" s="17"/>
      <c r="K1819" s="6"/>
      <c r="L1819" s="6"/>
      <c r="M1819" s="136"/>
      <c r="N1819" s="14"/>
      <c r="O1819" s="26"/>
      <c r="P1819" s="14"/>
      <c r="Q1819" s="14"/>
      <c r="R1819" s="14"/>
      <c r="S1819" s="14"/>
      <c r="T1819" s="14"/>
      <c r="U1819" s="14"/>
      <c r="V1819" s="6"/>
      <c r="W1819" s="256">
        <f t="shared" si="182"/>
        <v>0</v>
      </c>
      <c r="X1819" s="144" t="str">
        <f t="shared" si="184"/>
        <v/>
      </c>
      <c r="Y1819" s="26"/>
      <c r="Z1819" s="34"/>
      <c r="AA1819" s="34"/>
      <c r="AB1819" s="34"/>
      <c r="AC1819" s="35"/>
      <c r="AD1819" s="36"/>
      <c r="AE1819" s="49"/>
      <c r="AF1819" s="246"/>
      <c r="AG1819" s="257">
        <f t="shared" si="183"/>
        <v>0</v>
      </c>
      <c r="AH1819" s="252" t="str">
        <f t="shared" si="185"/>
        <v/>
      </c>
      <c r="AI1819" s="258">
        <f t="shared" si="186"/>
        <v>0</v>
      </c>
    </row>
    <row r="1820" spans="1:35" ht="14.25" customHeight="1" x14ac:dyDescent="0.2">
      <c r="A1820" s="20"/>
      <c r="B1820" s="7"/>
      <c r="C1820" s="53"/>
      <c r="D1820" s="88"/>
      <c r="E1820" s="6"/>
      <c r="F1820" s="88"/>
      <c r="G1820" s="14"/>
      <c r="H1820" s="14"/>
      <c r="I1820" s="17"/>
      <c r="J1820" s="17"/>
      <c r="K1820" s="6"/>
      <c r="L1820" s="6"/>
      <c r="M1820" s="136"/>
      <c r="N1820" s="14"/>
      <c r="O1820" s="26"/>
      <c r="P1820" s="14"/>
      <c r="Q1820" s="14"/>
      <c r="R1820" s="14"/>
      <c r="S1820" s="14"/>
      <c r="T1820" s="14"/>
      <c r="U1820" s="14"/>
      <c r="V1820" s="6"/>
      <c r="W1820" s="256">
        <f t="shared" si="182"/>
        <v>0</v>
      </c>
      <c r="X1820" s="144" t="str">
        <f t="shared" si="184"/>
        <v/>
      </c>
      <c r="Y1820" s="26"/>
      <c r="Z1820" s="34"/>
      <c r="AA1820" s="34"/>
      <c r="AB1820" s="34"/>
      <c r="AC1820" s="35"/>
      <c r="AD1820" s="36"/>
      <c r="AE1820" s="49"/>
      <c r="AF1820" s="246"/>
      <c r="AG1820" s="257">
        <f t="shared" si="183"/>
        <v>0</v>
      </c>
      <c r="AH1820" s="252" t="str">
        <f t="shared" si="185"/>
        <v/>
      </c>
      <c r="AI1820" s="258">
        <f t="shared" si="186"/>
        <v>0</v>
      </c>
    </row>
    <row r="1821" spans="1:35" ht="14.25" customHeight="1" x14ac:dyDescent="0.2">
      <c r="A1821" s="20"/>
      <c r="B1821" s="7"/>
      <c r="C1821" s="53"/>
      <c r="D1821" s="88"/>
      <c r="E1821" s="6"/>
      <c r="F1821" s="88"/>
      <c r="G1821" s="14"/>
      <c r="H1821" s="14"/>
      <c r="I1821" s="17"/>
      <c r="J1821" s="17"/>
      <c r="K1821" s="6"/>
      <c r="L1821" s="6"/>
      <c r="M1821" s="136"/>
      <c r="N1821" s="14"/>
      <c r="O1821" s="26"/>
      <c r="P1821" s="14"/>
      <c r="Q1821" s="14"/>
      <c r="R1821" s="14"/>
      <c r="S1821" s="14"/>
      <c r="T1821" s="14"/>
      <c r="U1821" s="14"/>
      <c r="V1821" s="6"/>
      <c r="W1821" s="256">
        <f t="shared" si="182"/>
        <v>0</v>
      </c>
      <c r="X1821" s="144" t="str">
        <f t="shared" si="184"/>
        <v/>
      </c>
      <c r="Y1821" s="26"/>
      <c r="Z1821" s="34"/>
      <c r="AA1821" s="34"/>
      <c r="AB1821" s="34"/>
      <c r="AC1821" s="35"/>
      <c r="AD1821" s="36"/>
      <c r="AE1821" s="49"/>
      <c r="AF1821" s="246"/>
      <c r="AG1821" s="257">
        <f t="shared" si="183"/>
        <v>0</v>
      </c>
      <c r="AH1821" s="252" t="str">
        <f t="shared" si="185"/>
        <v/>
      </c>
      <c r="AI1821" s="258">
        <f t="shared" si="186"/>
        <v>0</v>
      </c>
    </row>
    <row r="1822" spans="1:35" ht="14.25" customHeight="1" x14ac:dyDescent="0.2">
      <c r="A1822" s="20"/>
      <c r="B1822" s="7"/>
      <c r="C1822" s="53"/>
      <c r="D1822" s="88"/>
      <c r="E1822" s="6"/>
      <c r="F1822" s="88"/>
      <c r="G1822" s="14"/>
      <c r="H1822" s="14"/>
      <c r="I1822" s="17"/>
      <c r="J1822" s="17"/>
      <c r="K1822" s="6"/>
      <c r="L1822" s="6"/>
      <c r="M1822" s="136"/>
      <c r="N1822" s="14"/>
      <c r="O1822" s="26"/>
      <c r="P1822" s="14"/>
      <c r="Q1822" s="14"/>
      <c r="R1822" s="14"/>
      <c r="S1822" s="14"/>
      <c r="T1822" s="14"/>
      <c r="U1822" s="14"/>
      <c r="V1822" s="6"/>
      <c r="W1822" s="256">
        <f t="shared" si="182"/>
        <v>0</v>
      </c>
      <c r="X1822" s="144" t="str">
        <f t="shared" si="184"/>
        <v/>
      </c>
      <c r="Y1822" s="26"/>
      <c r="Z1822" s="34"/>
      <c r="AA1822" s="34"/>
      <c r="AB1822" s="34"/>
      <c r="AC1822" s="35"/>
      <c r="AD1822" s="36"/>
      <c r="AE1822" s="49"/>
      <c r="AF1822" s="246"/>
      <c r="AG1822" s="257">
        <f t="shared" si="183"/>
        <v>0</v>
      </c>
      <c r="AH1822" s="252" t="str">
        <f t="shared" si="185"/>
        <v/>
      </c>
      <c r="AI1822" s="258">
        <f t="shared" si="186"/>
        <v>0</v>
      </c>
    </row>
    <row r="1823" spans="1:35" ht="14.25" customHeight="1" x14ac:dyDescent="0.2">
      <c r="A1823" s="20"/>
      <c r="B1823" s="7"/>
      <c r="C1823" s="53"/>
      <c r="D1823" s="88"/>
      <c r="E1823" s="6"/>
      <c r="F1823" s="88"/>
      <c r="G1823" s="14"/>
      <c r="H1823" s="14"/>
      <c r="I1823" s="17"/>
      <c r="J1823" s="17"/>
      <c r="K1823" s="6"/>
      <c r="L1823" s="6"/>
      <c r="M1823" s="136"/>
      <c r="N1823" s="14"/>
      <c r="O1823" s="26"/>
      <c r="P1823" s="14"/>
      <c r="Q1823" s="14"/>
      <c r="R1823" s="14"/>
      <c r="S1823" s="14"/>
      <c r="T1823" s="14"/>
      <c r="U1823" s="14"/>
      <c r="V1823" s="6"/>
      <c r="W1823" s="256">
        <f t="shared" si="182"/>
        <v>0</v>
      </c>
      <c r="X1823" s="144" t="str">
        <f t="shared" si="184"/>
        <v/>
      </c>
      <c r="Y1823" s="26"/>
      <c r="Z1823" s="34"/>
      <c r="AA1823" s="34"/>
      <c r="AB1823" s="34"/>
      <c r="AC1823" s="35"/>
      <c r="AD1823" s="36"/>
      <c r="AE1823" s="49"/>
      <c r="AF1823" s="246"/>
      <c r="AG1823" s="257">
        <f t="shared" si="183"/>
        <v>0</v>
      </c>
      <c r="AH1823" s="252" t="str">
        <f t="shared" si="185"/>
        <v/>
      </c>
      <c r="AI1823" s="258">
        <f t="shared" si="186"/>
        <v>0</v>
      </c>
    </row>
    <row r="1824" spans="1:35" ht="14.25" customHeight="1" x14ac:dyDescent="0.2">
      <c r="A1824" s="20"/>
      <c r="B1824" s="7"/>
      <c r="C1824" s="53"/>
      <c r="D1824" s="88"/>
      <c r="E1824" s="6"/>
      <c r="F1824" s="88"/>
      <c r="G1824" s="14"/>
      <c r="H1824" s="14"/>
      <c r="I1824" s="17"/>
      <c r="J1824" s="17"/>
      <c r="K1824" s="6"/>
      <c r="L1824" s="6"/>
      <c r="M1824" s="136"/>
      <c r="N1824" s="14"/>
      <c r="O1824" s="26"/>
      <c r="P1824" s="14"/>
      <c r="Q1824" s="14"/>
      <c r="R1824" s="14"/>
      <c r="S1824" s="14"/>
      <c r="T1824" s="14"/>
      <c r="U1824" s="14"/>
      <c r="V1824" s="6"/>
      <c r="W1824" s="256">
        <f t="shared" si="182"/>
        <v>0</v>
      </c>
      <c r="X1824" s="144" t="str">
        <f t="shared" si="184"/>
        <v/>
      </c>
      <c r="Y1824" s="26"/>
      <c r="Z1824" s="34"/>
      <c r="AA1824" s="34"/>
      <c r="AB1824" s="34"/>
      <c r="AC1824" s="35"/>
      <c r="AD1824" s="36"/>
      <c r="AE1824" s="49"/>
      <c r="AF1824" s="246"/>
      <c r="AG1824" s="257">
        <f t="shared" si="183"/>
        <v>0</v>
      </c>
      <c r="AH1824" s="252" t="str">
        <f t="shared" si="185"/>
        <v/>
      </c>
      <c r="AI1824" s="258">
        <f t="shared" si="186"/>
        <v>0</v>
      </c>
    </row>
    <row r="1825" spans="1:35" ht="14.25" customHeight="1" x14ac:dyDescent="0.2">
      <c r="A1825" s="20"/>
      <c r="B1825" s="7"/>
      <c r="C1825" s="53"/>
      <c r="D1825" s="88"/>
      <c r="E1825" s="6"/>
      <c r="F1825" s="88"/>
      <c r="G1825" s="14"/>
      <c r="H1825" s="14"/>
      <c r="I1825" s="17"/>
      <c r="J1825" s="17"/>
      <c r="K1825" s="6"/>
      <c r="L1825" s="6"/>
      <c r="M1825" s="136"/>
      <c r="N1825" s="14"/>
      <c r="O1825" s="26"/>
      <c r="P1825" s="14"/>
      <c r="Q1825" s="14"/>
      <c r="R1825" s="14"/>
      <c r="S1825" s="14"/>
      <c r="T1825" s="14"/>
      <c r="U1825" s="14"/>
      <c r="V1825" s="6"/>
      <c r="W1825" s="256">
        <f t="shared" si="182"/>
        <v>0</v>
      </c>
      <c r="X1825" s="144" t="str">
        <f t="shared" si="184"/>
        <v/>
      </c>
      <c r="Y1825" s="26"/>
      <c r="Z1825" s="34"/>
      <c r="AA1825" s="34"/>
      <c r="AB1825" s="34"/>
      <c r="AC1825" s="35"/>
      <c r="AD1825" s="36"/>
      <c r="AE1825" s="49"/>
      <c r="AF1825" s="246"/>
      <c r="AG1825" s="257">
        <f t="shared" si="183"/>
        <v>0</v>
      </c>
      <c r="AH1825" s="252" t="str">
        <f t="shared" si="185"/>
        <v/>
      </c>
      <c r="AI1825" s="258">
        <f t="shared" si="186"/>
        <v>0</v>
      </c>
    </row>
    <row r="1826" spans="1:35" ht="14.25" customHeight="1" x14ac:dyDescent="0.2">
      <c r="A1826" s="20"/>
      <c r="B1826" s="7"/>
      <c r="C1826" s="53"/>
      <c r="D1826" s="88"/>
      <c r="E1826" s="6"/>
      <c r="F1826" s="88"/>
      <c r="G1826" s="14"/>
      <c r="H1826" s="14"/>
      <c r="I1826" s="17"/>
      <c r="J1826" s="17"/>
      <c r="K1826" s="6"/>
      <c r="L1826" s="6"/>
      <c r="M1826" s="136"/>
      <c r="N1826" s="14"/>
      <c r="O1826" s="26"/>
      <c r="P1826" s="14"/>
      <c r="Q1826" s="14"/>
      <c r="R1826" s="14"/>
      <c r="S1826" s="14"/>
      <c r="T1826" s="14"/>
      <c r="U1826" s="14"/>
      <c r="V1826" s="6"/>
      <c r="W1826" s="256">
        <f t="shared" si="182"/>
        <v>0</v>
      </c>
      <c r="X1826" s="144" t="str">
        <f t="shared" si="184"/>
        <v/>
      </c>
      <c r="Y1826" s="26"/>
      <c r="Z1826" s="34"/>
      <c r="AA1826" s="34"/>
      <c r="AB1826" s="34"/>
      <c r="AC1826" s="35"/>
      <c r="AD1826" s="36"/>
      <c r="AE1826" s="49"/>
      <c r="AF1826" s="246"/>
      <c r="AG1826" s="257">
        <f t="shared" si="183"/>
        <v>0</v>
      </c>
      <c r="AH1826" s="252" t="str">
        <f t="shared" si="185"/>
        <v/>
      </c>
      <c r="AI1826" s="258">
        <f t="shared" si="186"/>
        <v>0</v>
      </c>
    </row>
    <row r="1827" spans="1:35" ht="14.25" customHeight="1" x14ac:dyDescent="0.2">
      <c r="A1827" s="20"/>
      <c r="B1827" s="7"/>
      <c r="C1827" s="53"/>
      <c r="D1827" s="88"/>
      <c r="E1827" s="6"/>
      <c r="F1827" s="88"/>
      <c r="G1827" s="14"/>
      <c r="H1827" s="14"/>
      <c r="I1827" s="17"/>
      <c r="J1827" s="17"/>
      <c r="K1827" s="6"/>
      <c r="L1827" s="6"/>
      <c r="M1827" s="136"/>
      <c r="N1827" s="14"/>
      <c r="O1827" s="26"/>
      <c r="P1827" s="14"/>
      <c r="Q1827" s="14"/>
      <c r="R1827" s="14"/>
      <c r="S1827" s="14"/>
      <c r="T1827" s="14"/>
      <c r="U1827" s="14"/>
      <c r="V1827" s="6"/>
      <c r="W1827" s="256">
        <f t="shared" si="182"/>
        <v>0</v>
      </c>
      <c r="X1827" s="144" t="str">
        <f t="shared" si="184"/>
        <v/>
      </c>
      <c r="Y1827" s="26"/>
      <c r="Z1827" s="34"/>
      <c r="AA1827" s="34"/>
      <c r="AB1827" s="34"/>
      <c r="AC1827" s="35"/>
      <c r="AD1827" s="36"/>
      <c r="AE1827" s="49"/>
      <c r="AF1827" s="246"/>
      <c r="AG1827" s="257">
        <f t="shared" si="183"/>
        <v>0</v>
      </c>
      <c r="AH1827" s="252" t="str">
        <f t="shared" si="185"/>
        <v/>
      </c>
      <c r="AI1827" s="258">
        <f t="shared" si="186"/>
        <v>0</v>
      </c>
    </row>
    <row r="1828" spans="1:35" ht="14.25" customHeight="1" x14ac:dyDescent="0.2">
      <c r="A1828" s="20"/>
      <c r="B1828" s="7"/>
      <c r="C1828" s="53"/>
      <c r="D1828" s="88"/>
      <c r="E1828" s="6"/>
      <c r="F1828" s="88"/>
      <c r="G1828" s="14"/>
      <c r="H1828" s="14"/>
      <c r="I1828" s="17"/>
      <c r="J1828" s="17"/>
      <c r="K1828" s="6"/>
      <c r="L1828" s="6"/>
      <c r="M1828" s="136"/>
      <c r="N1828" s="14"/>
      <c r="O1828" s="26"/>
      <c r="P1828" s="14"/>
      <c r="Q1828" s="14"/>
      <c r="R1828" s="14"/>
      <c r="S1828" s="14"/>
      <c r="T1828" s="14"/>
      <c r="U1828" s="14"/>
      <c r="V1828" s="6"/>
      <c r="W1828" s="256">
        <f t="shared" si="182"/>
        <v>0</v>
      </c>
      <c r="X1828" s="144" t="str">
        <f t="shared" si="184"/>
        <v/>
      </c>
      <c r="Y1828" s="26"/>
      <c r="Z1828" s="34"/>
      <c r="AA1828" s="34"/>
      <c r="AB1828" s="34"/>
      <c r="AC1828" s="35"/>
      <c r="AD1828" s="36"/>
      <c r="AE1828" s="49"/>
      <c r="AF1828" s="246"/>
      <c r="AG1828" s="257">
        <f t="shared" si="183"/>
        <v>0</v>
      </c>
      <c r="AH1828" s="252" t="str">
        <f t="shared" si="185"/>
        <v/>
      </c>
      <c r="AI1828" s="258">
        <f t="shared" si="186"/>
        <v>0</v>
      </c>
    </row>
    <row r="1829" spans="1:35" ht="14.25" customHeight="1" x14ac:dyDescent="0.2">
      <c r="A1829" s="20"/>
      <c r="B1829" s="7"/>
      <c r="C1829" s="53"/>
      <c r="D1829" s="88"/>
      <c r="E1829" s="6"/>
      <c r="F1829" s="88"/>
      <c r="G1829" s="14"/>
      <c r="H1829" s="14"/>
      <c r="I1829" s="17"/>
      <c r="J1829" s="17"/>
      <c r="K1829" s="6"/>
      <c r="L1829" s="6"/>
      <c r="M1829" s="136"/>
      <c r="N1829" s="14"/>
      <c r="O1829" s="26"/>
      <c r="P1829" s="14"/>
      <c r="Q1829" s="14"/>
      <c r="R1829" s="14"/>
      <c r="S1829" s="14"/>
      <c r="T1829" s="14"/>
      <c r="U1829" s="14"/>
      <c r="V1829" s="6"/>
      <c r="W1829" s="256">
        <f t="shared" si="182"/>
        <v>0</v>
      </c>
      <c r="X1829" s="144" t="str">
        <f t="shared" si="184"/>
        <v/>
      </c>
      <c r="Y1829" s="26"/>
      <c r="Z1829" s="34"/>
      <c r="AA1829" s="34"/>
      <c r="AB1829" s="34"/>
      <c r="AC1829" s="35"/>
      <c r="AD1829" s="36"/>
      <c r="AE1829" s="49"/>
      <c r="AF1829" s="246"/>
      <c r="AG1829" s="257">
        <f t="shared" si="183"/>
        <v>0</v>
      </c>
      <c r="AH1829" s="252" t="str">
        <f t="shared" si="185"/>
        <v/>
      </c>
      <c r="AI1829" s="258">
        <f t="shared" si="186"/>
        <v>0</v>
      </c>
    </row>
    <row r="1830" spans="1:35" ht="14.25" customHeight="1" x14ac:dyDescent="0.2">
      <c r="A1830" s="20"/>
      <c r="B1830" s="7"/>
      <c r="C1830" s="53"/>
      <c r="D1830" s="88"/>
      <c r="E1830" s="6"/>
      <c r="F1830" s="88"/>
      <c r="G1830" s="14"/>
      <c r="H1830" s="14"/>
      <c r="I1830" s="17"/>
      <c r="J1830" s="17"/>
      <c r="K1830" s="6"/>
      <c r="L1830" s="6"/>
      <c r="M1830" s="136"/>
      <c r="N1830" s="14"/>
      <c r="O1830" s="26"/>
      <c r="P1830" s="14"/>
      <c r="Q1830" s="14"/>
      <c r="R1830" s="14"/>
      <c r="S1830" s="14"/>
      <c r="T1830" s="14"/>
      <c r="U1830" s="14"/>
      <c r="V1830" s="6"/>
      <c r="W1830" s="256">
        <f t="shared" si="182"/>
        <v>0</v>
      </c>
      <c r="X1830" s="144" t="str">
        <f t="shared" si="184"/>
        <v/>
      </c>
      <c r="Y1830" s="26"/>
      <c r="Z1830" s="34"/>
      <c r="AA1830" s="34"/>
      <c r="AB1830" s="34"/>
      <c r="AC1830" s="35"/>
      <c r="AD1830" s="36"/>
      <c r="AE1830" s="49"/>
      <c r="AF1830" s="246"/>
      <c r="AG1830" s="257">
        <f t="shared" si="183"/>
        <v>0</v>
      </c>
      <c r="AH1830" s="252" t="str">
        <f t="shared" si="185"/>
        <v/>
      </c>
      <c r="AI1830" s="258">
        <f t="shared" si="186"/>
        <v>0</v>
      </c>
    </row>
    <row r="1831" spans="1:35" ht="14.25" customHeight="1" x14ac:dyDescent="0.2">
      <c r="A1831" s="20"/>
      <c r="B1831" s="7"/>
      <c r="C1831" s="53"/>
      <c r="D1831" s="88"/>
      <c r="E1831" s="6"/>
      <c r="F1831" s="88"/>
      <c r="G1831" s="14"/>
      <c r="H1831" s="14"/>
      <c r="I1831" s="17"/>
      <c r="J1831" s="17"/>
      <c r="K1831" s="6"/>
      <c r="L1831" s="6"/>
      <c r="M1831" s="136"/>
      <c r="N1831" s="14"/>
      <c r="O1831" s="26"/>
      <c r="P1831" s="14"/>
      <c r="Q1831" s="14"/>
      <c r="R1831" s="14"/>
      <c r="S1831" s="14"/>
      <c r="T1831" s="14"/>
      <c r="U1831" s="14"/>
      <c r="V1831" s="6"/>
      <c r="W1831" s="256">
        <f t="shared" si="182"/>
        <v>0</v>
      </c>
      <c r="X1831" s="144" t="str">
        <f t="shared" si="184"/>
        <v/>
      </c>
      <c r="Y1831" s="26"/>
      <c r="Z1831" s="34"/>
      <c r="AA1831" s="34"/>
      <c r="AB1831" s="34"/>
      <c r="AC1831" s="35"/>
      <c r="AD1831" s="36"/>
      <c r="AE1831" s="49"/>
      <c r="AF1831" s="246"/>
      <c r="AG1831" s="257">
        <f t="shared" si="183"/>
        <v>0</v>
      </c>
      <c r="AH1831" s="252" t="str">
        <f t="shared" si="185"/>
        <v/>
      </c>
      <c r="AI1831" s="258">
        <f t="shared" si="186"/>
        <v>0</v>
      </c>
    </row>
    <row r="1832" spans="1:35" ht="14.25" customHeight="1" x14ac:dyDescent="0.2">
      <c r="A1832" s="20"/>
      <c r="B1832" s="7"/>
      <c r="C1832" s="53"/>
      <c r="D1832" s="88"/>
      <c r="E1832" s="6"/>
      <c r="F1832" s="88"/>
      <c r="G1832" s="14"/>
      <c r="H1832" s="14"/>
      <c r="I1832" s="17"/>
      <c r="J1832" s="17"/>
      <c r="K1832" s="6"/>
      <c r="L1832" s="6"/>
      <c r="M1832" s="136"/>
      <c r="N1832" s="14"/>
      <c r="O1832" s="26"/>
      <c r="P1832" s="14"/>
      <c r="Q1832" s="14"/>
      <c r="R1832" s="14"/>
      <c r="S1832" s="14"/>
      <c r="T1832" s="14"/>
      <c r="U1832" s="14"/>
      <c r="V1832" s="6"/>
      <c r="W1832" s="256">
        <f t="shared" ref="W1832:W1895" si="187">S1832+T1832+U1832+V1832</f>
        <v>0</v>
      </c>
      <c r="X1832" s="144" t="str">
        <f t="shared" si="184"/>
        <v/>
      </c>
      <c r="Y1832" s="26"/>
      <c r="Z1832" s="34"/>
      <c r="AA1832" s="34"/>
      <c r="AB1832" s="34"/>
      <c r="AC1832" s="35"/>
      <c r="AD1832" s="36"/>
      <c r="AE1832" s="49"/>
      <c r="AF1832" s="246"/>
      <c r="AG1832" s="257">
        <f t="shared" ref="AG1832:AG1895" si="188">N1832*C1832</f>
        <v>0</v>
      </c>
      <c r="AH1832" s="252" t="str">
        <f t="shared" si="185"/>
        <v/>
      </c>
      <c r="AI1832" s="258">
        <f t="shared" si="186"/>
        <v>0</v>
      </c>
    </row>
    <row r="1833" spans="1:35" ht="14.25" customHeight="1" x14ac:dyDescent="0.2">
      <c r="A1833" s="20"/>
      <c r="B1833" s="7"/>
      <c r="C1833" s="53"/>
      <c r="D1833" s="88"/>
      <c r="E1833" s="6"/>
      <c r="F1833" s="88"/>
      <c r="G1833" s="14"/>
      <c r="H1833" s="14"/>
      <c r="I1833" s="17"/>
      <c r="J1833" s="17"/>
      <c r="K1833" s="6"/>
      <c r="L1833" s="6"/>
      <c r="M1833" s="136"/>
      <c r="N1833" s="14"/>
      <c r="O1833" s="26"/>
      <c r="P1833" s="14"/>
      <c r="Q1833" s="14"/>
      <c r="R1833" s="14"/>
      <c r="S1833" s="14"/>
      <c r="T1833" s="14"/>
      <c r="U1833" s="14"/>
      <c r="V1833" s="6"/>
      <c r="W1833" s="256">
        <f t="shared" si="187"/>
        <v>0</v>
      </c>
      <c r="X1833" s="144" t="str">
        <f t="shared" ref="X1833:X1896" si="189">IF(O1833="a",0,IF(O1833="d","0",IF(O1833="","",+N1833-S1833-T1833-U1833-V1833)))</f>
        <v/>
      </c>
      <c r="Y1833" s="26"/>
      <c r="Z1833" s="34"/>
      <c r="AA1833" s="34"/>
      <c r="AB1833" s="34"/>
      <c r="AC1833" s="35"/>
      <c r="AD1833" s="36"/>
      <c r="AE1833" s="49"/>
      <c r="AF1833" s="246"/>
      <c r="AG1833" s="257">
        <f t="shared" si="188"/>
        <v>0</v>
      </c>
      <c r="AH1833" s="252" t="str">
        <f t="shared" ref="AH1833:AH1896" si="190">IF(O1833="a",0,IF(O1833="d",0,IF(C1833="","",+N1833-(C1833*N1833))))</f>
        <v/>
      </c>
      <c r="AI1833" s="258">
        <f t="shared" si="186"/>
        <v>0</v>
      </c>
    </row>
    <row r="1834" spans="1:35" ht="14.25" customHeight="1" x14ac:dyDescent="0.2">
      <c r="A1834" s="20"/>
      <c r="B1834" s="7"/>
      <c r="C1834" s="53"/>
      <c r="D1834" s="88"/>
      <c r="E1834" s="6"/>
      <c r="F1834" s="88"/>
      <c r="G1834" s="14"/>
      <c r="H1834" s="14"/>
      <c r="I1834" s="17"/>
      <c r="J1834" s="17"/>
      <c r="K1834" s="6"/>
      <c r="L1834" s="6"/>
      <c r="M1834" s="136"/>
      <c r="N1834" s="14"/>
      <c r="O1834" s="26"/>
      <c r="P1834" s="14"/>
      <c r="Q1834" s="14"/>
      <c r="R1834" s="14"/>
      <c r="S1834" s="14"/>
      <c r="T1834" s="14"/>
      <c r="U1834" s="14"/>
      <c r="V1834" s="6"/>
      <c r="W1834" s="256">
        <f t="shared" si="187"/>
        <v>0</v>
      </c>
      <c r="X1834" s="144" t="str">
        <f t="shared" si="189"/>
        <v/>
      </c>
      <c r="Y1834" s="26"/>
      <c r="Z1834" s="34"/>
      <c r="AA1834" s="34"/>
      <c r="AB1834" s="34"/>
      <c r="AC1834" s="35"/>
      <c r="AD1834" s="36"/>
      <c r="AE1834" s="49"/>
      <c r="AF1834" s="246"/>
      <c r="AG1834" s="257">
        <f t="shared" si="188"/>
        <v>0</v>
      </c>
      <c r="AH1834" s="252" t="str">
        <f t="shared" si="190"/>
        <v/>
      </c>
      <c r="AI1834" s="258">
        <f t="shared" si="186"/>
        <v>0</v>
      </c>
    </row>
    <row r="1835" spans="1:35" ht="14.25" customHeight="1" x14ac:dyDescent="0.2">
      <c r="A1835" s="20"/>
      <c r="B1835" s="7"/>
      <c r="C1835" s="53"/>
      <c r="D1835" s="88"/>
      <c r="E1835" s="6"/>
      <c r="F1835" s="88"/>
      <c r="G1835" s="14"/>
      <c r="H1835" s="14"/>
      <c r="I1835" s="17"/>
      <c r="J1835" s="17"/>
      <c r="K1835" s="6"/>
      <c r="L1835" s="6"/>
      <c r="M1835" s="136"/>
      <c r="N1835" s="14"/>
      <c r="O1835" s="26"/>
      <c r="P1835" s="14"/>
      <c r="Q1835" s="14"/>
      <c r="R1835" s="14"/>
      <c r="S1835" s="14"/>
      <c r="T1835" s="14"/>
      <c r="U1835" s="14"/>
      <c r="V1835" s="6"/>
      <c r="W1835" s="256">
        <f t="shared" si="187"/>
        <v>0</v>
      </c>
      <c r="X1835" s="144" t="str">
        <f t="shared" si="189"/>
        <v/>
      </c>
      <c r="Y1835" s="26"/>
      <c r="Z1835" s="34"/>
      <c r="AA1835" s="34"/>
      <c r="AB1835" s="34"/>
      <c r="AC1835" s="35"/>
      <c r="AD1835" s="36"/>
      <c r="AE1835" s="49"/>
      <c r="AF1835" s="246"/>
      <c r="AG1835" s="257">
        <f t="shared" si="188"/>
        <v>0</v>
      </c>
      <c r="AH1835" s="252" t="str">
        <f t="shared" si="190"/>
        <v/>
      </c>
      <c r="AI1835" s="258">
        <f t="shared" si="186"/>
        <v>0</v>
      </c>
    </row>
    <row r="1836" spans="1:35" ht="14.25" customHeight="1" x14ac:dyDescent="0.2">
      <c r="A1836" s="20"/>
      <c r="B1836" s="7"/>
      <c r="C1836" s="53"/>
      <c r="D1836" s="88"/>
      <c r="E1836" s="6"/>
      <c r="F1836" s="88"/>
      <c r="G1836" s="14"/>
      <c r="H1836" s="14"/>
      <c r="I1836" s="17"/>
      <c r="J1836" s="17"/>
      <c r="K1836" s="6"/>
      <c r="L1836" s="6"/>
      <c r="M1836" s="136"/>
      <c r="N1836" s="14"/>
      <c r="O1836" s="26"/>
      <c r="P1836" s="14"/>
      <c r="Q1836" s="14"/>
      <c r="R1836" s="14"/>
      <c r="S1836" s="14"/>
      <c r="T1836" s="14"/>
      <c r="U1836" s="14"/>
      <c r="V1836" s="6"/>
      <c r="W1836" s="256">
        <f t="shared" si="187"/>
        <v>0</v>
      </c>
      <c r="X1836" s="144" t="str">
        <f t="shared" si="189"/>
        <v/>
      </c>
      <c r="Y1836" s="26"/>
      <c r="Z1836" s="34"/>
      <c r="AA1836" s="34"/>
      <c r="AB1836" s="34"/>
      <c r="AC1836" s="35"/>
      <c r="AD1836" s="36"/>
      <c r="AE1836" s="49"/>
      <c r="AF1836" s="246"/>
      <c r="AG1836" s="257">
        <f t="shared" si="188"/>
        <v>0</v>
      </c>
      <c r="AH1836" s="252" t="str">
        <f t="shared" si="190"/>
        <v/>
      </c>
      <c r="AI1836" s="258">
        <f t="shared" si="186"/>
        <v>0</v>
      </c>
    </row>
    <row r="1837" spans="1:35" ht="14.25" customHeight="1" x14ac:dyDescent="0.2">
      <c r="A1837" s="20"/>
      <c r="B1837" s="7"/>
      <c r="C1837" s="53"/>
      <c r="D1837" s="88"/>
      <c r="E1837" s="6"/>
      <c r="F1837" s="88"/>
      <c r="G1837" s="14"/>
      <c r="H1837" s="14"/>
      <c r="I1837" s="17"/>
      <c r="J1837" s="17"/>
      <c r="K1837" s="6"/>
      <c r="L1837" s="6"/>
      <c r="M1837" s="136"/>
      <c r="N1837" s="14"/>
      <c r="O1837" s="26"/>
      <c r="P1837" s="14"/>
      <c r="Q1837" s="14"/>
      <c r="R1837" s="14"/>
      <c r="S1837" s="14"/>
      <c r="T1837" s="14"/>
      <c r="U1837" s="14"/>
      <c r="V1837" s="6"/>
      <c r="W1837" s="256">
        <f t="shared" si="187"/>
        <v>0</v>
      </c>
      <c r="X1837" s="144" t="str">
        <f t="shared" si="189"/>
        <v/>
      </c>
      <c r="Y1837" s="26"/>
      <c r="Z1837" s="34"/>
      <c r="AA1837" s="34"/>
      <c r="AB1837" s="34"/>
      <c r="AC1837" s="35"/>
      <c r="AD1837" s="36"/>
      <c r="AE1837" s="49"/>
      <c r="AF1837" s="246"/>
      <c r="AG1837" s="257">
        <f t="shared" si="188"/>
        <v>0</v>
      </c>
      <c r="AH1837" s="252" t="str">
        <f t="shared" si="190"/>
        <v/>
      </c>
      <c r="AI1837" s="258">
        <f t="shared" si="186"/>
        <v>0</v>
      </c>
    </row>
    <row r="1838" spans="1:35" ht="14.25" customHeight="1" x14ac:dyDescent="0.2">
      <c r="A1838" s="20"/>
      <c r="B1838" s="7"/>
      <c r="C1838" s="53"/>
      <c r="D1838" s="88"/>
      <c r="E1838" s="6"/>
      <c r="F1838" s="88"/>
      <c r="G1838" s="14"/>
      <c r="H1838" s="14"/>
      <c r="I1838" s="17"/>
      <c r="J1838" s="17"/>
      <c r="K1838" s="6"/>
      <c r="L1838" s="6"/>
      <c r="M1838" s="136"/>
      <c r="N1838" s="14"/>
      <c r="O1838" s="26"/>
      <c r="P1838" s="14"/>
      <c r="Q1838" s="14"/>
      <c r="R1838" s="14"/>
      <c r="S1838" s="14"/>
      <c r="T1838" s="14"/>
      <c r="U1838" s="14"/>
      <c r="V1838" s="6"/>
      <c r="W1838" s="256">
        <f t="shared" si="187"/>
        <v>0</v>
      </c>
      <c r="X1838" s="144" t="str">
        <f t="shared" si="189"/>
        <v/>
      </c>
      <c r="Y1838" s="26"/>
      <c r="Z1838" s="34"/>
      <c r="AA1838" s="34"/>
      <c r="AB1838" s="34"/>
      <c r="AC1838" s="35"/>
      <c r="AD1838" s="36"/>
      <c r="AE1838" s="49"/>
      <c r="AF1838" s="246"/>
      <c r="AG1838" s="257">
        <f t="shared" si="188"/>
        <v>0</v>
      </c>
      <c r="AH1838" s="252" t="str">
        <f t="shared" si="190"/>
        <v/>
      </c>
      <c r="AI1838" s="258">
        <f t="shared" ref="AI1838:AI1901" si="191">AG1838-W1838</f>
        <v>0</v>
      </c>
    </row>
    <row r="1839" spans="1:35" ht="14.25" customHeight="1" x14ac:dyDescent="0.2">
      <c r="A1839" s="20"/>
      <c r="B1839" s="7"/>
      <c r="C1839" s="53"/>
      <c r="D1839" s="88"/>
      <c r="E1839" s="6"/>
      <c r="F1839" s="88"/>
      <c r="G1839" s="14"/>
      <c r="H1839" s="14"/>
      <c r="I1839" s="17"/>
      <c r="J1839" s="17"/>
      <c r="K1839" s="6"/>
      <c r="L1839" s="6"/>
      <c r="M1839" s="136"/>
      <c r="N1839" s="14"/>
      <c r="O1839" s="26"/>
      <c r="P1839" s="14"/>
      <c r="Q1839" s="14"/>
      <c r="R1839" s="14"/>
      <c r="S1839" s="14"/>
      <c r="T1839" s="14"/>
      <c r="U1839" s="14"/>
      <c r="V1839" s="6"/>
      <c r="W1839" s="256">
        <f t="shared" si="187"/>
        <v>0</v>
      </c>
      <c r="X1839" s="144" t="str">
        <f t="shared" si="189"/>
        <v/>
      </c>
      <c r="Y1839" s="26"/>
      <c r="Z1839" s="34"/>
      <c r="AA1839" s="34"/>
      <c r="AB1839" s="34"/>
      <c r="AC1839" s="35"/>
      <c r="AD1839" s="36"/>
      <c r="AE1839" s="49"/>
      <c r="AF1839" s="246"/>
      <c r="AG1839" s="257">
        <f t="shared" si="188"/>
        <v>0</v>
      </c>
      <c r="AH1839" s="252" t="str">
        <f t="shared" si="190"/>
        <v/>
      </c>
      <c r="AI1839" s="258">
        <f t="shared" si="191"/>
        <v>0</v>
      </c>
    </row>
    <row r="1840" spans="1:35" ht="14.25" customHeight="1" x14ac:dyDescent="0.2">
      <c r="A1840" s="20"/>
      <c r="B1840" s="7"/>
      <c r="C1840" s="53"/>
      <c r="D1840" s="88"/>
      <c r="E1840" s="6"/>
      <c r="F1840" s="88"/>
      <c r="G1840" s="14"/>
      <c r="H1840" s="14"/>
      <c r="I1840" s="17"/>
      <c r="J1840" s="17"/>
      <c r="K1840" s="6"/>
      <c r="L1840" s="6"/>
      <c r="M1840" s="136"/>
      <c r="N1840" s="14"/>
      <c r="O1840" s="26"/>
      <c r="P1840" s="14"/>
      <c r="Q1840" s="14"/>
      <c r="R1840" s="14"/>
      <c r="S1840" s="14"/>
      <c r="T1840" s="14"/>
      <c r="U1840" s="14"/>
      <c r="V1840" s="6"/>
      <c r="W1840" s="256">
        <f t="shared" si="187"/>
        <v>0</v>
      </c>
      <c r="X1840" s="144" t="str">
        <f t="shared" si="189"/>
        <v/>
      </c>
      <c r="Y1840" s="26"/>
      <c r="Z1840" s="34"/>
      <c r="AA1840" s="34"/>
      <c r="AB1840" s="34"/>
      <c r="AC1840" s="35"/>
      <c r="AD1840" s="36"/>
      <c r="AE1840" s="49"/>
      <c r="AF1840" s="246"/>
      <c r="AG1840" s="257">
        <f t="shared" si="188"/>
        <v>0</v>
      </c>
      <c r="AH1840" s="252" t="str">
        <f t="shared" si="190"/>
        <v/>
      </c>
      <c r="AI1840" s="258">
        <f t="shared" si="191"/>
        <v>0</v>
      </c>
    </row>
    <row r="1841" spans="1:35" ht="14.25" customHeight="1" x14ac:dyDescent="0.2">
      <c r="A1841" s="20"/>
      <c r="B1841" s="7"/>
      <c r="C1841" s="53"/>
      <c r="D1841" s="88"/>
      <c r="E1841" s="6"/>
      <c r="F1841" s="88"/>
      <c r="G1841" s="14"/>
      <c r="H1841" s="14"/>
      <c r="I1841" s="17"/>
      <c r="J1841" s="17"/>
      <c r="K1841" s="6"/>
      <c r="L1841" s="6"/>
      <c r="M1841" s="136"/>
      <c r="N1841" s="14"/>
      <c r="O1841" s="26"/>
      <c r="P1841" s="14"/>
      <c r="Q1841" s="14"/>
      <c r="R1841" s="14"/>
      <c r="S1841" s="14"/>
      <c r="T1841" s="14"/>
      <c r="U1841" s="14"/>
      <c r="V1841" s="6"/>
      <c r="W1841" s="256">
        <f t="shared" si="187"/>
        <v>0</v>
      </c>
      <c r="X1841" s="144" t="str">
        <f t="shared" si="189"/>
        <v/>
      </c>
      <c r="Y1841" s="26"/>
      <c r="Z1841" s="34"/>
      <c r="AA1841" s="34"/>
      <c r="AB1841" s="34"/>
      <c r="AC1841" s="35"/>
      <c r="AD1841" s="36"/>
      <c r="AE1841" s="49"/>
      <c r="AF1841" s="246"/>
      <c r="AG1841" s="257">
        <f t="shared" si="188"/>
        <v>0</v>
      </c>
      <c r="AH1841" s="252" t="str">
        <f t="shared" si="190"/>
        <v/>
      </c>
      <c r="AI1841" s="258">
        <f t="shared" si="191"/>
        <v>0</v>
      </c>
    </row>
    <row r="1842" spans="1:35" ht="14.25" customHeight="1" x14ac:dyDescent="0.2">
      <c r="A1842" s="20"/>
      <c r="B1842" s="7"/>
      <c r="C1842" s="53"/>
      <c r="D1842" s="88"/>
      <c r="E1842" s="6"/>
      <c r="F1842" s="88"/>
      <c r="G1842" s="14"/>
      <c r="H1842" s="14"/>
      <c r="I1842" s="17"/>
      <c r="J1842" s="17"/>
      <c r="K1842" s="6"/>
      <c r="L1842" s="6"/>
      <c r="M1842" s="136"/>
      <c r="N1842" s="14"/>
      <c r="O1842" s="26"/>
      <c r="P1842" s="14"/>
      <c r="Q1842" s="14"/>
      <c r="R1842" s="14"/>
      <c r="S1842" s="14"/>
      <c r="T1842" s="14"/>
      <c r="U1842" s="14"/>
      <c r="V1842" s="6"/>
      <c r="W1842" s="256">
        <f t="shared" si="187"/>
        <v>0</v>
      </c>
      <c r="X1842" s="144" t="str">
        <f t="shared" si="189"/>
        <v/>
      </c>
      <c r="Y1842" s="26"/>
      <c r="Z1842" s="34"/>
      <c r="AA1842" s="34"/>
      <c r="AB1842" s="34"/>
      <c r="AC1842" s="35"/>
      <c r="AD1842" s="36"/>
      <c r="AE1842" s="49"/>
      <c r="AF1842" s="246"/>
      <c r="AG1842" s="257">
        <f t="shared" si="188"/>
        <v>0</v>
      </c>
      <c r="AH1842" s="252" t="str">
        <f t="shared" si="190"/>
        <v/>
      </c>
      <c r="AI1842" s="258">
        <f t="shared" si="191"/>
        <v>0</v>
      </c>
    </row>
    <row r="1843" spans="1:35" ht="14.25" customHeight="1" x14ac:dyDescent="0.2">
      <c r="A1843" s="20"/>
      <c r="B1843" s="7"/>
      <c r="C1843" s="53"/>
      <c r="D1843" s="88"/>
      <c r="E1843" s="6"/>
      <c r="F1843" s="88"/>
      <c r="G1843" s="14"/>
      <c r="H1843" s="14"/>
      <c r="I1843" s="17"/>
      <c r="J1843" s="17"/>
      <c r="K1843" s="6"/>
      <c r="L1843" s="6"/>
      <c r="M1843" s="136"/>
      <c r="N1843" s="14"/>
      <c r="O1843" s="26"/>
      <c r="P1843" s="14"/>
      <c r="Q1843" s="14"/>
      <c r="R1843" s="14"/>
      <c r="S1843" s="14"/>
      <c r="T1843" s="14"/>
      <c r="U1843" s="14"/>
      <c r="V1843" s="6"/>
      <c r="W1843" s="256">
        <f t="shared" si="187"/>
        <v>0</v>
      </c>
      <c r="X1843" s="144" t="str">
        <f t="shared" si="189"/>
        <v/>
      </c>
      <c r="Y1843" s="26"/>
      <c r="Z1843" s="34"/>
      <c r="AA1843" s="34"/>
      <c r="AB1843" s="34"/>
      <c r="AC1843" s="35"/>
      <c r="AD1843" s="36"/>
      <c r="AE1843" s="49"/>
      <c r="AF1843" s="246"/>
      <c r="AG1843" s="257">
        <f t="shared" si="188"/>
        <v>0</v>
      </c>
      <c r="AH1843" s="252" t="str">
        <f t="shared" si="190"/>
        <v/>
      </c>
      <c r="AI1843" s="258">
        <f t="shared" si="191"/>
        <v>0</v>
      </c>
    </row>
    <row r="1844" spans="1:35" ht="14.25" customHeight="1" x14ac:dyDescent="0.2">
      <c r="A1844" s="20"/>
      <c r="B1844" s="7"/>
      <c r="C1844" s="53"/>
      <c r="D1844" s="88"/>
      <c r="E1844" s="6"/>
      <c r="F1844" s="88"/>
      <c r="G1844" s="14"/>
      <c r="H1844" s="14"/>
      <c r="I1844" s="17"/>
      <c r="J1844" s="17"/>
      <c r="K1844" s="6"/>
      <c r="L1844" s="6"/>
      <c r="M1844" s="136"/>
      <c r="N1844" s="14"/>
      <c r="O1844" s="26"/>
      <c r="P1844" s="14"/>
      <c r="Q1844" s="14"/>
      <c r="R1844" s="14"/>
      <c r="S1844" s="14"/>
      <c r="T1844" s="14"/>
      <c r="U1844" s="14"/>
      <c r="V1844" s="6"/>
      <c r="W1844" s="256">
        <f t="shared" si="187"/>
        <v>0</v>
      </c>
      <c r="X1844" s="144" t="str">
        <f t="shared" si="189"/>
        <v/>
      </c>
      <c r="Y1844" s="26"/>
      <c r="Z1844" s="34"/>
      <c r="AA1844" s="34"/>
      <c r="AB1844" s="34"/>
      <c r="AC1844" s="35"/>
      <c r="AD1844" s="36"/>
      <c r="AE1844" s="49"/>
      <c r="AF1844" s="246"/>
      <c r="AG1844" s="257">
        <f t="shared" si="188"/>
        <v>0</v>
      </c>
      <c r="AH1844" s="252" t="str">
        <f t="shared" si="190"/>
        <v/>
      </c>
      <c r="AI1844" s="258">
        <f t="shared" si="191"/>
        <v>0</v>
      </c>
    </row>
    <row r="1845" spans="1:35" ht="14.25" customHeight="1" x14ac:dyDescent="0.2">
      <c r="A1845" s="20"/>
      <c r="B1845" s="7"/>
      <c r="C1845" s="53"/>
      <c r="D1845" s="88"/>
      <c r="E1845" s="6"/>
      <c r="F1845" s="88"/>
      <c r="G1845" s="14"/>
      <c r="H1845" s="14"/>
      <c r="I1845" s="17"/>
      <c r="J1845" s="17"/>
      <c r="K1845" s="6"/>
      <c r="L1845" s="6"/>
      <c r="M1845" s="136"/>
      <c r="N1845" s="14"/>
      <c r="O1845" s="26"/>
      <c r="P1845" s="14"/>
      <c r="Q1845" s="14"/>
      <c r="R1845" s="14"/>
      <c r="S1845" s="14"/>
      <c r="T1845" s="14"/>
      <c r="U1845" s="14"/>
      <c r="V1845" s="6"/>
      <c r="W1845" s="256">
        <f t="shared" si="187"/>
        <v>0</v>
      </c>
      <c r="X1845" s="144" t="str">
        <f t="shared" si="189"/>
        <v/>
      </c>
      <c r="Y1845" s="26"/>
      <c r="Z1845" s="34"/>
      <c r="AA1845" s="34"/>
      <c r="AB1845" s="34"/>
      <c r="AC1845" s="35"/>
      <c r="AD1845" s="36"/>
      <c r="AE1845" s="49"/>
      <c r="AF1845" s="246"/>
      <c r="AG1845" s="257">
        <f t="shared" si="188"/>
        <v>0</v>
      </c>
      <c r="AH1845" s="252" t="str">
        <f t="shared" si="190"/>
        <v/>
      </c>
      <c r="AI1845" s="258">
        <f t="shared" si="191"/>
        <v>0</v>
      </c>
    </row>
    <row r="1846" spans="1:35" ht="14.25" customHeight="1" x14ac:dyDescent="0.2">
      <c r="A1846" s="20"/>
      <c r="B1846" s="7"/>
      <c r="C1846" s="53"/>
      <c r="D1846" s="88"/>
      <c r="E1846" s="6"/>
      <c r="F1846" s="88"/>
      <c r="G1846" s="14"/>
      <c r="H1846" s="14"/>
      <c r="I1846" s="17"/>
      <c r="J1846" s="17"/>
      <c r="K1846" s="6"/>
      <c r="L1846" s="6"/>
      <c r="M1846" s="136"/>
      <c r="N1846" s="14"/>
      <c r="O1846" s="26"/>
      <c r="P1846" s="14"/>
      <c r="Q1846" s="14"/>
      <c r="R1846" s="14"/>
      <c r="S1846" s="14"/>
      <c r="T1846" s="14"/>
      <c r="U1846" s="14"/>
      <c r="V1846" s="6"/>
      <c r="W1846" s="256">
        <f t="shared" si="187"/>
        <v>0</v>
      </c>
      <c r="X1846" s="144" t="str">
        <f t="shared" si="189"/>
        <v/>
      </c>
      <c r="Y1846" s="26"/>
      <c r="Z1846" s="34"/>
      <c r="AA1846" s="34"/>
      <c r="AB1846" s="34"/>
      <c r="AC1846" s="35"/>
      <c r="AD1846" s="36"/>
      <c r="AE1846" s="49"/>
      <c r="AF1846" s="246"/>
      <c r="AG1846" s="257">
        <f t="shared" si="188"/>
        <v>0</v>
      </c>
      <c r="AH1846" s="252" t="str">
        <f t="shared" si="190"/>
        <v/>
      </c>
      <c r="AI1846" s="258">
        <f t="shared" si="191"/>
        <v>0</v>
      </c>
    </row>
    <row r="1847" spans="1:35" ht="14.25" customHeight="1" x14ac:dyDescent="0.2">
      <c r="A1847" s="20"/>
      <c r="B1847" s="7"/>
      <c r="C1847" s="53"/>
      <c r="D1847" s="88"/>
      <c r="E1847" s="6"/>
      <c r="F1847" s="88"/>
      <c r="G1847" s="14"/>
      <c r="H1847" s="14"/>
      <c r="I1847" s="17"/>
      <c r="J1847" s="17"/>
      <c r="K1847" s="6"/>
      <c r="L1847" s="6"/>
      <c r="M1847" s="136"/>
      <c r="N1847" s="14"/>
      <c r="O1847" s="26"/>
      <c r="P1847" s="14"/>
      <c r="Q1847" s="14"/>
      <c r="R1847" s="14"/>
      <c r="S1847" s="14"/>
      <c r="T1847" s="14"/>
      <c r="U1847" s="14"/>
      <c r="V1847" s="6"/>
      <c r="W1847" s="256">
        <f t="shared" si="187"/>
        <v>0</v>
      </c>
      <c r="X1847" s="144" t="str">
        <f t="shared" si="189"/>
        <v/>
      </c>
      <c r="Y1847" s="26"/>
      <c r="Z1847" s="34"/>
      <c r="AA1847" s="34"/>
      <c r="AB1847" s="34"/>
      <c r="AC1847" s="35"/>
      <c r="AD1847" s="36"/>
      <c r="AE1847" s="49"/>
      <c r="AF1847" s="246"/>
      <c r="AG1847" s="257">
        <f t="shared" si="188"/>
        <v>0</v>
      </c>
      <c r="AH1847" s="252" t="str">
        <f t="shared" si="190"/>
        <v/>
      </c>
      <c r="AI1847" s="258">
        <f t="shared" si="191"/>
        <v>0</v>
      </c>
    </row>
    <row r="1848" spans="1:35" ht="14.25" customHeight="1" x14ac:dyDescent="0.2">
      <c r="A1848" s="20"/>
      <c r="B1848" s="7"/>
      <c r="C1848" s="53"/>
      <c r="D1848" s="88"/>
      <c r="E1848" s="6"/>
      <c r="F1848" s="88"/>
      <c r="G1848" s="14"/>
      <c r="H1848" s="14"/>
      <c r="I1848" s="17"/>
      <c r="J1848" s="17"/>
      <c r="K1848" s="6"/>
      <c r="L1848" s="6"/>
      <c r="M1848" s="136"/>
      <c r="N1848" s="14"/>
      <c r="O1848" s="26"/>
      <c r="P1848" s="14"/>
      <c r="Q1848" s="14"/>
      <c r="R1848" s="14"/>
      <c r="S1848" s="14"/>
      <c r="T1848" s="14"/>
      <c r="U1848" s="14"/>
      <c r="V1848" s="6"/>
      <c r="W1848" s="256">
        <f t="shared" si="187"/>
        <v>0</v>
      </c>
      <c r="X1848" s="144" t="str">
        <f t="shared" si="189"/>
        <v/>
      </c>
      <c r="Y1848" s="26"/>
      <c r="Z1848" s="34"/>
      <c r="AA1848" s="34"/>
      <c r="AB1848" s="34"/>
      <c r="AC1848" s="35"/>
      <c r="AD1848" s="36"/>
      <c r="AE1848" s="49"/>
      <c r="AF1848" s="246"/>
      <c r="AG1848" s="257">
        <f t="shared" si="188"/>
        <v>0</v>
      </c>
      <c r="AH1848" s="252" t="str">
        <f t="shared" si="190"/>
        <v/>
      </c>
      <c r="AI1848" s="258">
        <f t="shared" si="191"/>
        <v>0</v>
      </c>
    </row>
    <row r="1849" spans="1:35" ht="14.25" customHeight="1" x14ac:dyDescent="0.2">
      <c r="A1849" s="20"/>
      <c r="B1849" s="7"/>
      <c r="C1849" s="53"/>
      <c r="D1849" s="88"/>
      <c r="E1849" s="6"/>
      <c r="F1849" s="88"/>
      <c r="G1849" s="14"/>
      <c r="H1849" s="14"/>
      <c r="I1849" s="17"/>
      <c r="J1849" s="17"/>
      <c r="K1849" s="6"/>
      <c r="L1849" s="6"/>
      <c r="M1849" s="136"/>
      <c r="N1849" s="14"/>
      <c r="O1849" s="26"/>
      <c r="P1849" s="14"/>
      <c r="Q1849" s="14"/>
      <c r="R1849" s="14"/>
      <c r="S1849" s="14"/>
      <c r="T1849" s="14"/>
      <c r="U1849" s="14"/>
      <c r="V1849" s="6"/>
      <c r="W1849" s="256">
        <f t="shared" si="187"/>
        <v>0</v>
      </c>
      <c r="X1849" s="144" t="str">
        <f t="shared" si="189"/>
        <v/>
      </c>
      <c r="Y1849" s="26"/>
      <c r="Z1849" s="34"/>
      <c r="AA1849" s="34"/>
      <c r="AB1849" s="34"/>
      <c r="AC1849" s="35"/>
      <c r="AD1849" s="36"/>
      <c r="AE1849" s="49"/>
      <c r="AF1849" s="246"/>
      <c r="AG1849" s="257">
        <f t="shared" si="188"/>
        <v>0</v>
      </c>
      <c r="AH1849" s="252" t="str">
        <f t="shared" si="190"/>
        <v/>
      </c>
      <c r="AI1849" s="258">
        <f t="shared" si="191"/>
        <v>0</v>
      </c>
    </row>
    <row r="1850" spans="1:35" ht="14.25" customHeight="1" x14ac:dyDescent="0.2">
      <c r="A1850" s="20"/>
      <c r="B1850" s="7"/>
      <c r="C1850" s="53"/>
      <c r="D1850" s="88"/>
      <c r="E1850" s="6"/>
      <c r="F1850" s="88"/>
      <c r="G1850" s="14"/>
      <c r="H1850" s="14"/>
      <c r="I1850" s="17"/>
      <c r="J1850" s="17"/>
      <c r="K1850" s="6"/>
      <c r="L1850" s="6"/>
      <c r="M1850" s="136"/>
      <c r="N1850" s="14"/>
      <c r="O1850" s="26"/>
      <c r="P1850" s="14"/>
      <c r="Q1850" s="14"/>
      <c r="R1850" s="14"/>
      <c r="S1850" s="14"/>
      <c r="T1850" s="14"/>
      <c r="U1850" s="14"/>
      <c r="V1850" s="6"/>
      <c r="W1850" s="256">
        <f t="shared" si="187"/>
        <v>0</v>
      </c>
      <c r="X1850" s="144" t="str">
        <f t="shared" si="189"/>
        <v/>
      </c>
      <c r="Y1850" s="26"/>
      <c r="Z1850" s="34"/>
      <c r="AA1850" s="34"/>
      <c r="AB1850" s="34"/>
      <c r="AC1850" s="35"/>
      <c r="AD1850" s="36"/>
      <c r="AE1850" s="49"/>
      <c r="AF1850" s="246"/>
      <c r="AG1850" s="257">
        <f t="shared" si="188"/>
        <v>0</v>
      </c>
      <c r="AH1850" s="252" t="str">
        <f t="shared" si="190"/>
        <v/>
      </c>
      <c r="AI1850" s="258">
        <f t="shared" si="191"/>
        <v>0</v>
      </c>
    </row>
    <row r="1851" spans="1:35" ht="14.25" customHeight="1" x14ac:dyDescent="0.2">
      <c r="A1851" s="20"/>
      <c r="B1851" s="7"/>
      <c r="C1851" s="53"/>
      <c r="D1851" s="88"/>
      <c r="E1851" s="6"/>
      <c r="F1851" s="88"/>
      <c r="G1851" s="14"/>
      <c r="H1851" s="14"/>
      <c r="I1851" s="17"/>
      <c r="J1851" s="17"/>
      <c r="K1851" s="6"/>
      <c r="L1851" s="6"/>
      <c r="M1851" s="136"/>
      <c r="N1851" s="14"/>
      <c r="O1851" s="26"/>
      <c r="P1851" s="14"/>
      <c r="Q1851" s="14"/>
      <c r="R1851" s="14"/>
      <c r="S1851" s="14"/>
      <c r="T1851" s="14"/>
      <c r="U1851" s="14"/>
      <c r="V1851" s="6"/>
      <c r="W1851" s="256">
        <f t="shared" si="187"/>
        <v>0</v>
      </c>
      <c r="X1851" s="144" t="str">
        <f t="shared" si="189"/>
        <v/>
      </c>
      <c r="Y1851" s="26"/>
      <c r="Z1851" s="34"/>
      <c r="AA1851" s="34"/>
      <c r="AB1851" s="34"/>
      <c r="AC1851" s="35"/>
      <c r="AD1851" s="36"/>
      <c r="AE1851" s="49"/>
      <c r="AF1851" s="246"/>
      <c r="AG1851" s="257">
        <f t="shared" si="188"/>
        <v>0</v>
      </c>
      <c r="AH1851" s="252" t="str">
        <f t="shared" si="190"/>
        <v/>
      </c>
      <c r="AI1851" s="258">
        <f t="shared" si="191"/>
        <v>0</v>
      </c>
    </row>
    <row r="1852" spans="1:35" ht="14.25" customHeight="1" x14ac:dyDescent="0.2">
      <c r="A1852" s="20"/>
      <c r="B1852" s="7"/>
      <c r="C1852" s="53"/>
      <c r="D1852" s="88"/>
      <c r="E1852" s="6"/>
      <c r="F1852" s="88"/>
      <c r="G1852" s="14"/>
      <c r="H1852" s="14"/>
      <c r="I1852" s="17"/>
      <c r="J1852" s="17"/>
      <c r="K1852" s="6"/>
      <c r="L1852" s="6"/>
      <c r="M1852" s="136"/>
      <c r="N1852" s="14"/>
      <c r="O1852" s="26"/>
      <c r="P1852" s="14"/>
      <c r="Q1852" s="14"/>
      <c r="R1852" s="14"/>
      <c r="S1852" s="14"/>
      <c r="T1852" s="14"/>
      <c r="U1852" s="14"/>
      <c r="V1852" s="6"/>
      <c r="W1852" s="256">
        <f t="shared" si="187"/>
        <v>0</v>
      </c>
      <c r="X1852" s="144" t="str">
        <f t="shared" si="189"/>
        <v/>
      </c>
      <c r="Y1852" s="26"/>
      <c r="Z1852" s="34"/>
      <c r="AA1852" s="34"/>
      <c r="AB1852" s="34"/>
      <c r="AC1852" s="35"/>
      <c r="AD1852" s="36"/>
      <c r="AE1852" s="49"/>
      <c r="AF1852" s="246"/>
      <c r="AG1852" s="257">
        <f t="shared" si="188"/>
        <v>0</v>
      </c>
      <c r="AH1852" s="252" t="str">
        <f t="shared" si="190"/>
        <v/>
      </c>
      <c r="AI1852" s="258">
        <f t="shared" si="191"/>
        <v>0</v>
      </c>
    </row>
    <row r="1853" spans="1:35" ht="14.25" customHeight="1" x14ac:dyDescent="0.2">
      <c r="A1853" s="20"/>
      <c r="B1853" s="7"/>
      <c r="C1853" s="53"/>
      <c r="D1853" s="88"/>
      <c r="E1853" s="6"/>
      <c r="F1853" s="88"/>
      <c r="G1853" s="14"/>
      <c r="H1853" s="14"/>
      <c r="I1853" s="17"/>
      <c r="J1853" s="17"/>
      <c r="K1853" s="6"/>
      <c r="L1853" s="6"/>
      <c r="M1853" s="136"/>
      <c r="N1853" s="14"/>
      <c r="O1853" s="26"/>
      <c r="P1853" s="14"/>
      <c r="Q1853" s="14"/>
      <c r="R1853" s="14"/>
      <c r="S1853" s="14"/>
      <c r="T1853" s="14"/>
      <c r="U1853" s="14"/>
      <c r="V1853" s="6"/>
      <c r="W1853" s="256">
        <f t="shared" si="187"/>
        <v>0</v>
      </c>
      <c r="X1853" s="144" t="str">
        <f t="shared" si="189"/>
        <v/>
      </c>
      <c r="Y1853" s="26"/>
      <c r="Z1853" s="34"/>
      <c r="AA1853" s="34"/>
      <c r="AB1853" s="34"/>
      <c r="AC1853" s="35"/>
      <c r="AD1853" s="36"/>
      <c r="AE1853" s="49"/>
      <c r="AF1853" s="246"/>
      <c r="AG1853" s="257">
        <f t="shared" si="188"/>
        <v>0</v>
      </c>
      <c r="AH1853" s="252" t="str">
        <f t="shared" si="190"/>
        <v/>
      </c>
      <c r="AI1853" s="258">
        <f t="shared" si="191"/>
        <v>0</v>
      </c>
    </row>
    <row r="1854" spans="1:35" ht="14.25" customHeight="1" x14ac:dyDescent="0.2">
      <c r="A1854" s="20"/>
      <c r="B1854" s="7"/>
      <c r="C1854" s="53"/>
      <c r="D1854" s="88"/>
      <c r="E1854" s="6"/>
      <c r="F1854" s="88"/>
      <c r="G1854" s="14"/>
      <c r="H1854" s="14"/>
      <c r="I1854" s="17"/>
      <c r="J1854" s="17"/>
      <c r="K1854" s="6"/>
      <c r="L1854" s="6"/>
      <c r="M1854" s="136"/>
      <c r="N1854" s="14"/>
      <c r="O1854" s="26"/>
      <c r="P1854" s="14"/>
      <c r="Q1854" s="14"/>
      <c r="R1854" s="14"/>
      <c r="S1854" s="14"/>
      <c r="T1854" s="14"/>
      <c r="U1854" s="14"/>
      <c r="V1854" s="6"/>
      <c r="W1854" s="256">
        <f t="shared" si="187"/>
        <v>0</v>
      </c>
      <c r="X1854" s="144" t="str">
        <f t="shared" si="189"/>
        <v/>
      </c>
      <c r="Y1854" s="26"/>
      <c r="Z1854" s="34"/>
      <c r="AA1854" s="34"/>
      <c r="AB1854" s="34"/>
      <c r="AC1854" s="35"/>
      <c r="AD1854" s="36"/>
      <c r="AE1854" s="49"/>
      <c r="AF1854" s="246"/>
      <c r="AG1854" s="257">
        <f t="shared" si="188"/>
        <v>0</v>
      </c>
      <c r="AH1854" s="252" t="str">
        <f t="shared" si="190"/>
        <v/>
      </c>
      <c r="AI1854" s="258">
        <f t="shared" si="191"/>
        <v>0</v>
      </c>
    </row>
    <row r="1855" spans="1:35" ht="14.25" customHeight="1" x14ac:dyDescent="0.2">
      <c r="A1855" s="20"/>
      <c r="B1855" s="7"/>
      <c r="C1855" s="53"/>
      <c r="D1855" s="88"/>
      <c r="E1855" s="6"/>
      <c r="F1855" s="88"/>
      <c r="G1855" s="14"/>
      <c r="H1855" s="14"/>
      <c r="I1855" s="17"/>
      <c r="J1855" s="17"/>
      <c r="K1855" s="6"/>
      <c r="L1855" s="6"/>
      <c r="M1855" s="136"/>
      <c r="N1855" s="14"/>
      <c r="O1855" s="26"/>
      <c r="P1855" s="14"/>
      <c r="Q1855" s="14"/>
      <c r="R1855" s="14"/>
      <c r="S1855" s="14"/>
      <c r="T1855" s="14"/>
      <c r="U1855" s="14"/>
      <c r="V1855" s="6"/>
      <c r="W1855" s="256">
        <f t="shared" si="187"/>
        <v>0</v>
      </c>
      <c r="X1855" s="144" t="str">
        <f t="shared" si="189"/>
        <v/>
      </c>
      <c r="Y1855" s="26"/>
      <c r="Z1855" s="34"/>
      <c r="AA1855" s="34"/>
      <c r="AB1855" s="34"/>
      <c r="AC1855" s="35"/>
      <c r="AD1855" s="36"/>
      <c r="AE1855" s="49"/>
      <c r="AF1855" s="246"/>
      <c r="AG1855" s="257">
        <f t="shared" si="188"/>
        <v>0</v>
      </c>
      <c r="AH1855" s="252" t="str">
        <f t="shared" si="190"/>
        <v/>
      </c>
      <c r="AI1855" s="258">
        <f t="shared" si="191"/>
        <v>0</v>
      </c>
    </row>
    <row r="1856" spans="1:35" ht="14.25" customHeight="1" x14ac:dyDescent="0.2">
      <c r="A1856" s="20"/>
      <c r="B1856" s="7"/>
      <c r="C1856" s="53"/>
      <c r="D1856" s="88"/>
      <c r="E1856" s="6"/>
      <c r="F1856" s="88"/>
      <c r="G1856" s="14"/>
      <c r="H1856" s="14"/>
      <c r="I1856" s="17"/>
      <c r="J1856" s="17"/>
      <c r="K1856" s="6"/>
      <c r="L1856" s="6"/>
      <c r="M1856" s="136"/>
      <c r="N1856" s="14"/>
      <c r="O1856" s="26"/>
      <c r="P1856" s="14"/>
      <c r="Q1856" s="14"/>
      <c r="R1856" s="14"/>
      <c r="S1856" s="14"/>
      <c r="T1856" s="14"/>
      <c r="U1856" s="14"/>
      <c r="V1856" s="6"/>
      <c r="W1856" s="256">
        <f t="shared" si="187"/>
        <v>0</v>
      </c>
      <c r="X1856" s="144" t="str">
        <f t="shared" si="189"/>
        <v/>
      </c>
      <c r="Y1856" s="26"/>
      <c r="Z1856" s="34"/>
      <c r="AA1856" s="34"/>
      <c r="AB1856" s="34"/>
      <c r="AC1856" s="35"/>
      <c r="AD1856" s="36"/>
      <c r="AE1856" s="49"/>
      <c r="AF1856" s="246"/>
      <c r="AG1856" s="257">
        <f t="shared" si="188"/>
        <v>0</v>
      </c>
      <c r="AH1856" s="252" t="str">
        <f t="shared" si="190"/>
        <v/>
      </c>
      <c r="AI1856" s="258">
        <f t="shared" si="191"/>
        <v>0</v>
      </c>
    </row>
    <row r="1857" spans="1:35" ht="14.25" customHeight="1" x14ac:dyDescent="0.2">
      <c r="A1857" s="20"/>
      <c r="B1857" s="7"/>
      <c r="C1857" s="53"/>
      <c r="D1857" s="88"/>
      <c r="E1857" s="6"/>
      <c r="F1857" s="88"/>
      <c r="G1857" s="14"/>
      <c r="H1857" s="14"/>
      <c r="I1857" s="17"/>
      <c r="J1857" s="17"/>
      <c r="K1857" s="6"/>
      <c r="L1857" s="6"/>
      <c r="M1857" s="136"/>
      <c r="N1857" s="14"/>
      <c r="O1857" s="26"/>
      <c r="P1857" s="14"/>
      <c r="Q1857" s="14"/>
      <c r="R1857" s="14"/>
      <c r="S1857" s="14"/>
      <c r="T1857" s="14"/>
      <c r="U1857" s="14"/>
      <c r="V1857" s="6"/>
      <c r="W1857" s="256">
        <f t="shared" si="187"/>
        <v>0</v>
      </c>
      <c r="X1857" s="144" t="str">
        <f t="shared" si="189"/>
        <v/>
      </c>
      <c r="Y1857" s="26"/>
      <c r="Z1857" s="34"/>
      <c r="AA1857" s="34"/>
      <c r="AB1857" s="34"/>
      <c r="AC1857" s="35"/>
      <c r="AD1857" s="36"/>
      <c r="AE1857" s="49"/>
      <c r="AF1857" s="246"/>
      <c r="AG1857" s="257">
        <f t="shared" si="188"/>
        <v>0</v>
      </c>
      <c r="AH1857" s="252" t="str">
        <f t="shared" si="190"/>
        <v/>
      </c>
      <c r="AI1857" s="258">
        <f t="shared" si="191"/>
        <v>0</v>
      </c>
    </row>
    <row r="1858" spans="1:35" ht="14.25" customHeight="1" x14ac:dyDescent="0.2">
      <c r="A1858" s="20"/>
      <c r="B1858" s="7"/>
      <c r="C1858" s="53"/>
      <c r="D1858" s="88"/>
      <c r="E1858" s="6"/>
      <c r="F1858" s="88"/>
      <c r="G1858" s="14"/>
      <c r="H1858" s="14"/>
      <c r="I1858" s="17"/>
      <c r="J1858" s="17"/>
      <c r="K1858" s="6"/>
      <c r="L1858" s="6"/>
      <c r="M1858" s="136"/>
      <c r="N1858" s="14"/>
      <c r="O1858" s="26"/>
      <c r="P1858" s="14"/>
      <c r="Q1858" s="14"/>
      <c r="R1858" s="14"/>
      <c r="S1858" s="14"/>
      <c r="T1858" s="14"/>
      <c r="U1858" s="14"/>
      <c r="V1858" s="6"/>
      <c r="W1858" s="256">
        <f t="shared" si="187"/>
        <v>0</v>
      </c>
      <c r="X1858" s="144" t="str">
        <f t="shared" si="189"/>
        <v/>
      </c>
      <c r="Y1858" s="26"/>
      <c r="Z1858" s="34"/>
      <c r="AA1858" s="34"/>
      <c r="AB1858" s="34"/>
      <c r="AC1858" s="35"/>
      <c r="AD1858" s="36"/>
      <c r="AE1858" s="49"/>
      <c r="AF1858" s="246"/>
      <c r="AG1858" s="257">
        <f t="shared" si="188"/>
        <v>0</v>
      </c>
      <c r="AH1858" s="252" t="str">
        <f t="shared" si="190"/>
        <v/>
      </c>
      <c r="AI1858" s="258">
        <f t="shared" si="191"/>
        <v>0</v>
      </c>
    </row>
    <row r="1859" spans="1:35" ht="14.25" customHeight="1" x14ac:dyDescent="0.2">
      <c r="A1859" s="20"/>
      <c r="B1859" s="7"/>
      <c r="C1859" s="53"/>
      <c r="D1859" s="88"/>
      <c r="E1859" s="6"/>
      <c r="F1859" s="88"/>
      <c r="G1859" s="14"/>
      <c r="H1859" s="14"/>
      <c r="I1859" s="17"/>
      <c r="J1859" s="17"/>
      <c r="K1859" s="6"/>
      <c r="L1859" s="6"/>
      <c r="M1859" s="136"/>
      <c r="N1859" s="14"/>
      <c r="O1859" s="26"/>
      <c r="P1859" s="14"/>
      <c r="Q1859" s="14"/>
      <c r="R1859" s="14"/>
      <c r="S1859" s="14"/>
      <c r="T1859" s="14"/>
      <c r="U1859" s="14"/>
      <c r="V1859" s="6"/>
      <c r="W1859" s="256">
        <f t="shared" si="187"/>
        <v>0</v>
      </c>
      <c r="X1859" s="144" t="str">
        <f t="shared" si="189"/>
        <v/>
      </c>
      <c r="Y1859" s="26"/>
      <c r="Z1859" s="34"/>
      <c r="AA1859" s="34"/>
      <c r="AB1859" s="34"/>
      <c r="AC1859" s="35"/>
      <c r="AD1859" s="36"/>
      <c r="AE1859" s="49"/>
      <c r="AF1859" s="246"/>
      <c r="AG1859" s="257">
        <f t="shared" si="188"/>
        <v>0</v>
      </c>
      <c r="AH1859" s="252" t="str">
        <f t="shared" si="190"/>
        <v/>
      </c>
      <c r="AI1859" s="258">
        <f t="shared" si="191"/>
        <v>0</v>
      </c>
    </row>
    <row r="1860" spans="1:35" ht="14.25" customHeight="1" x14ac:dyDescent="0.2">
      <c r="A1860" s="20"/>
      <c r="B1860" s="7"/>
      <c r="C1860" s="53"/>
      <c r="D1860" s="88"/>
      <c r="E1860" s="6"/>
      <c r="F1860" s="88"/>
      <c r="G1860" s="14"/>
      <c r="H1860" s="14"/>
      <c r="I1860" s="17"/>
      <c r="J1860" s="17"/>
      <c r="K1860" s="6"/>
      <c r="L1860" s="6"/>
      <c r="M1860" s="136"/>
      <c r="N1860" s="14"/>
      <c r="O1860" s="26"/>
      <c r="P1860" s="14"/>
      <c r="Q1860" s="14"/>
      <c r="R1860" s="14"/>
      <c r="S1860" s="14"/>
      <c r="T1860" s="14"/>
      <c r="U1860" s="14"/>
      <c r="V1860" s="6"/>
      <c r="W1860" s="256">
        <f t="shared" si="187"/>
        <v>0</v>
      </c>
      <c r="X1860" s="144" t="str">
        <f t="shared" si="189"/>
        <v/>
      </c>
      <c r="Y1860" s="26"/>
      <c r="Z1860" s="34"/>
      <c r="AA1860" s="34"/>
      <c r="AB1860" s="34"/>
      <c r="AC1860" s="35"/>
      <c r="AD1860" s="36"/>
      <c r="AE1860" s="49"/>
      <c r="AF1860" s="246"/>
      <c r="AG1860" s="257">
        <f t="shared" si="188"/>
        <v>0</v>
      </c>
      <c r="AH1860" s="252" t="str">
        <f t="shared" si="190"/>
        <v/>
      </c>
      <c r="AI1860" s="258">
        <f t="shared" si="191"/>
        <v>0</v>
      </c>
    </row>
    <row r="1861" spans="1:35" ht="14.25" customHeight="1" x14ac:dyDescent="0.2">
      <c r="A1861" s="20"/>
      <c r="B1861" s="7"/>
      <c r="C1861" s="53"/>
      <c r="D1861" s="88"/>
      <c r="E1861" s="6"/>
      <c r="F1861" s="88"/>
      <c r="G1861" s="14"/>
      <c r="H1861" s="14"/>
      <c r="I1861" s="17"/>
      <c r="J1861" s="17"/>
      <c r="K1861" s="6"/>
      <c r="L1861" s="6"/>
      <c r="M1861" s="136"/>
      <c r="N1861" s="14"/>
      <c r="O1861" s="26"/>
      <c r="P1861" s="14"/>
      <c r="Q1861" s="14"/>
      <c r="R1861" s="14"/>
      <c r="S1861" s="14"/>
      <c r="T1861" s="14"/>
      <c r="U1861" s="14"/>
      <c r="V1861" s="6"/>
      <c r="W1861" s="256">
        <f t="shared" si="187"/>
        <v>0</v>
      </c>
      <c r="X1861" s="144" t="str">
        <f t="shared" si="189"/>
        <v/>
      </c>
      <c r="Y1861" s="26"/>
      <c r="Z1861" s="34"/>
      <c r="AA1861" s="34"/>
      <c r="AB1861" s="34"/>
      <c r="AC1861" s="35"/>
      <c r="AD1861" s="36"/>
      <c r="AE1861" s="49"/>
      <c r="AF1861" s="246"/>
      <c r="AG1861" s="257">
        <f t="shared" si="188"/>
        <v>0</v>
      </c>
      <c r="AH1861" s="252" t="str">
        <f t="shared" si="190"/>
        <v/>
      </c>
      <c r="AI1861" s="258">
        <f t="shared" si="191"/>
        <v>0</v>
      </c>
    </row>
    <row r="1862" spans="1:35" ht="14.25" customHeight="1" x14ac:dyDescent="0.2">
      <c r="A1862" s="20"/>
      <c r="B1862" s="7"/>
      <c r="C1862" s="53"/>
      <c r="D1862" s="88"/>
      <c r="E1862" s="6"/>
      <c r="F1862" s="88"/>
      <c r="G1862" s="14"/>
      <c r="H1862" s="14"/>
      <c r="I1862" s="17"/>
      <c r="J1862" s="17"/>
      <c r="K1862" s="6"/>
      <c r="L1862" s="6"/>
      <c r="M1862" s="136"/>
      <c r="N1862" s="14"/>
      <c r="O1862" s="26"/>
      <c r="P1862" s="14"/>
      <c r="Q1862" s="14"/>
      <c r="R1862" s="14"/>
      <c r="S1862" s="14"/>
      <c r="T1862" s="14"/>
      <c r="U1862" s="14"/>
      <c r="V1862" s="6"/>
      <c r="W1862" s="256">
        <f t="shared" si="187"/>
        <v>0</v>
      </c>
      <c r="X1862" s="144" t="str">
        <f t="shared" si="189"/>
        <v/>
      </c>
      <c r="Y1862" s="26"/>
      <c r="Z1862" s="34"/>
      <c r="AA1862" s="34"/>
      <c r="AB1862" s="34"/>
      <c r="AC1862" s="35"/>
      <c r="AD1862" s="36"/>
      <c r="AE1862" s="49"/>
      <c r="AF1862" s="246"/>
      <c r="AG1862" s="257">
        <f t="shared" si="188"/>
        <v>0</v>
      </c>
      <c r="AH1862" s="252" t="str">
        <f t="shared" si="190"/>
        <v/>
      </c>
      <c r="AI1862" s="258">
        <f t="shared" si="191"/>
        <v>0</v>
      </c>
    </row>
    <row r="1863" spans="1:35" ht="14.25" customHeight="1" x14ac:dyDescent="0.2">
      <c r="A1863" s="20"/>
      <c r="B1863" s="7"/>
      <c r="C1863" s="53"/>
      <c r="D1863" s="88"/>
      <c r="E1863" s="6"/>
      <c r="F1863" s="88"/>
      <c r="G1863" s="14"/>
      <c r="H1863" s="14"/>
      <c r="I1863" s="17"/>
      <c r="J1863" s="17"/>
      <c r="K1863" s="6"/>
      <c r="L1863" s="6"/>
      <c r="M1863" s="136"/>
      <c r="N1863" s="14"/>
      <c r="O1863" s="26"/>
      <c r="P1863" s="14"/>
      <c r="Q1863" s="14"/>
      <c r="R1863" s="14"/>
      <c r="S1863" s="14"/>
      <c r="T1863" s="14"/>
      <c r="U1863" s="14"/>
      <c r="V1863" s="6"/>
      <c r="W1863" s="256">
        <f t="shared" si="187"/>
        <v>0</v>
      </c>
      <c r="X1863" s="144" t="str">
        <f t="shared" si="189"/>
        <v/>
      </c>
      <c r="Y1863" s="26"/>
      <c r="Z1863" s="34"/>
      <c r="AA1863" s="34"/>
      <c r="AB1863" s="34"/>
      <c r="AC1863" s="35"/>
      <c r="AD1863" s="36"/>
      <c r="AE1863" s="49"/>
      <c r="AF1863" s="246"/>
      <c r="AG1863" s="257">
        <f t="shared" si="188"/>
        <v>0</v>
      </c>
      <c r="AH1863" s="252" t="str">
        <f t="shared" si="190"/>
        <v/>
      </c>
      <c r="AI1863" s="258">
        <f t="shared" si="191"/>
        <v>0</v>
      </c>
    </row>
    <row r="1864" spans="1:35" ht="14.25" customHeight="1" x14ac:dyDescent="0.2">
      <c r="A1864" s="20"/>
      <c r="B1864" s="7"/>
      <c r="C1864" s="53"/>
      <c r="D1864" s="88"/>
      <c r="E1864" s="6"/>
      <c r="F1864" s="88"/>
      <c r="G1864" s="14"/>
      <c r="H1864" s="14"/>
      <c r="I1864" s="17"/>
      <c r="J1864" s="17"/>
      <c r="K1864" s="6"/>
      <c r="L1864" s="6"/>
      <c r="M1864" s="136"/>
      <c r="N1864" s="14"/>
      <c r="O1864" s="26"/>
      <c r="P1864" s="14"/>
      <c r="Q1864" s="14"/>
      <c r="R1864" s="14"/>
      <c r="S1864" s="14"/>
      <c r="T1864" s="14"/>
      <c r="U1864" s="14"/>
      <c r="V1864" s="6"/>
      <c r="W1864" s="256">
        <f t="shared" si="187"/>
        <v>0</v>
      </c>
      <c r="X1864" s="144" t="str">
        <f t="shared" si="189"/>
        <v/>
      </c>
      <c r="Y1864" s="26"/>
      <c r="Z1864" s="34"/>
      <c r="AA1864" s="34"/>
      <c r="AB1864" s="34"/>
      <c r="AC1864" s="35"/>
      <c r="AD1864" s="36"/>
      <c r="AE1864" s="49"/>
      <c r="AF1864" s="246"/>
      <c r="AG1864" s="257">
        <f t="shared" si="188"/>
        <v>0</v>
      </c>
      <c r="AH1864" s="252" t="str">
        <f t="shared" si="190"/>
        <v/>
      </c>
      <c r="AI1864" s="258">
        <f t="shared" si="191"/>
        <v>0</v>
      </c>
    </row>
    <row r="1865" spans="1:35" ht="14.25" customHeight="1" x14ac:dyDescent="0.2">
      <c r="A1865" s="20"/>
      <c r="B1865" s="7"/>
      <c r="C1865" s="53"/>
      <c r="D1865" s="88"/>
      <c r="E1865" s="6"/>
      <c r="F1865" s="88"/>
      <c r="G1865" s="14"/>
      <c r="H1865" s="14"/>
      <c r="I1865" s="17"/>
      <c r="J1865" s="17"/>
      <c r="K1865" s="6"/>
      <c r="L1865" s="6"/>
      <c r="M1865" s="136"/>
      <c r="N1865" s="14"/>
      <c r="O1865" s="26"/>
      <c r="P1865" s="14"/>
      <c r="Q1865" s="14"/>
      <c r="R1865" s="14"/>
      <c r="S1865" s="14"/>
      <c r="T1865" s="14"/>
      <c r="U1865" s="14"/>
      <c r="V1865" s="6"/>
      <c r="W1865" s="256">
        <f t="shared" si="187"/>
        <v>0</v>
      </c>
      <c r="X1865" s="144" t="str">
        <f t="shared" si="189"/>
        <v/>
      </c>
      <c r="Y1865" s="26"/>
      <c r="Z1865" s="34"/>
      <c r="AA1865" s="34"/>
      <c r="AB1865" s="34"/>
      <c r="AC1865" s="35"/>
      <c r="AD1865" s="36"/>
      <c r="AE1865" s="49"/>
      <c r="AF1865" s="246"/>
      <c r="AG1865" s="257">
        <f t="shared" si="188"/>
        <v>0</v>
      </c>
      <c r="AH1865" s="252" t="str">
        <f t="shared" si="190"/>
        <v/>
      </c>
      <c r="AI1865" s="258">
        <f t="shared" si="191"/>
        <v>0</v>
      </c>
    </row>
    <row r="1866" spans="1:35" ht="14.25" customHeight="1" x14ac:dyDescent="0.2">
      <c r="A1866" s="20"/>
      <c r="B1866" s="7"/>
      <c r="C1866" s="53"/>
      <c r="D1866" s="88"/>
      <c r="E1866" s="6"/>
      <c r="F1866" s="88"/>
      <c r="G1866" s="14"/>
      <c r="H1866" s="14"/>
      <c r="I1866" s="17"/>
      <c r="J1866" s="17"/>
      <c r="K1866" s="6"/>
      <c r="L1866" s="6"/>
      <c r="M1866" s="136"/>
      <c r="N1866" s="14"/>
      <c r="O1866" s="26"/>
      <c r="P1866" s="14"/>
      <c r="Q1866" s="14"/>
      <c r="R1866" s="14"/>
      <c r="S1866" s="14"/>
      <c r="T1866" s="14"/>
      <c r="U1866" s="14"/>
      <c r="V1866" s="6"/>
      <c r="W1866" s="256">
        <f t="shared" si="187"/>
        <v>0</v>
      </c>
      <c r="X1866" s="144" t="str">
        <f t="shared" si="189"/>
        <v/>
      </c>
      <c r="Y1866" s="26"/>
      <c r="Z1866" s="34"/>
      <c r="AA1866" s="34"/>
      <c r="AB1866" s="34"/>
      <c r="AC1866" s="35"/>
      <c r="AD1866" s="36"/>
      <c r="AE1866" s="49"/>
      <c r="AF1866" s="246"/>
      <c r="AG1866" s="257">
        <f t="shared" si="188"/>
        <v>0</v>
      </c>
      <c r="AH1866" s="252" t="str">
        <f t="shared" si="190"/>
        <v/>
      </c>
      <c r="AI1866" s="258">
        <f t="shared" si="191"/>
        <v>0</v>
      </c>
    </row>
    <row r="1867" spans="1:35" ht="14.25" customHeight="1" x14ac:dyDescent="0.2">
      <c r="A1867" s="20"/>
      <c r="B1867" s="7"/>
      <c r="C1867" s="53"/>
      <c r="D1867" s="88"/>
      <c r="E1867" s="6"/>
      <c r="F1867" s="88"/>
      <c r="G1867" s="14"/>
      <c r="H1867" s="14"/>
      <c r="I1867" s="17"/>
      <c r="J1867" s="17"/>
      <c r="K1867" s="6"/>
      <c r="L1867" s="6"/>
      <c r="M1867" s="136"/>
      <c r="N1867" s="14"/>
      <c r="O1867" s="26"/>
      <c r="P1867" s="14"/>
      <c r="Q1867" s="14"/>
      <c r="R1867" s="14"/>
      <c r="S1867" s="14"/>
      <c r="T1867" s="14"/>
      <c r="U1867" s="14"/>
      <c r="V1867" s="6"/>
      <c r="W1867" s="256">
        <f t="shared" si="187"/>
        <v>0</v>
      </c>
      <c r="X1867" s="144" t="str">
        <f t="shared" si="189"/>
        <v/>
      </c>
      <c r="Y1867" s="26"/>
      <c r="Z1867" s="34"/>
      <c r="AA1867" s="34"/>
      <c r="AB1867" s="34"/>
      <c r="AC1867" s="35"/>
      <c r="AD1867" s="36"/>
      <c r="AE1867" s="49"/>
      <c r="AF1867" s="246"/>
      <c r="AG1867" s="257">
        <f t="shared" si="188"/>
        <v>0</v>
      </c>
      <c r="AH1867" s="252" t="str">
        <f t="shared" si="190"/>
        <v/>
      </c>
      <c r="AI1867" s="258">
        <f t="shared" si="191"/>
        <v>0</v>
      </c>
    </row>
    <row r="1868" spans="1:35" ht="14.25" customHeight="1" x14ac:dyDescent="0.2">
      <c r="A1868" s="20"/>
      <c r="B1868" s="7"/>
      <c r="C1868" s="53"/>
      <c r="D1868" s="88"/>
      <c r="E1868" s="6"/>
      <c r="F1868" s="88"/>
      <c r="G1868" s="14"/>
      <c r="H1868" s="14"/>
      <c r="I1868" s="17"/>
      <c r="J1868" s="17"/>
      <c r="K1868" s="6"/>
      <c r="L1868" s="6"/>
      <c r="M1868" s="136"/>
      <c r="N1868" s="14"/>
      <c r="O1868" s="26"/>
      <c r="P1868" s="14"/>
      <c r="Q1868" s="14"/>
      <c r="R1868" s="14"/>
      <c r="S1868" s="14"/>
      <c r="T1868" s="14"/>
      <c r="U1868" s="14"/>
      <c r="V1868" s="6"/>
      <c r="W1868" s="256">
        <f t="shared" si="187"/>
        <v>0</v>
      </c>
      <c r="X1868" s="144" t="str">
        <f t="shared" si="189"/>
        <v/>
      </c>
      <c r="Y1868" s="26"/>
      <c r="Z1868" s="34"/>
      <c r="AA1868" s="34"/>
      <c r="AB1868" s="34"/>
      <c r="AC1868" s="35"/>
      <c r="AD1868" s="36"/>
      <c r="AE1868" s="49"/>
      <c r="AF1868" s="246"/>
      <c r="AG1868" s="257">
        <f t="shared" si="188"/>
        <v>0</v>
      </c>
      <c r="AH1868" s="252" t="str">
        <f t="shared" si="190"/>
        <v/>
      </c>
      <c r="AI1868" s="258">
        <f t="shared" si="191"/>
        <v>0</v>
      </c>
    </row>
    <row r="1869" spans="1:35" ht="14.25" customHeight="1" x14ac:dyDescent="0.2">
      <c r="A1869" s="20"/>
      <c r="B1869" s="7"/>
      <c r="C1869" s="53"/>
      <c r="D1869" s="88"/>
      <c r="E1869" s="6"/>
      <c r="F1869" s="88"/>
      <c r="G1869" s="14"/>
      <c r="H1869" s="14"/>
      <c r="I1869" s="17"/>
      <c r="J1869" s="17"/>
      <c r="K1869" s="6"/>
      <c r="L1869" s="6"/>
      <c r="M1869" s="136"/>
      <c r="N1869" s="14"/>
      <c r="O1869" s="26"/>
      <c r="P1869" s="14"/>
      <c r="Q1869" s="14"/>
      <c r="R1869" s="14"/>
      <c r="S1869" s="14"/>
      <c r="T1869" s="14"/>
      <c r="U1869" s="14"/>
      <c r="V1869" s="6"/>
      <c r="W1869" s="256">
        <f t="shared" si="187"/>
        <v>0</v>
      </c>
      <c r="X1869" s="144" t="str">
        <f t="shared" si="189"/>
        <v/>
      </c>
      <c r="Y1869" s="26"/>
      <c r="Z1869" s="34"/>
      <c r="AA1869" s="34"/>
      <c r="AB1869" s="34"/>
      <c r="AC1869" s="35"/>
      <c r="AD1869" s="36"/>
      <c r="AE1869" s="49"/>
      <c r="AF1869" s="246"/>
      <c r="AG1869" s="257">
        <f t="shared" si="188"/>
        <v>0</v>
      </c>
      <c r="AH1869" s="252" t="str">
        <f t="shared" si="190"/>
        <v/>
      </c>
      <c r="AI1869" s="258">
        <f t="shared" si="191"/>
        <v>0</v>
      </c>
    </row>
    <row r="1870" spans="1:35" ht="14.25" customHeight="1" x14ac:dyDescent="0.2">
      <c r="A1870" s="20"/>
      <c r="B1870" s="7"/>
      <c r="C1870" s="53"/>
      <c r="D1870" s="88"/>
      <c r="E1870" s="6"/>
      <c r="F1870" s="88"/>
      <c r="G1870" s="14"/>
      <c r="H1870" s="14"/>
      <c r="I1870" s="17"/>
      <c r="J1870" s="17"/>
      <c r="K1870" s="6"/>
      <c r="L1870" s="6"/>
      <c r="M1870" s="136"/>
      <c r="N1870" s="14"/>
      <c r="O1870" s="26"/>
      <c r="P1870" s="14"/>
      <c r="Q1870" s="14"/>
      <c r="R1870" s="14"/>
      <c r="S1870" s="14"/>
      <c r="T1870" s="14"/>
      <c r="U1870" s="14"/>
      <c r="V1870" s="6"/>
      <c r="W1870" s="256">
        <f t="shared" si="187"/>
        <v>0</v>
      </c>
      <c r="X1870" s="144" t="str">
        <f t="shared" si="189"/>
        <v/>
      </c>
      <c r="Y1870" s="26"/>
      <c r="Z1870" s="34"/>
      <c r="AA1870" s="34"/>
      <c r="AB1870" s="34"/>
      <c r="AC1870" s="35"/>
      <c r="AD1870" s="36"/>
      <c r="AE1870" s="49"/>
      <c r="AF1870" s="246"/>
      <c r="AG1870" s="257">
        <f t="shared" si="188"/>
        <v>0</v>
      </c>
      <c r="AH1870" s="252" t="str">
        <f t="shared" si="190"/>
        <v/>
      </c>
      <c r="AI1870" s="258">
        <f t="shared" si="191"/>
        <v>0</v>
      </c>
    </row>
    <row r="1871" spans="1:35" ht="14.25" customHeight="1" x14ac:dyDescent="0.2">
      <c r="A1871" s="20"/>
      <c r="B1871" s="7"/>
      <c r="C1871" s="53"/>
      <c r="D1871" s="88"/>
      <c r="E1871" s="6"/>
      <c r="F1871" s="88"/>
      <c r="G1871" s="14"/>
      <c r="H1871" s="14"/>
      <c r="I1871" s="17"/>
      <c r="J1871" s="17"/>
      <c r="K1871" s="6"/>
      <c r="L1871" s="6"/>
      <c r="M1871" s="136"/>
      <c r="N1871" s="14"/>
      <c r="O1871" s="26"/>
      <c r="P1871" s="14"/>
      <c r="Q1871" s="14"/>
      <c r="R1871" s="14"/>
      <c r="S1871" s="14"/>
      <c r="T1871" s="14"/>
      <c r="U1871" s="14"/>
      <c r="V1871" s="6"/>
      <c r="W1871" s="256">
        <f t="shared" si="187"/>
        <v>0</v>
      </c>
      <c r="X1871" s="144" t="str">
        <f t="shared" si="189"/>
        <v/>
      </c>
      <c r="Y1871" s="26"/>
      <c r="Z1871" s="34"/>
      <c r="AA1871" s="34"/>
      <c r="AB1871" s="34"/>
      <c r="AC1871" s="35"/>
      <c r="AD1871" s="36"/>
      <c r="AE1871" s="49"/>
      <c r="AF1871" s="246"/>
      <c r="AG1871" s="257">
        <f t="shared" si="188"/>
        <v>0</v>
      </c>
      <c r="AH1871" s="252" t="str">
        <f t="shared" si="190"/>
        <v/>
      </c>
      <c r="AI1871" s="258">
        <f t="shared" si="191"/>
        <v>0</v>
      </c>
    </row>
    <row r="1872" spans="1:35" ht="14.25" customHeight="1" x14ac:dyDescent="0.2">
      <c r="A1872" s="20"/>
      <c r="B1872" s="7"/>
      <c r="C1872" s="53"/>
      <c r="D1872" s="88"/>
      <c r="E1872" s="6"/>
      <c r="F1872" s="88"/>
      <c r="G1872" s="14"/>
      <c r="H1872" s="14"/>
      <c r="I1872" s="17"/>
      <c r="J1872" s="17"/>
      <c r="K1872" s="6"/>
      <c r="L1872" s="6"/>
      <c r="M1872" s="136"/>
      <c r="N1872" s="14"/>
      <c r="O1872" s="26"/>
      <c r="P1872" s="14"/>
      <c r="Q1872" s="14"/>
      <c r="R1872" s="14"/>
      <c r="S1872" s="14"/>
      <c r="T1872" s="14"/>
      <c r="U1872" s="14"/>
      <c r="V1872" s="6"/>
      <c r="W1872" s="256">
        <f t="shared" si="187"/>
        <v>0</v>
      </c>
      <c r="X1872" s="144" t="str">
        <f t="shared" si="189"/>
        <v/>
      </c>
      <c r="Y1872" s="26"/>
      <c r="Z1872" s="34"/>
      <c r="AA1872" s="34"/>
      <c r="AB1872" s="34"/>
      <c r="AC1872" s="35"/>
      <c r="AD1872" s="36"/>
      <c r="AE1872" s="49"/>
      <c r="AF1872" s="246"/>
      <c r="AG1872" s="257">
        <f t="shared" si="188"/>
        <v>0</v>
      </c>
      <c r="AH1872" s="252" t="str">
        <f t="shared" si="190"/>
        <v/>
      </c>
      <c r="AI1872" s="258">
        <f t="shared" si="191"/>
        <v>0</v>
      </c>
    </row>
    <row r="1873" spans="1:35" ht="14.25" customHeight="1" x14ac:dyDescent="0.2">
      <c r="A1873" s="20"/>
      <c r="B1873" s="7"/>
      <c r="C1873" s="53"/>
      <c r="D1873" s="88"/>
      <c r="E1873" s="6"/>
      <c r="F1873" s="88"/>
      <c r="G1873" s="14"/>
      <c r="H1873" s="14"/>
      <c r="I1873" s="17"/>
      <c r="J1873" s="17"/>
      <c r="K1873" s="6"/>
      <c r="L1873" s="6"/>
      <c r="M1873" s="136"/>
      <c r="N1873" s="14"/>
      <c r="O1873" s="26"/>
      <c r="P1873" s="14"/>
      <c r="Q1873" s="14"/>
      <c r="R1873" s="14"/>
      <c r="S1873" s="14"/>
      <c r="T1873" s="14"/>
      <c r="U1873" s="14"/>
      <c r="V1873" s="6"/>
      <c r="W1873" s="256">
        <f t="shared" si="187"/>
        <v>0</v>
      </c>
      <c r="X1873" s="144" t="str">
        <f t="shared" si="189"/>
        <v/>
      </c>
      <c r="Y1873" s="26"/>
      <c r="Z1873" s="34"/>
      <c r="AA1873" s="34"/>
      <c r="AB1873" s="34"/>
      <c r="AC1873" s="35"/>
      <c r="AD1873" s="36"/>
      <c r="AE1873" s="49"/>
      <c r="AF1873" s="246"/>
      <c r="AG1873" s="257">
        <f t="shared" si="188"/>
        <v>0</v>
      </c>
      <c r="AH1873" s="252" t="str">
        <f t="shared" si="190"/>
        <v/>
      </c>
      <c r="AI1873" s="258">
        <f t="shared" si="191"/>
        <v>0</v>
      </c>
    </row>
    <row r="1874" spans="1:35" ht="14.25" customHeight="1" x14ac:dyDescent="0.2">
      <c r="A1874" s="20"/>
      <c r="B1874" s="7"/>
      <c r="C1874" s="53"/>
      <c r="D1874" s="88"/>
      <c r="E1874" s="6"/>
      <c r="F1874" s="88"/>
      <c r="G1874" s="14"/>
      <c r="H1874" s="14"/>
      <c r="I1874" s="17"/>
      <c r="J1874" s="17"/>
      <c r="K1874" s="6"/>
      <c r="L1874" s="6"/>
      <c r="M1874" s="136"/>
      <c r="N1874" s="14"/>
      <c r="O1874" s="26"/>
      <c r="P1874" s="14"/>
      <c r="Q1874" s="14"/>
      <c r="R1874" s="14"/>
      <c r="S1874" s="14"/>
      <c r="T1874" s="14"/>
      <c r="U1874" s="14"/>
      <c r="V1874" s="6"/>
      <c r="W1874" s="256">
        <f t="shared" si="187"/>
        <v>0</v>
      </c>
      <c r="X1874" s="144" t="str">
        <f t="shared" si="189"/>
        <v/>
      </c>
      <c r="Y1874" s="26"/>
      <c r="Z1874" s="34"/>
      <c r="AA1874" s="34"/>
      <c r="AB1874" s="34"/>
      <c r="AC1874" s="35"/>
      <c r="AD1874" s="36"/>
      <c r="AE1874" s="49"/>
      <c r="AF1874" s="246"/>
      <c r="AG1874" s="257">
        <f t="shared" si="188"/>
        <v>0</v>
      </c>
      <c r="AH1874" s="252" t="str">
        <f t="shared" si="190"/>
        <v/>
      </c>
      <c r="AI1874" s="258">
        <f t="shared" si="191"/>
        <v>0</v>
      </c>
    </row>
    <row r="1875" spans="1:35" ht="14.25" customHeight="1" x14ac:dyDescent="0.2">
      <c r="A1875" s="20"/>
      <c r="B1875" s="7"/>
      <c r="C1875" s="53"/>
      <c r="D1875" s="88"/>
      <c r="E1875" s="6"/>
      <c r="F1875" s="88"/>
      <c r="G1875" s="14"/>
      <c r="H1875" s="14"/>
      <c r="I1875" s="17"/>
      <c r="J1875" s="17"/>
      <c r="K1875" s="6"/>
      <c r="L1875" s="6"/>
      <c r="M1875" s="136"/>
      <c r="N1875" s="14"/>
      <c r="O1875" s="26"/>
      <c r="P1875" s="14"/>
      <c r="Q1875" s="14"/>
      <c r="R1875" s="14"/>
      <c r="S1875" s="14"/>
      <c r="T1875" s="14"/>
      <c r="U1875" s="14"/>
      <c r="V1875" s="6"/>
      <c r="W1875" s="256">
        <f t="shared" si="187"/>
        <v>0</v>
      </c>
      <c r="X1875" s="144" t="str">
        <f t="shared" si="189"/>
        <v/>
      </c>
      <c r="Y1875" s="26"/>
      <c r="Z1875" s="34"/>
      <c r="AA1875" s="34"/>
      <c r="AB1875" s="34"/>
      <c r="AC1875" s="35"/>
      <c r="AD1875" s="36"/>
      <c r="AE1875" s="49"/>
      <c r="AF1875" s="246"/>
      <c r="AG1875" s="257">
        <f t="shared" si="188"/>
        <v>0</v>
      </c>
      <c r="AH1875" s="252" t="str">
        <f t="shared" si="190"/>
        <v/>
      </c>
      <c r="AI1875" s="258">
        <f t="shared" si="191"/>
        <v>0</v>
      </c>
    </row>
    <row r="1876" spans="1:35" ht="14.25" customHeight="1" x14ac:dyDescent="0.2">
      <c r="A1876" s="20"/>
      <c r="B1876" s="7"/>
      <c r="C1876" s="53"/>
      <c r="D1876" s="88"/>
      <c r="E1876" s="6"/>
      <c r="F1876" s="88"/>
      <c r="G1876" s="14"/>
      <c r="H1876" s="14"/>
      <c r="I1876" s="17"/>
      <c r="J1876" s="17"/>
      <c r="K1876" s="6"/>
      <c r="L1876" s="6"/>
      <c r="M1876" s="136"/>
      <c r="N1876" s="14"/>
      <c r="O1876" s="26"/>
      <c r="P1876" s="14"/>
      <c r="Q1876" s="14"/>
      <c r="R1876" s="14"/>
      <c r="S1876" s="14"/>
      <c r="T1876" s="14"/>
      <c r="U1876" s="14"/>
      <c r="V1876" s="6"/>
      <c r="W1876" s="256">
        <f t="shared" si="187"/>
        <v>0</v>
      </c>
      <c r="X1876" s="144" t="str">
        <f t="shared" si="189"/>
        <v/>
      </c>
      <c r="Y1876" s="26"/>
      <c r="Z1876" s="34"/>
      <c r="AA1876" s="34"/>
      <c r="AB1876" s="34"/>
      <c r="AC1876" s="35"/>
      <c r="AD1876" s="36"/>
      <c r="AE1876" s="49"/>
      <c r="AF1876" s="246"/>
      <c r="AG1876" s="257">
        <f t="shared" si="188"/>
        <v>0</v>
      </c>
      <c r="AH1876" s="252" t="str">
        <f t="shared" si="190"/>
        <v/>
      </c>
      <c r="AI1876" s="258">
        <f t="shared" si="191"/>
        <v>0</v>
      </c>
    </row>
    <row r="1877" spans="1:35" ht="14.25" customHeight="1" x14ac:dyDescent="0.2">
      <c r="A1877" s="20"/>
      <c r="B1877" s="7"/>
      <c r="C1877" s="53"/>
      <c r="D1877" s="88"/>
      <c r="E1877" s="6"/>
      <c r="F1877" s="88"/>
      <c r="G1877" s="14"/>
      <c r="H1877" s="14"/>
      <c r="I1877" s="17"/>
      <c r="J1877" s="17"/>
      <c r="K1877" s="6"/>
      <c r="L1877" s="6"/>
      <c r="M1877" s="136"/>
      <c r="N1877" s="14"/>
      <c r="O1877" s="26"/>
      <c r="P1877" s="14"/>
      <c r="Q1877" s="14"/>
      <c r="R1877" s="14"/>
      <c r="S1877" s="14"/>
      <c r="T1877" s="14"/>
      <c r="U1877" s="14"/>
      <c r="V1877" s="6"/>
      <c r="W1877" s="256">
        <f t="shared" si="187"/>
        <v>0</v>
      </c>
      <c r="X1877" s="144" t="str">
        <f t="shared" si="189"/>
        <v/>
      </c>
      <c r="Y1877" s="26"/>
      <c r="Z1877" s="34"/>
      <c r="AA1877" s="34"/>
      <c r="AB1877" s="34"/>
      <c r="AC1877" s="35"/>
      <c r="AD1877" s="36"/>
      <c r="AE1877" s="49"/>
      <c r="AF1877" s="246"/>
      <c r="AG1877" s="257">
        <f t="shared" si="188"/>
        <v>0</v>
      </c>
      <c r="AH1877" s="252" t="str">
        <f t="shared" si="190"/>
        <v/>
      </c>
      <c r="AI1877" s="258">
        <f t="shared" si="191"/>
        <v>0</v>
      </c>
    </row>
    <row r="1878" spans="1:35" ht="14.25" customHeight="1" x14ac:dyDescent="0.2">
      <c r="A1878" s="20"/>
      <c r="B1878" s="7"/>
      <c r="C1878" s="53"/>
      <c r="D1878" s="88"/>
      <c r="E1878" s="6"/>
      <c r="F1878" s="88"/>
      <c r="G1878" s="14"/>
      <c r="H1878" s="14"/>
      <c r="I1878" s="17"/>
      <c r="J1878" s="17"/>
      <c r="K1878" s="6"/>
      <c r="L1878" s="6"/>
      <c r="M1878" s="136"/>
      <c r="N1878" s="14"/>
      <c r="O1878" s="26"/>
      <c r="P1878" s="14"/>
      <c r="Q1878" s="14"/>
      <c r="R1878" s="14"/>
      <c r="S1878" s="14"/>
      <c r="T1878" s="14"/>
      <c r="U1878" s="14"/>
      <c r="V1878" s="6"/>
      <c r="W1878" s="256">
        <f t="shared" si="187"/>
        <v>0</v>
      </c>
      <c r="X1878" s="144" t="str">
        <f t="shared" si="189"/>
        <v/>
      </c>
      <c r="Y1878" s="26"/>
      <c r="Z1878" s="34"/>
      <c r="AA1878" s="34"/>
      <c r="AB1878" s="34"/>
      <c r="AC1878" s="35"/>
      <c r="AD1878" s="36"/>
      <c r="AE1878" s="49"/>
      <c r="AF1878" s="246"/>
      <c r="AG1878" s="257">
        <f t="shared" si="188"/>
        <v>0</v>
      </c>
      <c r="AH1878" s="252" t="str">
        <f t="shared" si="190"/>
        <v/>
      </c>
      <c r="AI1878" s="258">
        <f t="shared" si="191"/>
        <v>0</v>
      </c>
    </row>
    <row r="1879" spans="1:35" ht="14.25" customHeight="1" x14ac:dyDescent="0.2">
      <c r="A1879" s="20"/>
      <c r="B1879" s="7"/>
      <c r="C1879" s="53"/>
      <c r="D1879" s="88"/>
      <c r="E1879" s="6"/>
      <c r="F1879" s="88"/>
      <c r="G1879" s="14"/>
      <c r="H1879" s="14"/>
      <c r="I1879" s="17"/>
      <c r="J1879" s="17"/>
      <c r="K1879" s="6"/>
      <c r="L1879" s="6"/>
      <c r="M1879" s="136"/>
      <c r="N1879" s="14"/>
      <c r="O1879" s="26"/>
      <c r="P1879" s="14"/>
      <c r="Q1879" s="14"/>
      <c r="R1879" s="14"/>
      <c r="S1879" s="14"/>
      <c r="T1879" s="14"/>
      <c r="U1879" s="14"/>
      <c r="V1879" s="6"/>
      <c r="W1879" s="256">
        <f t="shared" si="187"/>
        <v>0</v>
      </c>
      <c r="X1879" s="144" t="str">
        <f t="shared" si="189"/>
        <v/>
      </c>
      <c r="Y1879" s="26"/>
      <c r="Z1879" s="34"/>
      <c r="AA1879" s="34"/>
      <c r="AB1879" s="34"/>
      <c r="AC1879" s="35"/>
      <c r="AD1879" s="36"/>
      <c r="AE1879" s="49"/>
      <c r="AF1879" s="246"/>
      <c r="AG1879" s="257">
        <f t="shared" si="188"/>
        <v>0</v>
      </c>
      <c r="AH1879" s="252" t="str">
        <f t="shared" si="190"/>
        <v/>
      </c>
      <c r="AI1879" s="258">
        <f t="shared" si="191"/>
        <v>0</v>
      </c>
    </row>
    <row r="1880" spans="1:35" ht="14.25" customHeight="1" x14ac:dyDescent="0.2">
      <c r="A1880" s="20"/>
      <c r="B1880" s="7"/>
      <c r="C1880" s="53"/>
      <c r="D1880" s="88"/>
      <c r="E1880" s="6"/>
      <c r="F1880" s="88"/>
      <c r="G1880" s="14"/>
      <c r="H1880" s="14"/>
      <c r="I1880" s="17"/>
      <c r="J1880" s="17"/>
      <c r="K1880" s="6"/>
      <c r="L1880" s="6"/>
      <c r="M1880" s="136"/>
      <c r="N1880" s="14"/>
      <c r="O1880" s="26"/>
      <c r="P1880" s="14"/>
      <c r="Q1880" s="14"/>
      <c r="R1880" s="14"/>
      <c r="S1880" s="14"/>
      <c r="T1880" s="14"/>
      <c r="U1880" s="14"/>
      <c r="V1880" s="6"/>
      <c r="W1880" s="256">
        <f t="shared" si="187"/>
        <v>0</v>
      </c>
      <c r="X1880" s="144" t="str">
        <f t="shared" si="189"/>
        <v/>
      </c>
      <c r="Y1880" s="26"/>
      <c r="Z1880" s="34"/>
      <c r="AA1880" s="34"/>
      <c r="AB1880" s="34"/>
      <c r="AC1880" s="35"/>
      <c r="AD1880" s="36"/>
      <c r="AE1880" s="49"/>
      <c r="AF1880" s="246"/>
      <c r="AG1880" s="257">
        <f t="shared" si="188"/>
        <v>0</v>
      </c>
      <c r="AH1880" s="252" t="str">
        <f t="shared" si="190"/>
        <v/>
      </c>
      <c r="AI1880" s="258">
        <f t="shared" si="191"/>
        <v>0</v>
      </c>
    </row>
    <row r="1881" spans="1:35" ht="14.25" customHeight="1" x14ac:dyDescent="0.2">
      <c r="A1881" s="20"/>
      <c r="B1881" s="7"/>
      <c r="C1881" s="53"/>
      <c r="D1881" s="88"/>
      <c r="E1881" s="6"/>
      <c r="F1881" s="88"/>
      <c r="G1881" s="14"/>
      <c r="H1881" s="14"/>
      <c r="I1881" s="17"/>
      <c r="J1881" s="17"/>
      <c r="K1881" s="6"/>
      <c r="L1881" s="6"/>
      <c r="M1881" s="136"/>
      <c r="N1881" s="14"/>
      <c r="O1881" s="26"/>
      <c r="P1881" s="14"/>
      <c r="Q1881" s="14"/>
      <c r="R1881" s="14"/>
      <c r="S1881" s="14"/>
      <c r="T1881" s="14"/>
      <c r="U1881" s="14"/>
      <c r="V1881" s="6"/>
      <c r="W1881" s="256">
        <f t="shared" si="187"/>
        <v>0</v>
      </c>
      <c r="X1881" s="144" t="str">
        <f t="shared" si="189"/>
        <v/>
      </c>
      <c r="Y1881" s="26"/>
      <c r="Z1881" s="34"/>
      <c r="AA1881" s="34"/>
      <c r="AB1881" s="34"/>
      <c r="AC1881" s="35"/>
      <c r="AD1881" s="36"/>
      <c r="AE1881" s="49"/>
      <c r="AF1881" s="246"/>
      <c r="AG1881" s="257">
        <f t="shared" si="188"/>
        <v>0</v>
      </c>
      <c r="AH1881" s="252" t="str">
        <f t="shared" si="190"/>
        <v/>
      </c>
      <c r="AI1881" s="258">
        <f t="shared" si="191"/>
        <v>0</v>
      </c>
    </row>
    <row r="1882" spans="1:35" ht="14.25" customHeight="1" x14ac:dyDescent="0.2">
      <c r="A1882" s="20"/>
      <c r="B1882" s="7"/>
      <c r="C1882" s="53"/>
      <c r="D1882" s="88"/>
      <c r="E1882" s="6"/>
      <c r="F1882" s="88"/>
      <c r="G1882" s="14"/>
      <c r="H1882" s="14"/>
      <c r="I1882" s="17"/>
      <c r="J1882" s="17"/>
      <c r="K1882" s="6"/>
      <c r="L1882" s="6"/>
      <c r="M1882" s="136"/>
      <c r="N1882" s="14"/>
      <c r="O1882" s="26"/>
      <c r="P1882" s="14"/>
      <c r="Q1882" s="14"/>
      <c r="R1882" s="14"/>
      <c r="S1882" s="14"/>
      <c r="T1882" s="14"/>
      <c r="U1882" s="14"/>
      <c r="V1882" s="6"/>
      <c r="W1882" s="256">
        <f t="shared" si="187"/>
        <v>0</v>
      </c>
      <c r="X1882" s="144" t="str">
        <f t="shared" si="189"/>
        <v/>
      </c>
      <c r="Y1882" s="26"/>
      <c r="Z1882" s="34"/>
      <c r="AA1882" s="34"/>
      <c r="AB1882" s="34"/>
      <c r="AC1882" s="35"/>
      <c r="AD1882" s="36"/>
      <c r="AE1882" s="49"/>
      <c r="AF1882" s="246"/>
      <c r="AG1882" s="257">
        <f t="shared" si="188"/>
        <v>0</v>
      </c>
      <c r="AH1882" s="252" t="str">
        <f t="shared" si="190"/>
        <v/>
      </c>
      <c r="AI1882" s="258">
        <f t="shared" si="191"/>
        <v>0</v>
      </c>
    </row>
    <row r="1883" spans="1:35" ht="14.25" customHeight="1" x14ac:dyDescent="0.2">
      <c r="A1883" s="20"/>
      <c r="B1883" s="7"/>
      <c r="C1883" s="53"/>
      <c r="D1883" s="88"/>
      <c r="E1883" s="6"/>
      <c r="F1883" s="88"/>
      <c r="G1883" s="14"/>
      <c r="H1883" s="14"/>
      <c r="I1883" s="17"/>
      <c r="J1883" s="17"/>
      <c r="K1883" s="6"/>
      <c r="L1883" s="6"/>
      <c r="M1883" s="136"/>
      <c r="N1883" s="14"/>
      <c r="O1883" s="26"/>
      <c r="P1883" s="14"/>
      <c r="Q1883" s="14"/>
      <c r="R1883" s="14"/>
      <c r="S1883" s="14"/>
      <c r="T1883" s="14"/>
      <c r="U1883" s="14"/>
      <c r="V1883" s="6"/>
      <c r="W1883" s="256">
        <f t="shared" si="187"/>
        <v>0</v>
      </c>
      <c r="X1883" s="144" t="str">
        <f t="shared" si="189"/>
        <v/>
      </c>
      <c r="Y1883" s="26"/>
      <c r="Z1883" s="34"/>
      <c r="AA1883" s="34"/>
      <c r="AB1883" s="34"/>
      <c r="AC1883" s="35"/>
      <c r="AD1883" s="36"/>
      <c r="AE1883" s="49"/>
      <c r="AF1883" s="246"/>
      <c r="AG1883" s="257">
        <f t="shared" si="188"/>
        <v>0</v>
      </c>
      <c r="AH1883" s="252" t="str">
        <f t="shared" si="190"/>
        <v/>
      </c>
      <c r="AI1883" s="258">
        <f t="shared" si="191"/>
        <v>0</v>
      </c>
    </row>
    <row r="1884" spans="1:35" ht="14.25" customHeight="1" x14ac:dyDescent="0.2">
      <c r="A1884" s="20"/>
      <c r="B1884" s="7"/>
      <c r="C1884" s="53"/>
      <c r="D1884" s="88"/>
      <c r="E1884" s="6"/>
      <c r="F1884" s="88"/>
      <c r="G1884" s="14"/>
      <c r="H1884" s="14"/>
      <c r="I1884" s="17"/>
      <c r="J1884" s="17"/>
      <c r="K1884" s="6"/>
      <c r="L1884" s="6"/>
      <c r="M1884" s="136"/>
      <c r="N1884" s="14"/>
      <c r="O1884" s="26"/>
      <c r="P1884" s="14"/>
      <c r="Q1884" s="14"/>
      <c r="R1884" s="14"/>
      <c r="S1884" s="14"/>
      <c r="T1884" s="14"/>
      <c r="U1884" s="14"/>
      <c r="V1884" s="6"/>
      <c r="W1884" s="256">
        <f t="shared" si="187"/>
        <v>0</v>
      </c>
      <c r="X1884" s="144" t="str">
        <f t="shared" si="189"/>
        <v/>
      </c>
      <c r="Y1884" s="26"/>
      <c r="Z1884" s="34"/>
      <c r="AA1884" s="34"/>
      <c r="AB1884" s="34"/>
      <c r="AC1884" s="35"/>
      <c r="AD1884" s="36"/>
      <c r="AE1884" s="49"/>
      <c r="AF1884" s="246"/>
      <c r="AG1884" s="257">
        <f t="shared" si="188"/>
        <v>0</v>
      </c>
      <c r="AH1884" s="252" t="str">
        <f t="shared" si="190"/>
        <v/>
      </c>
      <c r="AI1884" s="258">
        <f t="shared" si="191"/>
        <v>0</v>
      </c>
    </row>
    <row r="1885" spans="1:35" ht="14.25" customHeight="1" x14ac:dyDescent="0.2">
      <c r="A1885" s="20"/>
      <c r="B1885" s="7"/>
      <c r="C1885" s="53"/>
      <c r="D1885" s="88"/>
      <c r="E1885" s="6"/>
      <c r="F1885" s="88"/>
      <c r="G1885" s="14"/>
      <c r="H1885" s="14"/>
      <c r="I1885" s="17"/>
      <c r="J1885" s="17"/>
      <c r="K1885" s="6"/>
      <c r="L1885" s="6"/>
      <c r="M1885" s="136"/>
      <c r="N1885" s="14"/>
      <c r="O1885" s="26"/>
      <c r="P1885" s="14"/>
      <c r="Q1885" s="14"/>
      <c r="R1885" s="14"/>
      <c r="S1885" s="14"/>
      <c r="T1885" s="14"/>
      <c r="U1885" s="14"/>
      <c r="V1885" s="6"/>
      <c r="W1885" s="256">
        <f t="shared" si="187"/>
        <v>0</v>
      </c>
      <c r="X1885" s="144" t="str">
        <f t="shared" si="189"/>
        <v/>
      </c>
      <c r="Y1885" s="26"/>
      <c r="Z1885" s="34"/>
      <c r="AA1885" s="34"/>
      <c r="AB1885" s="34"/>
      <c r="AC1885" s="35"/>
      <c r="AD1885" s="36"/>
      <c r="AE1885" s="49"/>
      <c r="AF1885" s="246"/>
      <c r="AG1885" s="257">
        <f t="shared" si="188"/>
        <v>0</v>
      </c>
      <c r="AH1885" s="252" t="str">
        <f t="shared" si="190"/>
        <v/>
      </c>
      <c r="AI1885" s="258">
        <f t="shared" si="191"/>
        <v>0</v>
      </c>
    </row>
    <row r="1886" spans="1:35" ht="14.25" customHeight="1" x14ac:dyDescent="0.2">
      <c r="A1886" s="20"/>
      <c r="B1886" s="7"/>
      <c r="C1886" s="53"/>
      <c r="D1886" s="88"/>
      <c r="E1886" s="6"/>
      <c r="F1886" s="88"/>
      <c r="G1886" s="14"/>
      <c r="H1886" s="14"/>
      <c r="I1886" s="17"/>
      <c r="J1886" s="17"/>
      <c r="K1886" s="6"/>
      <c r="L1886" s="6"/>
      <c r="M1886" s="136"/>
      <c r="N1886" s="14"/>
      <c r="O1886" s="26"/>
      <c r="P1886" s="14"/>
      <c r="Q1886" s="14"/>
      <c r="R1886" s="14"/>
      <c r="S1886" s="14"/>
      <c r="T1886" s="14"/>
      <c r="U1886" s="14"/>
      <c r="V1886" s="6"/>
      <c r="W1886" s="256">
        <f t="shared" si="187"/>
        <v>0</v>
      </c>
      <c r="X1886" s="144" t="str">
        <f t="shared" si="189"/>
        <v/>
      </c>
      <c r="Y1886" s="26"/>
      <c r="Z1886" s="34"/>
      <c r="AA1886" s="34"/>
      <c r="AB1886" s="34"/>
      <c r="AC1886" s="35"/>
      <c r="AD1886" s="36"/>
      <c r="AE1886" s="49"/>
      <c r="AF1886" s="246"/>
      <c r="AG1886" s="257">
        <f t="shared" si="188"/>
        <v>0</v>
      </c>
      <c r="AH1886" s="252" t="str">
        <f t="shared" si="190"/>
        <v/>
      </c>
      <c r="AI1886" s="258">
        <f t="shared" si="191"/>
        <v>0</v>
      </c>
    </row>
    <row r="1887" spans="1:35" ht="14.25" customHeight="1" x14ac:dyDescent="0.2">
      <c r="A1887" s="20"/>
      <c r="B1887" s="7"/>
      <c r="C1887" s="53"/>
      <c r="D1887" s="88"/>
      <c r="E1887" s="6"/>
      <c r="F1887" s="88"/>
      <c r="G1887" s="14"/>
      <c r="H1887" s="14"/>
      <c r="I1887" s="17"/>
      <c r="J1887" s="17"/>
      <c r="K1887" s="6"/>
      <c r="L1887" s="6"/>
      <c r="M1887" s="136"/>
      <c r="N1887" s="14"/>
      <c r="O1887" s="26"/>
      <c r="P1887" s="14"/>
      <c r="Q1887" s="14"/>
      <c r="R1887" s="14"/>
      <c r="S1887" s="14"/>
      <c r="T1887" s="14"/>
      <c r="U1887" s="14"/>
      <c r="V1887" s="6"/>
      <c r="W1887" s="256">
        <f t="shared" si="187"/>
        <v>0</v>
      </c>
      <c r="X1887" s="144" t="str">
        <f t="shared" si="189"/>
        <v/>
      </c>
      <c r="Y1887" s="26"/>
      <c r="Z1887" s="34"/>
      <c r="AA1887" s="34"/>
      <c r="AB1887" s="34"/>
      <c r="AC1887" s="35"/>
      <c r="AD1887" s="36"/>
      <c r="AE1887" s="49"/>
      <c r="AF1887" s="246"/>
      <c r="AG1887" s="257">
        <f t="shared" si="188"/>
        <v>0</v>
      </c>
      <c r="AH1887" s="252" t="str">
        <f t="shared" si="190"/>
        <v/>
      </c>
      <c r="AI1887" s="258">
        <f t="shared" si="191"/>
        <v>0</v>
      </c>
    </row>
    <row r="1888" spans="1:35" ht="14.25" customHeight="1" x14ac:dyDescent="0.2">
      <c r="A1888" s="20"/>
      <c r="B1888" s="7"/>
      <c r="C1888" s="53"/>
      <c r="D1888" s="88"/>
      <c r="E1888" s="6"/>
      <c r="F1888" s="88"/>
      <c r="G1888" s="14"/>
      <c r="H1888" s="14"/>
      <c r="I1888" s="17"/>
      <c r="J1888" s="17"/>
      <c r="K1888" s="6"/>
      <c r="L1888" s="6"/>
      <c r="M1888" s="136"/>
      <c r="N1888" s="14"/>
      <c r="O1888" s="26"/>
      <c r="P1888" s="14"/>
      <c r="Q1888" s="14"/>
      <c r="R1888" s="14"/>
      <c r="S1888" s="14"/>
      <c r="T1888" s="14"/>
      <c r="U1888" s="14"/>
      <c r="V1888" s="6"/>
      <c r="W1888" s="256">
        <f t="shared" si="187"/>
        <v>0</v>
      </c>
      <c r="X1888" s="144" t="str">
        <f t="shared" si="189"/>
        <v/>
      </c>
      <c r="Y1888" s="26"/>
      <c r="Z1888" s="34"/>
      <c r="AA1888" s="34"/>
      <c r="AB1888" s="34"/>
      <c r="AC1888" s="35"/>
      <c r="AD1888" s="36"/>
      <c r="AE1888" s="49"/>
      <c r="AF1888" s="246"/>
      <c r="AG1888" s="257">
        <f t="shared" si="188"/>
        <v>0</v>
      </c>
      <c r="AH1888" s="252" t="str">
        <f t="shared" si="190"/>
        <v/>
      </c>
      <c r="AI1888" s="258">
        <f t="shared" si="191"/>
        <v>0</v>
      </c>
    </row>
    <row r="1889" spans="1:35" ht="14.25" customHeight="1" x14ac:dyDescent="0.2">
      <c r="A1889" s="20"/>
      <c r="B1889" s="7"/>
      <c r="C1889" s="53"/>
      <c r="D1889" s="88"/>
      <c r="E1889" s="6"/>
      <c r="F1889" s="88"/>
      <c r="G1889" s="14"/>
      <c r="H1889" s="14"/>
      <c r="I1889" s="17"/>
      <c r="J1889" s="17"/>
      <c r="K1889" s="6"/>
      <c r="L1889" s="6"/>
      <c r="M1889" s="136"/>
      <c r="N1889" s="14"/>
      <c r="O1889" s="26"/>
      <c r="P1889" s="14"/>
      <c r="Q1889" s="14"/>
      <c r="R1889" s="14"/>
      <c r="S1889" s="14"/>
      <c r="T1889" s="14"/>
      <c r="U1889" s="14"/>
      <c r="V1889" s="6"/>
      <c r="W1889" s="256">
        <f t="shared" si="187"/>
        <v>0</v>
      </c>
      <c r="X1889" s="144" t="str">
        <f t="shared" si="189"/>
        <v/>
      </c>
      <c r="Y1889" s="26"/>
      <c r="Z1889" s="34"/>
      <c r="AA1889" s="34"/>
      <c r="AB1889" s="34"/>
      <c r="AC1889" s="35"/>
      <c r="AD1889" s="36"/>
      <c r="AE1889" s="49"/>
      <c r="AF1889" s="246"/>
      <c r="AG1889" s="257">
        <f t="shared" si="188"/>
        <v>0</v>
      </c>
      <c r="AH1889" s="252" t="str">
        <f t="shared" si="190"/>
        <v/>
      </c>
      <c r="AI1889" s="258">
        <f t="shared" si="191"/>
        <v>0</v>
      </c>
    </row>
    <row r="1890" spans="1:35" ht="14.25" customHeight="1" x14ac:dyDescent="0.2">
      <c r="A1890" s="20"/>
      <c r="B1890" s="7"/>
      <c r="C1890" s="53"/>
      <c r="D1890" s="88"/>
      <c r="E1890" s="6"/>
      <c r="F1890" s="88"/>
      <c r="G1890" s="14"/>
      <c r="H1890" s="14"/>
      <c r="I1890" s="17"/>
      <c r="J1890" s="17"/>
      <c r="K1890" s="6"/>
      <c r="L1890" s="6"/>
      <c r="M1890" s="136"/>
      <c r="N1890" s="14"/>
      <c r="O1890" s="26"/>
      <c r="P1890" s="14"/>
      <c r="Q1890" s="14"/>
      <c r="R1890" s="14"/>
      <c r="S1890" s="14"/>
      <c r="T1890" s="14"/>
      <c r="U1890" s="14"/>
      <c r="V1890" s="6"/>
      <c r="W1890" s="256">
        <f t="shared" si="187"/>
        <v>0</v>
      </c>
      <c r="X1890" s="144" t="str">
        <f t="shared" si="189"/>
        <v/>
      </c>
      <c r="Y1890" s="26"/>
      <c r="Z1890" s="34"/>
      <c r="AA1890" s="34"/>
      <c r="AB1890" s="34"/>
      <c r="AC1890" s="35"/>
      <c r="AD1890" s="36"/>
      <c r="AE1890" s="49"/>
      <c r="AF1890" s="246"/>
      <c r="AG1890" s="257">
        <f t="shared" si="188"/>
        <v>0</v>
      </c>
      <c r="AH1890" s="252" t="str">
        <f t="shared" si="190"/>
        <v/>
      </c>
      <c r="AI1890" s="258">
        <f t="shared" si="191"/>
        <v>0</v>
      </c>
    </row>
    <row r="1891" spans="1:35" ht="14.25" customHeight="1" x14ac:dyDescent="0.2">
      <c r="A1891" s="20"/>
      <c r="B1891" s="7"/>
      <c r="C1891" s="53"/>
      <c r="D1891" s="88"/>
      <c r="E1891" s="6"/>
      <c r="F1891" s="88"/>
      <c r="G1891" s="14"/>
      <c r="H1891" s="14"/>
      <c r="I1891" s="17"/>
      <c r="J1891" s="17"/>
      <c r="K1891" s="6"/>
      <c r="L1891" s="6"/>
      <c r="M1891" s="136"/>
      <c r="N1891" s="14"/>
      <c r="O1891" s="26"/>
      <c r="P1891" s="14"/>
      <c r="Q1891" s="14"/>
      <c r="R1891" s="14"/>
      <c r="S1891" s="14"/>
      <c r="T1891" s="14"/>
      <c r="U1891" s="14"/>
      <c r="V1891" s="6"/>
      <c r="W1891" s="256">
        <f t="shared" si="187"/>
        <v>0</v>
      </c>
      <c r="X1891" s="144" t="str">
        <f t="shared" si="189"/>
        <v/>
      </c>
      <c r="Y1891" s="26"/>
      <c r="Z1891" s="34"/>
      <c r="AA1891" s="34"/>
      <c r="AB1891" s="34"/>
      <c r="AC1891" s="35"/>
      <c r="AD1891" s="36"/>
      <c r="AE1891" s="49"/>
      <c r="AF1891" s="246"/>
      <c r="AG1891" s="257">
        <f t="shared" si="188"/>
        <v>0</v>
      </c>
      <c r="AH1891" s="252" t="str">
        <f t="shared" si="190"/>
        <v/>
      </c>
      <c r="AI1891" s="258">
        <f t="shared" si="191"/>
        <v>0</v>
      </c>
    </row>
    <row r="1892" spans="1:35" ht="14.25" customHeight="1" x14ac:dyDescent="0.2">
      <c r="A1892" s="20"/>
      <c r="B1892" s="7"/>
      <c r="C1892" s="53"/>
      <c r="D1892" s="88"/>
      <c r="E1892" s="6"/>
      <c r="F1892" s="88"/>
      <c r="G1892" s="14"/>
      <c r="H1892" s="14"/>
      <c r="I1892" s="17"/>
      <c r="J1892" s="17"/>
      <c r="K1892" s="6"/>
      <c r="L1892" s="6"/>
      <c r="M1892" s="136"/>
      <c r="N1892" s="14"/>
      <c r="O1892" s="26"/>
      <c r="P1892" s="14"/>
      <c r="Q1892" s="14"/>
      <c r="R1892" s="14"/>
      <c r="S1892" s="14"/>
      <c r="T1892" s="14"/>
      <c r="U1892" s="14"/>
      <c r="V1892" s="6"/>
      <c r="W1892" s="256">
        <f t="shared" si="187"/>
        <v>0</v>
      </c>
      <c r="X1892" s="144" t="str">
        <f t="shared" si="189"/>
        <v/>
      </c>
      <c r="Y1892" s="26"/>
      <c r="Z1892" s="34"/>
      <c r="AA1892" s="34"/>
      <c r="AB1892" s="34"/>
      <c r="AC1892" s="35"/>
      <c r="AD1892" s="36"/>
      <c r="AE1892" s="49"/>
      <c r="AF1892" s="246"/>
      <c r="AG1892" s="257">
        <f t="shared" si="188"/>
        <v>0</v>
      </c>
      <c r="AH1892" s="252" t="str">
        <f t="shared" si="190"/>
        <v/>
      </c>
      <c r="AI1892" s="258">
        <f t="shared" si="191"/>
        <v>0</v>
      </c>
    </row>
    <row r="1893" spans="1:35" ht="14.25" customHeight="1" x14ac:dyDescent="0.2">
      <c r="A1893" s="20"/>
      <c r="B1893" s="7"/>
      <c r="C1893" s="53"/>
      <c r="D1893" s="88"/>
      <c r="E1893" s="6"/>
      <c r="F1893" s="88"/>
      <c r="G1893" s="14"/>
      <c r="H1893" s="14"/>
      <c r="I1893" s="17"/>
      <c r="J1893" s="17"/>
      <c r="K1893" s="6"/>
      <c r="L1893" s="6"/>
      <c r="M1893" s="136"/>
      <c r="N1893" s="14"/>
      <c r="O1893" s="26"/>
      <c r="P1893" s="14"/>
      <c r="Q1893" s="14"/>
      <c r="R1893" s="14"/>
      <c r="S1893" s="14"/>
      <c r="T1893" s="14"/>
      <c r="U1893" s="14"/>
      <c r="V1893" s="6"/>
      <c r="W1893" s="256">
        <f t="shared" si="187"/>
        <v>0</v>
      </c>
      <c r="X1893" s="144" t="str">
        <f t="shared" si="189"/>
        <v/>
      </c>
      <c r="Y1893" s="26"/>
      <c r="Z1893" s="34"/>
      <c r="AA1893" s="34"/>
      <c r="AB1893" s="34"/>
      <c r="AC1893" s="35"/>
      <c r="AD1893" s="36"/>
      <c r="AE1893" s="49"/>
      <c r="AF1893" s="246"/>
      <c r="AG1893" s="257">
        <f t="shared" si="188"/>
        <v>0</v>
      </c>
      <c r="AH1893" s="252" t="str">
        <f t="shared" si="190"/>
        <v/>
      </c>
      <c r="AI1893" s="258">
        <f t="shared" si="191"/>
        <v>0</v>
      </c>
    </row>
    <row r="1894" spans="1:35" ht="14.25" customHeight="1" x14ac:dyDescent="0.2">
      <c r="A1894" s="20"/>
      <c r="B1894" s="7"/>
      <c r="C1894" s="53"/>
      <c r="D1894" s="88"/>
      <c r="E1894" s="6"/>
      <c r="F1894" s="88"/>
      <c r="G1894" s="14"/>
      <c r="H1894" s="14"/>
      <c r="I1894" s="17"/>
      <c r="J1894" s="17"/>
      <c r="K1894" s="6"/>
      <c r="L1894" s="6"/>
      <c r="M1894" s="136"/>
      <c r="N1894" s="14"/>
      <c r="O1894" s="26"/>
      <c r="P1894" s="14"/>
      <c r="Q1894" s="14"/>
      <c r="R1894" s="14"/>
      <c r="S1894" s="14"/>
      <c r="T1894" s="14"/>
      <c r="U1894" s="14"/>
      <c r="V1894" s="6"/>
      <c r="W1894" s="256">
        <f t="shared" si="187"/>
        <v>0</v>
      </c>
      <c r="X1894" s="144" t="str">
        <f t="shared" si="189"/>
        <v/>
      </c>
      <c r="Y1894" s="26"/>
      <c r="Z1894" s="34"/>
      <c r="AA1894" s="34"/>
      <c r="AB1894" s="34"/>
      <c r="AC1894" s="35"/>
      <c r="AD1894" s="36"/>
      <c r="AE1894" s="49"/>
      <c r="AF1894" s="246"/>
      <c r="AG1894" s="257">
        <f t="shared" si="188"/>
        <v>0</v>
      </c>
      <c r="AH1894" s="252" t="str">
        <f t="shared" si="190"/>
        <v/>
      </c>
      <c r="AI1894" s="258">
        <f t="shared" si="191"/>
        <v>0</v>
      </c>
    </row>
    <row r="1895" spans="1:35" ht="14.25" customHeight="1" x14ac:dyDescent="0.2">
      <c r="A1895" s="20"/>
      <c r="B1895" s="7"/>
      <c r="C1895" s="53"/>
      <c r="D1895" s="88"/>
      <c r="E1895" s="6"/>
      <c r="F1895" s="88"/>
      <c r="G1895" s="14"/>
      <c r="H1895" s="14"/>
      <c r="I1895" s="17"/>
      <c r="J1895" s="17"/>
      <c r="K1895" s="6"/>
      <c r="L1895" s="6"/>
      <c r="M1895" s="136"/>
      <c r="N1895" s="14"/>
      <c r="O1895" s="26"/>
      <c r="P1895" s="14"/>
      <c r="Q1895" s="14"/>
      <c r="R1895" s="14"/>
      <c r="S1895" s="14"/>
      <c r="T1895" s="14"/>
      <c r="U1895" s="14"/>
      <c r="V1895" s="6"/>
      <c r="W1895" s="256">
        <f t="shared" si="187"/>
        <v>0</v>
      </c>
      <c r="X1895" s="144" t="str">
        <f t="shared" si="189"/>
        <v/>
      </c>
      <c r="Y1895" s="26"/>
      <c r="Z1895" s="34"/>
      <c r="AA1895" s="34"/>
      <c r="AB1895" s="34"/>
      <c r="AC1895" s="35"/>
      <c r="AD1895" s="36"/>
      <c r="AE1895" s="49"/>
      <c r="AF1895" s="246"/>
      <c r="AG1895" s="257">
        <f t="shared" si="188"/>
        <v>0</v>
      </c>
      <c r="AH1895" s="252" t="str">
        <f t="shared" si="190"/>
        <v/>
      </c>
      <c r="AI1895" s="258">
        <f t="shared" si="191"/>
        <v>0</v>
      </c>
    </row>
    <row r="1896" spans="1:35" ht="14.25" customHeight="1" x14ac:dyDescent="0.2">
      <c r="A1896" s="20"/>
      <c r="B1896" s="7"/>
      <c r="C1896" s="53"/>
      <c r="D1896" s="88"/>
      <c r="E1896" s="6"/>
      <c r="F1896" s="88"/>
      <c r="G1896" s="14"/>
      <c r="H1896" s="14"/>
      <c r="I1896" s="17"/>
      <c r="J1896" s="17"/>
      <c r="K1896" s="6"/>
      <c r="L1896" s="6"/>
      <c r="M1896" s="136"/>
      <c r="N1896" s="14"/>
      <c r="O1896" s="26"/>
      <c r="P1896" s="14"/>
      <c r="Q1896" s="14"/>
      <c r="R1896" s="14"/>
      <c r="S1896" s="14"/>
      <c r="T1896" s="14"/>
      <c r="U1896" s="14"/>
      <c r="V1896" s="6"/>
      <c r="W1896" s="256">
        <f t="shared" ref="W1896:W1959" si="192">S1896+T1896+U1896+V1896</f>
        <v>0</v>
      </c>
      <c r="X1896" s="144" t="str">
        <f t="shared" si="189"/>
        <v/>
      </c>
      <c r="Y1896" s="26"/>
      <c r="Z1896" s="34"/>
      <c r="AA1896" s="34"/>
      <c r="AB1896" s="34"/>
      <c r="AC1896" s="35"/>
      <c r="AD1896" s="36"/>
      <c r="AE1896" s="49"/>
      <c r="AF1896" s="246"/>
      <c r="AG1896" s="257">
        <f t="shared" ref="AG1896:AG1959" si="193">N1896*C1896</f>
        <v>0</v>
      </c>
      <c r="AH1896" s="252" t="str">
        <f t="shared" si="190"/>
        <v/>
      </c>
      <c r="AI1896" s="258">
        <f t="shared" si="191"/>
        <v>0</v>
      </c>
    </row>
    <row r="1897" spans="1:35" ht="14.25" customHeight="1" x14ac:dyDescent="0.2">
      <c r="A1897" s="20"/>
      <c r="B1897" s="7"/>
      <c r="C1897" s="53"/>
      <c r="D1897" s="88"/>
      <c r="E1897" s="6"/>
      <c r="F1897" s="88"/>
      <c r="G1897" s="14"/>
      <c r="H1897" s="14"/>
      <c r="I1897" s="17"/>
      <c r="J1897" s="17"/>
      <c r="K1897" s="6"/>
      <c r="L1897" s="6"/>
      <c r="M1897" s="136"/>
      <c r="N1897" s="14"/>
      <c r="O1897" s="26"/>
      <c r="P1897" s="14"/>
      <c r="Q1897" s="14"/>
      <c r="R1897" s="14"/>
      <c r="S1897" s="14"/>
      <c r="T1897" s="14"/>
      <c r="U1897" s="14"/>
      <c r="V1897" s="6"/>
      <c r="W1897" s="256">
        <f t="shared" si="192"/>
        <v>0</v>
      </c>
      <c r="X1897" s="144" t="str">
        <f t="shared" ref="X1897:X1960" si="194">IF(O1897="a",0,IF(O1897="d","0",IF(O1897="","",+N1897-S1897-T1897-U1897-V1897)))</f>
        <v/>
      </c>
      <c r="Y1897" s="26"/>
      <c r="Z1897" s="34"/>
      <c r="AA1897" s="34"/>
      <c r="AB1897" s="34"/>
      <c r="AC1897" s="35"/>
      <c r="AD1897" s="36"/>
      <c r="AE1897" s="49"/>
      <c r="AF1897" s="246"/>
      <c r="AG1897" s="257">
        <f t="shared" si="193"/>
        <v>0</v>
      </c>
      <c r="AH1897" s="252" t="str">
        <f t="shared" ref="AH1897:AH1960" si="195">IF(O1897="a",0,IF(O1897="d",0,IF(C1897="","",+N1897-(C1897*N1897))))</f>
        <v/>
      </c>
      <c r="AI1897" s="258">
        <f t="shared" si="191"/>
        <v>0</v>
      </c>
    </row>
    <row r="1898" spans="1:35" ht="14.25" customHeight="1" x14ac:dyDescent="0.2">
      <c r="A1898" s="20"/>
      <c r="B1898" s="7"/>
      <c r="C1898" s="53"/>
      <c r="D1898" s="88"/>
      <c r="E1898" s="6"/>
      <c r="F1898" s="88"/>
      <c r="G1898" s="14"/>
      <c r="H1898" s="14"/>
      <c r="I1898" s="17"/>
      <c r="J1898" s="17"/>
      <c r="K1898" s="6"/>
      <c r="L1898" s="6"/>
      <c r="M1898" s="136"/>
      <c r="N1898" s="14"/>
      <c r="O1898" s="26"/>
      <c r="P1898" s="14"/>
      <c r="Q1898" s="14"/>
      <c r="R1898" s="14"/>
      <c r="S1898" s="14"/>
      <c r="T1898" s="14"/>
      <c r="U1898" s="14"/>
      <c r="V1898" s="6"/>
      <c r="W1898" s="256">
        <f t="shared" si="192"/>
        <v>0</v>
      </c>
      <c r="X1898" s="144" t="str">
        <f t="shared" si="194"/>
        <v/>
      </c>
      <c r="Y1898" s="26"/>
      <c r="Z1898" s="34"/>
      <c r="AA1898" s="34"/>
      <c r="AB1898" s="34"/>
      <c r="AC1898" s="35"/>
      <c r="AD1898" s="36"/>
      <c r="AE1898" s="49"/>
      <c r="AF1898" s="246"/>
      <c r="AG1898" s="257">
        <f t="shared" si="193"/>
        <v>0</v>
      </c>
      <c r="AH1898" s="252" t="str">
        <f t="shared" si="195"/>
        <v/>
      </c>
      <c r="AI1898" s="258">
        <f t="shared" si="191"/>
        <v>0</v>
      </c>
    </row>
    <row r="1899" spans="1:35" ht="14.25" customHeight="1" x14ac:dyDescent="0.2">
      <c r="A1899" s="20"/>
      <c r="B1899" s="7"/>
      <c r="C1899" s="53"/>
      <c r="D1899" s="88"/>
      <c r="E1899" s="6"/>
      <c r="F1899" s="88"/>
      <c r="G1899" s="14"/>
      <c r="H1899" s="14"/>
      <c r="I1899" s="17"/>
      <c r="J1899" s="17"/>
      <c r="K1899" s="6"/>
      <c r="L1899" s="6"/>
      <c r="M1899" s="136"/>
      <c r="N1899" s="14"/>
      <c r="O1899" s="26"/>
      <c r="P1899" s="14"/>
      <c r="Q1899" s="14"/>
      <c r="R1899" s="14"/>
      <c r="S1899" s="14"/>
      <c r="T1899" s="14"/>
      <c r="U1899" s="14"/>
      <c r="V1899" s="6"/>
      <c r="W1899" s="256">
        <f t="shared" si="192"/>
        <v>0</v>
      </c>
      <c r="X1899" s="144" t="str">
        <f t="shared" si="194"/>
        <v/>
      </c>
      <c r="Y1899" s="26"/>
      <c r="Z1899" s="34"/>
      <c r="AA1899" s="34"/>
      <c r="AB1899" s="34"/>
      <c r="AC1899" s="35"/>
      <c r="AD1899" s="36"/>
      <c r="AE1899" s="49"/>
      <c r="AF1899" s="246"/>
      <c r="AG1899" s="257">
        <f t="shared" si="193"/>
        <v>0</v>
      </c>
      <c r="AH1899" s="252" t="str">
        <f t="shared" si="195"/>
        <v/>
      </c>
      <c r="AI1899" s="258">
        <f t="shared" si="191"/>
        <v>0</v>
      </c>
    </row>
    <row r="1900" spans="1:35" ht="14.25" customHeight="1" x14ac:dyDescent="0.2">
      <c r="A1900" s="20"/>
      <c r="B1900" s="7"/>
      <c r="C1900" s="53"/>
      <c r="D1900" s="88"/>
      <c r="E1900" s="6"/>
      <c r="F1900" s="88"/>
      <c r="G1900" s="14"/>
      <c r="H1900" s="14"/>
      <c r="I1900" s="17"/>
      <c r="J1900" s="17"/>
      <c r="K1900" s="6"/>
      <c r="L1900" s="6"/>
      <c r="M1900" s="136"/>
      <c r="N1900" s="14"/>
      <c r="O1900" s="26"/>
      <c r="P1900" s="14"/>
      <c r="Q1900" s="14"/>
      <c r="R1900" s="14"/>
      <c r="S1900" s="14"/>
      <c r="T1900" s="14"/>
      <c r="U1900" s="14"/>
      <c r="V1900" s="6"/>
      <c r="W1900" s="256">
        <f t="shared" si="192"/>
        <v>0</v>
      </c>
      <c r="X1900" s="144" t="str">
        <f t="shared" si="194"/>
        <v/>
      </c>
      <c r="Y1900" s="26"/>
      <c r="Z1900" s="34"/>
      <c r="AA1900" s="34"/>
      <c r="AB1900" s="34"/>
      <c r="AC1900" s="35"/>
      <c r="AD1900" s="36"/>
      <c r="AE1900" s="49"/>
      <c r="AF1900" s="246"/>
      <c r="AG1900" s="257">
        <f t="shared" si="193"/>
        <v>0</v>
      </c>
      <c r="AH1900" s="252" t="str">
        <f t="shared" si="195"/>
        <v/>
      </c>
      <c r="AI1900" s="258">
        <f t="shared" si="191"/>
        <v>0</v>
      </c>
    </row>
    <row r="1901" spans="1:35" ht="14.25" customHeight="1" x14ac:dyDescent="0.2">
      <c r="A1901" s="20"/>
      <c r="B1901" s="7"/>
      <c r="C1901" s="53"/>
      <c r="D1901" s="88"/>
      <c r="E1901" s="6"/>
      <c r="F1901" s="88"/>
      <c r="G1901" s="14"/>
      <c r="H1901" s="14"/>
      <c r="I1901" s="17"/>
      <c r="J1901" s="17"/>
      <c r="K1901" s="6"/>
      <c r="L1901" s="6"/>
      <c r="M1901" s="136"/>
      <c r="N1901" s="14"/>
      <c r="O1901" s="26"/>
      <c r="P1901" s="14"/>
      <c r="Q1901" s="14"/>
      <c r="R1901" s="14"/>
      <c r="S1901" s="14"/>
      <c r="T1901" s="14"/>
      <c r="U1901" s="14"/>
      <c r="V1901" s="6"/>
      <c r="W1901" s="256">
        <f t="shared" si="192"/>
        <v>0</v>
      </c>
      <c r="X1901" s="144" t="str">
        <f t="shared" si="194"/>
        <v/>
      </c>
      <c r="Y1901" s="26"/>
      <c r="Z1901" s="34"/>
      <c r="AA1901" s="34"/>
      <c r="AB1901" s="34"/>
      <c r="AC1901" s="35"/>
      <c r="AD1901" s="36"/>
      <c r="AE1901" s="49"/>
      <c r="AF1901" s="246"/>
      <c r="AG1901" s="257">
        <f t="shared" si="193"/>
        <v>0</v>
      </c>
      <c r="AH1901" s="252" t="str">
        <f t="shared" si="195"/>
        <v/>
      </c>
      <c r="AI1901" s="258">
        <f t="shared" si="191"/>
        <v>0</v>
      </c>
    </row>
    <row r="1902" spans="1:35" ht="14.25" customHeight="1" x14ac:dyDescent="0.2">
      <c r="A1902" s="20"/>
      <c r="B1902" s="7"/>
      <c r="C1902" s="53"/>
      <c r="D1902" s="88"/>
      <c r="E1902" s="6"/>
      <c r="F1902" s="88"/>
      <c r="G1902" s="14"/>
      <c r="H1902" s="14"/>
      <c r="I1902" s="17"/>
      <c r="J1902" s="17"/>
      <c r="K1902" s="6"/>
      <c r="L1902" s="6"/>
      <c r="M1902" s="136"/>
      <c r="N1902" s="14"/>
      <c r="O1902" s="26"/>
      <c r="P1902" s="14"/>
      <c r="Q1902" s="14"/>
      <c r="R1902" s="14"/>
      <c r="S1902" s="14"/>
      <c r="T1902" s="14"/>
      <c r="U1902" s="14"/>
      <c r="V1902" s="6"/>
      <c r="W1902" s="256">
        <f t="shared" si="192"/>
        <v>0</v>
      </c>
      <c r="X1902" s="144" t="str">
        <f t="shared" si="194"/>
        <v/>
      </c>
      <c r="Y1902" s="26"/>
      <c r="Z1902" s="34"/>
      <c r="AA1902" s="34"/>
      <c r="AB1902" s="34"/>
      <c r="AC1902" s="35"/>
      <c r="AD1902" s="36"/>
      <c r="AE1902" s="49"/>
      <c r="AF1902" s="246"/>
      <c r="AG1902" s="257">
        <f t="shared" si="193"/>
        <v>0</v>
      </c>
      <c r="AH1902" s="252" t="str">
        <f t="shared" si="195"/>
        <v/>
      </c>
      <c r="AI1902" s="258">
        <f t="shared" ref="AI1902:AI1965" si="196">AG1902-W1902</f>
        <v>0</v>
      </c>
    </row>
    <row r="1903" spans="1:35" ht="14.25" customHeight="1" x14ac:dyDescent="0.2">
      <c r="A1903" s="20"/>
      <c r="B1903" s="7"/>
      <c r="C1903" s="53"/>
      <c r="D1903" s="88"/>
      <c r="E1903" s="6"/>
      <c r="F1903" s="88"/>
      <c r="G1903" s="14"/>
      <c r="H1903" s="14"/>
      <c r="I1903" s="17"/>
      <c r="J1903" s="17"/>
      <c r="K1903" s="6"/>
      <c r="L1903" s="6"/>
      <c r="M1903" s="136"/>
      <c r="N1903" s="14"/>
      <c r="O1903" s="26"/>
      <c r="P1903" s="14"/>
      <c r="Q1903" s="14"/>
      <c r="R1903" s="14"/>
      <c r="S1903" s="14"/>
      <c r="T1903" s="14"/>
      <c r="U1903" s="14"/>
      <c r="V1903" s="6"/>
      <c r="W1903" s="256">
        <f t="shared" si="192"/>
        <v>0</v>
      </c>
      <c r="X1903" s="144" t="str">
        <f t="shared" si="194"/>
        <v/>
      </c>
      <c r="Y1903" s="26"/>
      <c r="Z1903" s="34"/>
      <c r="AA1903" s="34"/>
      <c r="AB1903" s="34"/>
      <c r="AC1903" s="35"/>
      <c r="AD1903" s="36"/>
      <c r="AE1903" s="49"/>
      <c r="AF1903" s="246"/>
      <c r="AG1903" s="257">
        <f t="shared" si="193"/>
        <v>0</v>
      </c>
      <c r="AH1903" s="252" t="str">
        <f t="shared" si="195"/>
        <v/>
      </c>
      <c r="AI1903" s="258">
        <f t="shared" si="196"/>
        <v>0</v>
      </c>
    </row>
    <row r="1904" spans="1:35" ht="14.25" customHeight="1" x14ac:dyDescent="0.2">
      <c r="A1904" s="20"/>
      <c r="B1904" s="7"/>
      <c r="C1904" s="53"/>
      <c r="D1904" s="88"/>
      <c r="E1904" s="6"/>
      <c r="F1904" s="88"/>
      <c r="G1904" s="14"/>
      <c r="H1904" s="14"/>
      <c r="I1904" s="17"/>
      <c r="J1904" s="17"/>
      <c r="K1904" s="6"/>
      <c r="L1904" s="6"/>
      <c r="M1904" s="136"/>
      <c r="N1904" s="14"/>
      <c r="O1904" s="26"/>
      <c r="P1904" s="14"/>
      <c r="Q1904" s="14"/>
      <c r="R1904" s="14"/>
      <c r="S1904" s="14"/>
      <c r="T1904" s="14"/>
      <c r="U1904" s="14"/>
      <c r="V1904" s="6"/>
      <c r="W1904" s="256">
        <f t="shared" si="192"/>
        <v>0</v>
      </c>
      <c r="X1904" s="144" t="str">
        <f t="shared" si="194"/>
        <v/>
      </c>
      <c r="Y1904" s="26"/>
      <c r="Z1904" s="34"/>
      <c r="AA1904" s="34"/>
      <c r="AB1904" s="34"/>
      <c r="AC1904" s="35"/>
      <c r="AD1904" s="36"/>
      <c r="AE1904" s="49"/>
      <c r="AF1904" s="246"/>
      <c r="AG1904" s="257">
        <f t="shared" si="193"/>
        <v>0</v>
      </c>
      <c r="AH1904" s="252" t="str">
        <f t="shared" si="195"/>
        <v/>
      </c>
      <c r="AI1904" s="258">
        <f t="shared" si="196"/>
        <v>0</v>
      </c>
    </row>
    <row r="1905" spans="1:35" ht="14.25" customHeight="1" x14ac:dyDescent="0.2">
      <c r="A1905" s="20"/>
      <c r="B1905" s="7"/>
      <c r="C1905" s="53"/>
      <c r="D1905" s="88"/>
      <c r="E1905" s="6"/>
      <c r="F1905" s="88"/>
      <c r="G1905" s="14"/>
      <c r="H1905" s="14"/>
      <c r="I1905" s="17"/>
      <c r="J1905" s="17"/>
      <c r="K1905" s="6"/>
      <c r="L1905" s="6"/>
      <c r="M1905" s="136"/>
      <c r="N1905" s="14"/>
      <c r="O1905" s="26"/>
      <c r="P1905" s="14"/>
      <c r="Q1905" s="14"/>
      <c r="R1905" s="14"/>
      <c r="S1905" s="14"/>
      <c r="T1905" s="14"/>
      <c r="U1905" s="14"/>
      <c r="V1905" s="6"/>
      <c r="W1905" s="256">
        <f t="shared" si="192"/>
        <v>0</v>
      </c>
      <c r="X1905" s="144" t="str">
        <f t="shared" si="194"/>
        <v/>
      </c>
      <c r="Y1905" s="26"/>
      <c r="Z1905" s="34"/>
      <c r="AA1905" s="34"/>
      <c r="AB1905" s="34"/>
      <c r="AC1905" s="35"/>
      <c r="AD1905" s="36"/>
      <c r="AE1905" s="49"/>
      <c r="AF1905" s="246"/>
      <c r="AG1905" s="257">
        <f t="shared" si="193"/>
        <v>0</v>
      </c>
      <c r="AH1905" s="252" t="str">
        <f t="shared" si="195"/>
        <v/>
      </c>
      <c r="AI1905" s="258">
        <f t="shared" si="196"/>
        <v>0</v>
      </c>
    </row>
    <row r="1906" spans="1:35" ht="14.25" customHeight="1" x14ac:dyDescent="0.2">
      <c r="A1906" s="20"/>
      <c r="B1906" s="7"/>
      <c r="C1906" s="53"/>
      <c r="D1906" s="88"/>
      <c r="E1906" s="6"/>
      <c r="F1906" s="88"/>
      <c r="G1906" s="14"/>
      <c r="H1906" s="14"/>
      <c r="I1906" s="17"/>
      <c r="J1906" s="17"/>
      <c r="K1906" s="6"/>
      <c r="L1906" s="6"/>
      <c r="M1906" s="136"/>
      <c r="N1906" s="14"/>
      <c r="O1906" s="26"/>
      <c r="P1906" s="14"/>
      <c r="Q1906" s="14"/>
      <c r="R1906" s="14"/>
      <c r="S1906" s="14"/>
      <c r="T1906" s="14"/>
      <c r="U1906" s="14"/>
      <c r="V1906" s="6"/>
      <c r="W1906" s="256">
        <f t="shared" si="192"/>
        <v>0</v>
      </c>
      <c r="X1906" s="144" t="str">
        <f t="shared" si="194"/>
        <v/>
      </c>
      <c r="Y1906" s="26"/>
      <c r="Z1906" s="34"/>
      <c r="AA1906" s="34"/>
      <c r="AB1906" s="34"/>
      <c r="AC1906" s="35"/>
      <c r="AD1906" s="36"/>
      <c r="AE1906" s="49"/>
      <c r="AF1906" s="246"/>
      <c r="AG1906" s="257">
        <f t="shared" si="193"/>
        <v>0</v>
      </c>
      <c r="AH1906" s="252" t="str">
        <f t="shared" si="195"/>
        <v/>
      </c>
      <c r="AI1906" s="258">
        <f t="shared" si="196"/>
        <v>0</v>
      </c>
    </row>
    <row r="1907" spans="1:35" ht="14.25" customHeight="1" x14ac:dyDescent="0.2">
      <c r="A1907" s="20"/>
      <c r="B1907" s="7"/>
      <c r="C1907" s="53"/>
      <c r="D1907" s="88"/>
      <c r="E1907" s="6"/>
      <c r="F1907" s="88"/>
      <c r="G1907" s="14"/>
      <c r="H1907" s="14"/>
      <c r="I1907" s="17"/>
      <c r="J1907" s="17"/>
      <c r="K1907" s="6"/>
      <c r="L1907" s="6"/>
      <c r="M1907" s="136"/>
      <c r="N1907" s="14"/>
      <c r="O1907" s="26"/>
      <c r="P1907" s="14"/>
      <c r="Q1907" s="14"/>
      <c r="R1907" s="14"/>
      <c r="S1907" s="14"/>
      <c r="T1907" s="14"/>
      <c r="U1907" s="14"/>
      <c r="V1907" s="6"/>
      <c r="W1907" s="256">
        <f t="shared" si="192"/>
        <v>0</v>
      </c>
      <c r="X1907" s="144" t="str">
        <f t="shared" si="194"/>
        <v/>
      </c>
      <c r="Y1907" s="26"/>
      <c r="Z1907" s="34"/>
      <c r="AA1907" s="34"/>
      <c r="AB1907" s="34"/>
      <c r="AC1907" s="35"/>
      <c r="AD1907" s="36"/>
      <c r="AE1907" s="49"/>
      <c r="AF1907" s="246"/>
      <c r="AG1907" s="257">
        <f t="shared" si="193"/>
        <v>0</v>
      </c>
      <c r="AH1907" s="252" t="str">
        <f t="shared" si="195"/>
        <v/>
      </c>
      <c r="AI1907" s="258">
        <f t="shared" si="196"/>
        <v>0</v>
      </c>
    </row>
    <row r="1908" spans="1:35" ht="14.25" customHeight="1" x14ac:dyDescent="0.2">
      <c r="A1908" s="20"/>
      <c r="B1908" s="7"/>
      <c r="C1908" s="53"/>
      <c r="D1908" s="88"/>
      <c r="E1908" s="6"/>
      <c r="F1908" s="88"/>
      <c r="G1908" s="14"/>
      <c r="H1908" s="14"/>
      <c r="I1908" s="17"/>
      <c r="J1908" s="17"/>
      <c r="K1908" s="6"/>
      <c r="L1908" s="6"/>
      <c r="M1908" s="136"/>
      <c r="N1908" s="14"/>
      <c r="O1908" s="26"/>
      <c r="P1908" s="14"/>
      <c r="Q1908" s="14"/>
      <c r="R1908" s="14"/>
      <c r="S1908" s="14"/>
      <c r="T1908" s="14"/>
      <c r="U1908" s="14"/>
      <c r="V1908" s="6"/>
      <c r="W1908" s="256">
        <f t="shared" si="192"/>
        <v>0</v>
      </c>
      <c r="X1908" s="144" t="str">
        <f t="shared" si="194"/>
        <v/>
      </c>
      <c r="Y1908" s="26"/>
      <c r="Z1908" s="34"/>
      <c r="AA1908" s="34"/>
      <c r="AB1908" s="34"/>
      <c r="AC1908" s="35"/>
      <c r="AD1908" s="36"/>
      <c r="AE1908" s="49"/>
      <c r="AF1908" s="246"/>
      <c r="AG1908" s="257">
        <f t="shared" si="193"/>
        <v>0</v>
      </c>
      <c r="AH1908" s="252" t="str">
        <f t="shared" si="195"/>
        <v/>
      </c>
      <c r="AI1908" s="258">
        <f t="shared" si="196"/>
        <v>0</v>
      </c>
    </row>
    <row r="1909" spans="1:35" ht="14.25" customHeight="1" x14ac:dyDescent="0.2">
      <c r="A1909" s="20"/>
      <c r="B1909" s="7"/>
      <c r="C1909" s="53"/>
      <c r="D1909" s="88"/>
      <c r="E1909" s="6"/>
      <c r="F1909" s="88"/>
      <c r="G1909" s="14"/>
      <c r="H1909" s="14"/>
      <c r="I1909" s="17"/>
      <c r="J1909" s="17"/>
      <c r="K1909" s="6"/>
      <c r="L1909" s="6"/>
      <c r="M1909" s="136"/>
      <c r="N1909" s="14"/>
      <c r="O1909" s="26"/>
      <c r="P1909" s="14"/>
      <c r="Q1909" s="14"/>
      <c r="R1909" s="14"/>
      <c r="S1909" s="14"/>
      <c r="T1909" s="14"/>
      <c r="U1909" s="14"/>
      <c r="V1909" s="6"/>
      <c r="W1909" s="256">
        <f t="shared" si="192"/>
        <v>0</v>
      </c>
      <c r="X1909" s="144" t="str">
        <f t="shared" si="194"/>
        <v/>
      </c>
      <c r="Y1909" s="26"/>
      <c r="Z1909" s="34"/>
      <c r="AA1909" s="34"/>
      <c r="AB1909" s="34"/>
      <c r="AC1909" s="35"/>
      <c r="AD1909" s="36"/>
      <c r="AE1909" s="49"/>
      <c r="AF1909" s="246"/>
      <c r="AG1909" s="257">
        <f t="shared" si="193"/>
        <v>0</v>
      </c>
      <c r="AH1909" s="252" t="str">
        <f t="shared" si="195"/>
        <v/>
      </c>
      <c r="AI1909" s="258">
        <f t="shared" si="196"/>
        <v>0</v>
      </c>
    </row>
    <row r="1910" spans="1:35" ht="14.25" customHeight="1" x14ac:dyDescent="0.2">
      <c r="A1910" s="20"/>
      <c r="B1910" s="7"/>
      <c r="C1910" s="53"/>
      <c r="D1910" s="88"/>
      <c r="E1910" s="6"/>
      <c r="F1910" s="88"/>
      <c r="G1910" s="14"/>
      <c r="H1910" s="14"/>
      <c r="I1910" s="17"/>
      <c r="J1910" s="17"/>
      <c r="K1910" s="6"/>
      <c r="L1910" s="6"/>
      <c r="M1910" s="136"/>
      <c r="N1910" s="14"/>
      <c r="O1910" s="26"/>
      <c r="P1910" s="14"/>
      <c r="Q1910" s="14"/>
      <c r="R1910" s="14"/>
      <c r="S1910" s="14"/>
      <c r="T1910" s="14"/>
      <c r="U1910" s="14"/>
      <c r="V1910" s="6"/>
      <c r="W1910" s="256">
        <f t="shared" si="192"/>
        <v>0</v>
      </c>
      <c r="X1910" s="144" t="str">
        <f t="shared" si="194"/>
        <v/>
      </c>
      <c r="Y1910" s="26"/>
      <c r="Z1910" s="34"/>
      <c r="AA1910" s="34"/>
      <c r="AB1910" s="34"/>
      <c r="AC1910" s="35"/>
      <c r="AD1910" s="36"/>
      <c r="AE1910" s="49"/>
      <c r="AF1910" s="246"/>
      <c r="AG1910" s="257">
        <f t="shared" si="193"/>
        <v>0</v>
      </c>
      <c r="AH1910" s="252" t="str">
        <f t="shared" si="195"/>
        <v/>
      </c>
      <c r="AI1910" s="258">
        <f t="shared" si="196"/>
        <v>0</v>
      </c>
    </row>
    <row r="1911" spans="1:35" ht="14.25" customHeight="1" x14ac:dyDescent="0.2">
      <c r="A1911" s="20"/>
      <c r="B1911" s="7"/>
      <c r="C1911" s="53"/>
      <c r="D1911" s="88"/>
      <c r="E1911" s="6"/>
      <c r="F1911" s="88"/>
      <c r="G1911" s="14"/>
      <c r="H1911" s="14"/>
      <c r="I1911" s="17"/>
      <c r="J1911" s="17"/>
      <c r="K1911" s="6"/>
      <c r="L1911" s="6"/>
      <c r="M1911" s="136"/>
      <c r="N1911" s="14"/>
      <c r="O1911" s="26"/>
      <c r="P1911" s="14"/>
      <c r="Q1911" s="14"/>
      <c r="R1911" s="14"/>
      <c r="S1911" s="14"/>
      <c r="T1911" s="14"/>
      <c r="U1911" s="14"/>
      <c r="V1911" s="6"/>
      <c r="W1911" s="256">
        <f t="shared" si="192"/>
        <v>0</v>
      </c>
      <c r="X1911" s="144" t="str">
        <f t="shared" si="194"/>
        <v/>
      </c>
      <c r="Y1911" s="26"/>
      <c r="Z1911" s="34"/>
      <c r="AA1911" s="34"/>
      <c r="AB1911" s="34"/>
      <c r="AC1911" s="35"/>
      <c r="AD1911" s="36"/>
      <c r="AE1911" s="49"/>
      <c r="AF1911" s="246"/>
      <c r="AG1911" s="257">
        <f t="shared" si="193"/>
        <v>0</v>
      </c>
      <c r="AH1911" s="252" t="str">
        <f t="shared" si="195"/>
        <v/>
      </c>
      <c r="AI1911" s="258">
        <f t="shared" si="196"/>
        <v>0</v>
      </c>
    </row>
    <row r="1912" spans="1:35" ht="14.25" customHeight="1" x14ac:dyDescent="0.2">
      <c r="A1912" s="20"/>
      <c r="B1912" s="7"/>
      <c r="C1912" s="53"/>
      <c r="D1912" s="88"/>
      <c r="E1912" s="6"/>
      <c r="F1912" s="88"/>
      <c r="G1912" s="14"/>
      <c r="H1912" s="14"/>
      <c r="I1912" s="17"/>
      <c r="J1912" s="17"/>
      <c r="K1912" s="6"/>
      <c r="L1912" s="6"/>
      <c r="M1912" s="136"/>
      <c r="N1912" s="14"/>
      <c r="O1912" s="26"/>
      <c r="P1912" s="14"/>
      <c r="Q1912" s="14"/>
      <c r="R1912" s="14"/>
      <c r="S1912" s="14"/>
      <c r="T1912" s="14"/>
      <c r="U1912" s="14"/>
      <c r="V1912" s="6"/>
      <c r="W1912" s="256">
        <f t="shared" si="192"/>
        <v>0</v>
      </c>
      <c r="X1912" s="144" t="str">
        <f t="shared" si="194"/>
        <v/>
      </c>
      <c r="Y1912" s="26"/>
      <c r="Z1912" s="34"/>
      <c r="AA1912" s="34"/>
      <c r="AB1912" s="34"/>
      <c r="AC1912" s="35"/>
      <c r="AD1912" s="36"/>
      <c r="AE1912" s="49"/>
      <c r="AF1912" s="246"/>
      <c r="AG1912" s="257">
        <f t="shared" si="193"/>
        <v>0</v>
      </c>
      <c r="AH1912" s="252" t="str">
        <f t="shared" si="195"/>
        <v/>
      </c>
      <c r="AI1912" s="258">
        <f t="shared" si="196"/>
        <v>0</v>
      </c>
    </row>
    <row r="1913" spans="1:35" ht="14.25" customHeight="1" x14ac:dyDescent="0.2">
      <c r="A1913" s="20"/>
      <c r="B1913" s="7"/>
      <c r="C1913" s="53"/>
      <c r="D1913" s="88"/>
      <c r="E1913" s="6"/>
      <c r="F1913" s="88"/>
      <c r="G1913" s="14"/>
      <c r="H1913" s="14"/>
      <c r="I1913" s="17"/>
      <c r="J1913" s="17"/>
      <c r="K1913" s="6"/>
      <c r="L1913" s="6"/>
      <c r="M1913" s="136"/>
      <c r="N1913" s="14"/>
      <c r="O1913" s="26"/>
      <c r="P1913" s="14"/>
      <c r="Q1913" s="14"/>
      <c r="R1913" s="14"/>
      <c r="S1913" s="14"/>
      <c r="T1913" s="14"/>
      <c r="U1913" s="14"/>
      <c r="V1913" s="6"/>
      <c r="W1913" s="256">
        <f t="shared" si="192"/>
        <v>0</v>
      </c>
      <c r="X1913" s="144" t="str">
        <f t="shared" si="194"/>
        <v/>
      </c>
      <c r="Y1913" s="26"/>
      <c r="Z1913" s="34"/>
      <c r="AA1913" s="34"/>
      <c r="AB1913" s="34"/>
      <c r="AC1913" s="35"/>
      <c r="AD1913" s="36"/>
      <c r="AE1913" s="49"/>
      <c r="AF1913" s="246"/>
      <c r="AG1913" s="257">
        <f t="shared" si="193"/>
        <v>0</v>
      </c>
      <c r="AH1913" s="252" t="str">
        <f t="shared" si="195"/>
        <v/>
      </c>
      <c r="AI1913" s="258">
        <f t="shared" si="196"/>
        <v>0</v>
      </c>
    </row>
    <row r="1914" spans="1:35" ht="14.25" customHeight="1" x14ac:dyDescent="0.2">
      <c r="A1914" s="20"/>
      <c r="B1914" s="7"/>
      <c r="C1914" s="53"/>
      <c r="D1914" s="88"/>
      <c r="E1914" s="6"/>
      <c r="F1914" s="88"/>
      <c r="G1914" s="14"/>
      <c r="H1914" s="14"/>
      <c r="I1914" s="17"/>
      <c r="J1914" s="17"/>
      <c r="K1914" s="6"/>
      <c r="L1914" s="6"/>
      <c r="M1914" s="136"/>
      <c r="N1914" s="14"/>
      <c r="O1914" s="26"/>
      <c r="P1914" s="14"/>
      <c r="Q1914" s="14"/>
      <c r="R1914" s="14"/>
      <c r="S1914" s="14"/>
      <c r="T1914" s="14"/>
      <c r="U1914" s="14"/>
      <c r="V1914" s="6"/>
      <c r="W1914" s="256">
        <f t="shared" si="192"/>
        <v>0</v>
      </c>
      <c r="X1914" s="144" t="str">
        <f t="shared" si="194"/>
        <v/>
      </c>
      <c r="Y1914" s="26"/>
      <c r="Z1914" s="34"/>
      <c r="AA1914" s="34"/>
      <c r="AB1914" s="34"/>
      <c r="AC1914" s="35"/>
      <c r="AD1914" s="36"/>
      <c r="AE1914" s="49"/>
      <c r="AF1914" s="246"/>
      <c r="AG1914" s="257">
        <f t="shared" si="193"/>
        <v>0</v>
      </c>
      <c r="AH1914" s="252" t="str">
        <f t="shared" si="195"/>
        <v/>
      </c>
      <c r="AI1914" s="258">
        <f t="shared" si="196"/>
        <v>0</v>
      </c>
    </row>
    <row r="1915" spans="1:35" ht="14.25" customHeight="1" x14ac:dyDescent="0.2">
      <c r="A1915" s="20"/>
      <c r="B1915" s="7"/>
      <c r="C1915" s="53"/>
      <c r="D1915" s="88"/>
      <c r="E1915" s="6"/>
      <c r="F1915" s="88"/>
      <c r="G1915" s="14"/>
      <c r="H1915" s="14"/>
      <c r="I1915" s="17"/>
      <c r="J1915" s="17"/>
      <c r="K1915" s="6"/>
      <c r="L1915" s="6"/>
      <c r="M1915" s="136"/>
      <c r="N1915" s="14"/>
      <c r="O1915" s="26"/>
      <c r="P1915" s="14"/>
      <c r="Q1915" s="14"/>
      <c r="R1915" s="14"/>
      <c r="S1915" s="14"/>
      <c r="T1915" s="14"/>
      <c r="U1915" s="14"/>
      <c r="V1915" s="6"/>
      <c r="W1915" s="256">
        <f t="shared" si="192"/>
        <v>0</v>
      </c>
      <c r="X1915" s="144" t="str">
        <f t="shared" si="194"/>
        <v/>
      </c>
      <c r="Y1915" s="26"/>
      <c r="Z1915" s="34"/>
      <c r="AA1915" s="34"/>
      <c r="AB1915" s="34"/>
      <c r="AC1915" s="35"/>
      <c r="AD1915" s="36"/>
      <c r="AE1915" s="49"/>
      <c r="AF1915" s="246"/>
      <c r="AG1915" s="257">
        <f t="shared" si="193"/>
        <v>0</v>
      </c>
      <c r="AH1915" s="252" t="str">
        <f t="shared" si="195"/>
        <v/>
      </c>
      <c r="AI1915" s="258">
        <f t="shared" si="196"/>
        <v>0</v>
      </c>
    </row>
    <row r="1916" spans="1:35" ht="14.25" customHeight="1" x14ac:dyDescent="0.2">
      <c r="A1916" s="20"/>
      <c r="B1916" s="7"/>
      <c r="C1916" s="53"/>
      <c r="D1916" s="88"/>
      <c r="E1916" s="6"/>
      <c r="F1916" s="88"/>
      <c r="G1916" s="14"/>
      <c r="H1916" s="14"/>
      <c r="I1916" s="17"/>
      <c r="J1916" s="17"/>
      <c r="K1916" s="6"/>
      <c r="L1916" s="6"/>
      <c r="M1916" s="136"/>
      <c r="N1916" s="14"/>
      <c r="O1916" s="26"/>
      <c r="P1916" s="14"/>
      <c r="Q1916" s="14"/>
      <c r="R1916" s="14"/>
      <c r="S1916" s="14"/>
      <c r="T1916" s="14"/>
      <c r="U1916" s="14"/>
      <c r="V1916" s="6"/>
      <c r="W1916" s="256">
        <f t="shared" si="192"/>
        <v>0</v>
      </c>
      <c r="X1916" s="144" t="str">
        <f t="shared" si="194"/>
        <v/>
      </c>
      <c r="Y1916" s="26"/>
      <c r="Z1916" s="34"/>
      <c r="AA1916" s="34"/>
      <c r="AB1916" s="34"/>
      <c r="AC1916" s="35"/>
      <c r="AD1916" s="36"/>
      <c r="AE1916" s="49"/>
      <c r="AF1916" s="246"/>
      <c r="AG1916" s="257">
        <f t="shared" si="193"/>
        <v>0</v>
      </c>
      <c r="AH1916" s="252" t="str">
        <f t="shared" si="195"/>
        <v/>
      </c>
      <c r="AI1916" s="258">
        <f t="shared" si="196"/>
        <v>0</v>
      </c>
    </row>
    <row r="1917" spans="1:35" ht="14.25" customHeight="1" x14ac:dyDescent="0.2">
      <c r="A1917" s="20"/>
      <c r="B1917" s="7"/>
      <c r="C1917" s="53"/>
      <c r="D1917" s="88"/>
      <c r="E1917" s="6"/>
      <c r="F1917" s="88"/>
      <c r="G1917" s="14"/>
      <c r="H1917" s="14"/>
      <c r="I1917" s="17"/>
      <c r="J1917" s="17"/>
      <c r="K1917" s="6"/>
      <c r="L1917" s="6"/>
      <c r="M1917" s="136"/>
      <c r="N1917" s="14"/>
      <c r="O1917" s="26"/>
      <c r="P1917" s="14"/>
      <c r="Q1917" s="14"/>
      <c r="R1917" s="14"/>
      <c r="S1917" s="14"/>
      <c r="T1917" s="14"/>
      <c r="U1917" s="14"/>
      <c r="V1917" s="6"/>
      <c r="W1917" s="256">
        <f t="shared" si="192"/>
        <v>0</v>
      </c>
      <c r="X1917" s="144" t="str">
        <f t="shared" si="194"/>
        <v/>
      </c>
      <c r="Y1917" s="26"/>
      <c r="Z1917" s="34"/>
      <c r="AA1917" s="34"/>
      <c r="AB1917" s="34"/>
      <c r="AC1917" s="35"/>
      <c r="AD1917" s="36"/>
      <c r="AE1917" s="49"/>
      <c r="AF1917" s="246"/>
      <c r="AG1917" s="257">
        <f t="shared" si="193"/>
        <v>0</v>
      </c>
      <c r="AH1917" s="252" t="str">
        <f t="shared" si="195"/>
        <v/>
      </c>
      <c r="AI1917" s="258">
        <f t="shared" si="196"/>
        <v>0</v>
      </c>
    </row>
    <row r="1918" spans="1:35" ht="14.25" customHeight="1" x14ac:dyDescent="0.2">
      <c r="A1918" s="20"/>
      <c r="B1918" s="7"/>
      <c r="C1918" s="53"/>
      <c r="D1918" s="88"/>
      <c r="E1918" s="6"/>
      <c r="F1918" s="88"/>
      <c r="G1918" s="14"/>
      <c r="H1918" s="14"/>
      <c r="I1918" s="17"/>
      <c r="J1918" s="17"/>
      <c r="K1918" s="6"/>
      <c r="L1918" s="6"/>
      <c r="M1918" s="136"/>
      <c r="N1918" s="14"/>
      <c r="O1918" s="26"/>
      <c r="P1918" s="14"/>
      <c r="Q1918" s="14"/>
      <c r="R1918" s="14"/>
      <c r="S1918" s="14"/>
      <c r="T1918" s="14"/>
      <c r="U1918" s="14"/>
      <c r="V1918" s="6"/>
      <c r="W1918" s="256">
        <f t="shared" si="192"/>
        <v>0</v>
      </c>
      <c r="X1918" s="144" t="str">
        <f t="shared" si="194"/>
        <v/>
      </c>
      <c r="Y1918" s="26"/>
      <c r="Z1918" s="34"/>
      <c r="AA1918" s="34"/>
      <c r="AB1918" s="34"/>
      <c r="AC1918" s="35"/>
      <c r="AD1918" s="36"/>
      <c r="AE1918" s="49"/>
      <c r="AF1918" s="246"/>
      <c r="AG1918" s="257">
        <f t="shared" si="193"/>
        <v>0</v>
      </c>
      <c r="AH1918" s="252" t="str">
        <f t="shared" si="195"/>
        <v/>
      </c>
      <c r="AI1918" s="258">
        <f t="shared" si="196"/>
        <v>0</v>
      </c>
    </row>
    <row r="1919" spans="1:35" ht="14.25" customHeight="1" x14ac:dyDescent="0.2">
      <c r="A1919" s="20"/>
      <c r="B1919" s="7"/>
      <c r="C1919" s="53"/>
      <c r="D1919" s="88"/>
      <c r="E1919" s="6"/>
      <c r="F1919" s="88"/>
      <c r="G1919" s="14"/>
      <c r="H1919" s="14"/>
      <c r="I1919" s="17"/>
      <c r="J1919" s="17"/>
      <c r="K1919" s="6"/>
      <c r="L1919" s="6"/>
      <c r="M1919" s="136"/>
      <c r="N1919" s="14"/>
      <c r="O1919" s="26"/>
      <c r="P1919" s="14"/>
      <c r="Q1919" s="14"/>
      <c r="R1919" s="14"/>
      <c r="S1919" s="14"/>
      <c r="T1919" s="14"/>
      <c r="U1919" s="14"/>
      <c r="V1919" s="6"/>
      <c r="W1919" s="256">
        <f t="shared" si="192"/>
        <v>0</v>
      </c>
      <c r="X1919" s="144" t="str">
        <f t="shared" si="194"/>
        <v/>
      </c>
      <c r="Y1919" s="26"/>
      <c r="Z1919" s="34"/>
      <c r="AA1919" s="34"/>
      <c r="AB1919" s="34"/>
      <c r="AC1919" s="35"/>
      <c r="AD1919" s="36"/>
      <c r="AE1919" s="49"/>
      <c r="AF1919" s="246"/>
      <c r="AG1919" s="257">
        <f t="shared" si="193"/>
        <v>0</v>
      </c>
      <c r="AH1919" s="252" t="str">
        <f t="shared" si="195"/>
        <v/>
      </c>
      <c r="AI1919" s="258">
        <f t="shared" si="196"/>
        <v>0</v>
      </c>
    </row>
    <row r="1920" spans="1:35" ht="14.25" customHeight="1" x14ac:dyDescent="0.2">
      <c r="A1920" s="20"/>
      <c r="B1920" s="7"/>
      <c r="C1920" s="53"/>
      <c r="D1920" s="88"/>
      <c r="E1920" s="6"/>
      <c r="F1920" s="88"/>
      <c r="G1920" s="14"/>
      <c r="H1920" s="14"/>
      <c r="I1920" s="17"/>
      <c r="J1920" s="17"/>
      <c r="K1920" s="6"/>
      <c r="L1920" s="6"/>
      <c r="M1920" s="136"/>
      <c r="N1920" s="14"/>
      <c r="O1920" s="26"/>
      <c r="P1920" s="14"/>
      <c r="Q1920" s="14"/>
      <c r="R1920" s="14"/>
      <c r="S1920" s="14"/>
      <c r="T1920" s="14"/>
      <c r="U1920" s="14"/>
      <c r="V1920" s="6"/>
      <c r="W1920" s="256">
        <f t="shared" si="192"/>
        <v>0</v>
      </c>
      <c r="X1920" s="144" t="str">
        <f t="shared" si="194"/>
        <v/>
      </c>
      <c r="Y1920" s="26"/>
      <c r="Z1920" s="34"/>
      <c r="AA1920" s="34"/>
      <c r="AB1920" s="34"/>
      <c r="AC1920" s="35"/>
      <c r="AD1920" s="36"/>
      <c r="AE1920" s="49"/>
      <c r="AF1920" s="246"/>
      <c r="AG1920" s="257">
        <f t="shared" si="193"/>
        <v>0</v>
      </c>
      <c r="AH1920" s="252" t="str">
        <f t="shared" si="195"/>
        <v/>
      </c>
      <c r="AI1920" s="258">
        <f t="shared" si="196"/>
        <v>0</v>
      </c>
    </row>
    <row r="1921" spans="1:35" ht="14.25" customHeight="1" x14ac:dyDescent="0.2">
      <c r="A1921" s="20"/>
      <c r="B1921" s="7"/>
      <c r="C1921" s="53"/>
      <c r="D1921" s="88"/>
      <c r="E1921" s="6"/>
      <c r="F1921" s="88"/>
      <c r="G1921" s="14"/>
      <c r="H1921" s="14"/>
      <c r="I1921" s="17"/>
      <c r="J1921" s="17"/>
      <c r="K1921" s="6"/>
      <c r="L1921" s="6"/>
      <c r="M1921" s="136"/>
      <c r="N1921" s="14"/>
      <c r="O1921" s="26"/>
      <c r="P1921" s="14"/>
      <c r="Q1921" s="14"/>
      <c r="R1921" s="14"/>
      <c r="S1921" s="14"/>
      <c r="T1921" s="14"/>
      <c r="U1921" s="14"/>
      <c r="V1921" s="6"/>
      <c r="W1921" s="256">
        <f t="shared" si="192"/>
        <v>0</v>
      </c>
      <c r="X1921" s="144" t="str">
        <f t="shared" si="194"/>
        <v/>
      </c>
      <c r="Y1921" s="26"/>
      <c r="Z1921" s="34"/>
      <c r="AA1921" s="34"/>
      <c r="AB1921" s="34"/>
      <c r="AC1921" s="35"/>
      <c r="AD1921" s="36"/>
      <c r="AE1921" s="49"/>
      <c r="AF1921" s="246"/>
      <c r="AG1921" s="257">
        <f t="shared" si="193"/>
        <v>0</v>
      </c>
      <c r="AH1921" s="252" t="str">
        <f t="shared" si="195"/>
        <v/>
      </c>
      <c r="AI1921" s="258">
        <f t="shared" si="196"/>
        <v>0</v>
      </c>
    </row>
    <row r="1922" spans="1:35" ht="14.25" customHeight="1" x14ac:dyDescent="0.2">
      <c r="A1922" s="20"/>
      <c r="B1922" s="7"/>
      <c r="C1922" s="53"/>
      <c r="D1922" s="88"/>
      <c r="E1922" s="6"/>
      <c r="F1922" s="88"/>
      <c r="G1922" s="14"/>
      <c r="H1922" s="14"/>
      <c r="I1922" s="17"/>
      <c r="J1922" s="17"/>
      <c r="K1922" s="6"/>
      <c r="L1922" s="6"/>
      <c r="M1922" s="136"/>
      <c r="N1922" s="14"/>
      <c r="O1922" s="26"/>
      <c r="P1922" s="14"/>
      <c r="Q1922" s="14"/>
      <c r="R1922" s="14"/>
      <c r="S1922" s="14"/>
      <c r="T1922" s="14"/>
      <c r="U1922" s="14"/>
      <c r="V1922" s="6"/>
      <c r="W1922" s="256">
        <f t="shared" si="192"/>
        <v>0</v>
      </c>
      <c r="X1922" s="144" t="str">
        <f t="shared" si="194"/>
        <v/>
      </c>
      <c r="Y1922" s="26"/>
      <c r="Z1922" s="34"/>
      <c r="AA1922" s="34"/>
      <c r="AB1922" s="34"/>
      <c r="AC1922" s="35"/>
      <c r="AD1922" s="36"/>
      <c r="AE1922" s="49"/>
      <c r="AF1922" s="246"/>
      <c r="AG1922" s="257">
        <f t="shared" si="193"/>
        <v>0</v>
      </c>
      <c r="AH1922" s="252" t="str">
        <f t="shared" si="195"/>
        <v/>
      </c>
      <c r="AI1922" s="258">
        <f t="shared" si="196"/>
        <v>0</v>
      </c>
    </row>
    <row r="1923" spans="1:35" ht="14.25" customHeight="1" x14ac:dyDescent="0.2">
      <c r="A1923" s="20"/>
      <c r="B1923" s="7"/>
      <c r="C1923" s="53"/>
      <c r="D1923" s="88"/>
      <c r="E1923" s="6"/>
      <c r="F1923" s="88"/>
      <c r="G1923" s="14"/>
      <c r="H1923" s="14"/>
      <c r="I1923" s="17"/>
      <c r="J1923" s="17"/>
      <c r="K1923" s="6"/>
      <c r="L1923" s="6"/>
      <c r="M1923" s="136"/>
      <c r="N1923" s="14"/>
      <c r="O1923" s="26"/>
      <c r="P1923" s="14"/>
      <c r="Q1923" s="14"/>
      <c r="R1923" s="14"/>
      <c r="S1923" s="14"/>
      <c r="T1923" s="14"/>
      <c r="U1923" s="14"/>
      <c r="V1923" s="6"/>
      <c r="W1923" s="256">
        <f t="shared" si="192"/>
        <v>0</v>
      </c>
      <c r="X1923" s="144" t="str">
        <f t="shared" si="194"/>
        <v/>
      </c>
      <c r="Y1923" s="26"/>
      <c r="Z1923" s="34"/>
      <c r="AA1923" s="34"/>
      <c r="AB1923" s="34"/>
      <c r="AC1923" s="35"/>
      <c r="AD1923" s="36"/>
      <c r="AE1923" s="49"/>
      <c r="AF1923" s="246"/>
      <c r="AG1923" s="257">
        <f t="shared" si="193"/>
        <v>0</v>
      </c>
      <c r="AH1923" s="252" t="str">
        <f t="shared" si="195"/>
        <v/>
      </c>
      <c r="AI1923" s="258">
        <f t="shared" si="196"/>
        <v>0</v>
      </c>
    </row>
    <row r="1924" spans="1:35" ht="14.25" customHeight="1" x14ac:dyDescent="0.2">
      <c r="A1924" s="20"/>
      <c r="B1924" s="7"/>
      <c r="C1924" s="53"/>
      <c r="D1924" s="88"/>
      <c r="E1924" s="6"/>
      <c r="F1924" s="88"/>
      <c r="G1924" s="14"/>
      <c r="H1924" s="14"/>
      <c r="I1924" s="17"/>
      <c r="J1924" s="17"/>
      <c r="K1924" s="6"/>
      <c r="L1924" s="6"/>
      <c r="M1924" s="136"/>
      <c r="N1924" s="14"/>
      <c r="O1924" s="26"/>
      <c r="P1924" s="14"/>
      <c r="Q1924" s="14"/>
      <c r="R1924" s="14"/>
      <c r="S1924" s="14"/>
      <c r="T1924" s="14"/>
      <c r="U1924" s="14"/>
      <c r="V1924" s="6"/>
      <c r="W1924" s="256">
        <f t="shared" si="192"/>
        <v>0</v>
      </c>
      <c r="X1924" s="144" t="str">
        <f t="shared" si="194"/>
        <v/>
      </c>
      <c r="Y1924" s="26"/>
      <c r="Z1924" s="34"/>
      <c r="AA1924" s="34"/>
      <c r="AB1924" s="34"/>
      <c r="AC1924" s="35"/>
      <c r="AD1924" s="36"/>
      <c r="AE1924" s="49"/>
      <c r="AF1924" s="246"/>
      <c r="AG1924" s="257">
        <f t="shared" si="193"/>
        <v>0</v>
      </c>
      <c r="AH1924" s="252" t="str">
        <f t="shared" si="195"/>
        <v/>
      </c>
      <c r="AI1924" s="258">
        <f t="shared" si="196"/>
        <v>0</v>
      </c>
    </row>
    <row r="1925" spans="1:35" ht="14.25" customHeight="1" x14ac:dyDescent="0.2">
      <c r="A1925" s="20"/>
      <c r="B1925" s="7"/>
      <c r="C1925" s="53"/>
      <c r="D1925" s="88"/>
      <c r="E1925" s="6"/>
      <c r="F1925" s="88"/>
      <c r="G1925" s="14"/>
      <c r="H1925" s="14"/>
      <c r="I1925" s="17"/>
      <c r="J1925" s="17"/>
      <c r="K1925" s="6"/>
      <c r="L1925" s="6"/>
      <c r="M1925" s="136"/>
      <c r="N1925" s="14"/>
      <c r="O1925" s="26"/>
      <c r="P1925" s="14"/>
      <c r="Q1925" s="14"/>
      <c r="R1925" s="14"/>
      <c r="S1925" s="14"/>
      <c r="T1925" s="14"/>
      <c r="U1925" s="14"/>
      <c r="V1925" s="6"/>
      <c r="W1925" s="256">
        <f t="shared" si="192"/>
        <v>0</v>
      </c>
      <c r="X1925" s="144" t="str">
        <f t="shared" si="194"/>
        <v/>
      </c>
      <c r="Y1925" s="26"/>
      <c r="Z1925" s="34"/>
      <c r="AA1925" s="34"/>
      <c r="AB1925" s="34"/>
      <c r="AC1925" s="35"/>
      <c r="AD1925" s="36"/>
      <c r="AE1925" s="49"/>
      <c r="AF1925" s="246"/>
      <c r="AG1925" s="257">
        <f t="shared" si="193"/>
        <v>0</v>
      </c>
      <c r="AH1925" s="252" t="str">
        <f t="shared" si="195"/>
        <v/>
      </c>
      <c r="AI1925" s="258">
        <f t="shared" si="196"/>
        <v>0</v>
      </c>
    </row>
    <row r="1926" spans="1:35" ht="14.25" customHeight="1" x14ac:dyDescent="0.2">
      <c r="A1926" s="20"/>
      <c r="B1926" s="7"/>
      <c r="C1926" s="53"/>
      <c r="D1926" s="88"/>
      <c r="E1926" s="6"/>
      <c r="F1926" s="88"/>
      <c r="G1926" s="14"/>
      <c r="H1926" s="14"/>
      <c r="I1926" s="17"/>
      <c r="J1926" s="17"/>
      <c r="K1926" s="6"/>
      <c r="L1926" s="6"/>
      <c r="M1926" s="136"/>
      <c r="N1926" s="14"/>
      <c r="O1926" s="26"/>
      <c r="P1926" s="14"/>
      <c r="Q1926" s="14"/>
      <c r="R1926" s="14"/>
      <c r="S1926" s="14"/>
      <c r="T1926" s="14"/>
      <c r="U1926" s="14"/>
      <c r="V1926" s="6"/>
      <c r="W1926" s="256">
        <f t="shared" si="192"/>
        <v>0</v>
      </c>
      <c r="X1926" s="144" t="str">
        <f t="shared" si="194"/>
        <v/>
      </c>
      <c r="Y1926" s="26"/>
      <c r="Z1926" s="34"/>
      <c r="AA1926" s="34"/>
      <c r="AB1926" s="34"/>
      <c r="AC1926" s="35"/>
      <c r="AD1926" s="36"/>
      <c r="AE1926" s="49"/>
      <c r="AF1926" s="246"/>
      <c r="AG1926" s="257">
        <f t="shared" si="193"/>
        <v>0</v>
      </c>
      <c r="AH1926" s="252" t="str">
        <f t="shared" si="195"/>
        <v/>
      </c>
      <c r="AI1926" s="258">
        <f t="shared" si="196"/>
        <v>0</v>
      </c>
    </row>
    <row r="1927" spans="1:35" ht="14.25" customHeight="1" x14ac:dyDescent="0.2">
      <c r="A1927" s="20"/>
      <c r="B1927" s="7"/>
      <c r="C1927" s="53"/>
      <c r="D1927" s="88"/>
      <c r="E1927" s="6"/>
      <c r="F1927" s="88"/>
      <c r="G1927" s="14"/>
      <c r="H1927" s="14"/>
      <c r="I1927" s="17"/>
      <c r="J1927" s="17"/>
      <c r="K1927" s="6"/>
      <c r="L1927" s="6"/>
      <c r="M1927" s="136"/>
      <c r="N1927" s="14"/>
      <c r="O1927" s="26"/>
      <c r="P1927" s="14"/>
      <c r="Q1927" s="14"/>
      <c r="R1927" s="14"/>
      <c r="S1927" s="14"/>
      <c r="T1927" s="14"/>
      <c r="U1927" s="14"/>
      <c r="V1927" s="6"/>
      <c r="W1927" s="256">
        <f t="shared" si="192"/>
        <v>0</v>
      </c>
      <c r="X1927" s="144" t="str">
        <f t="shared" si="194"/>
        <v/>
      </c>
      <c r="Y1927" s="26"/>
      <c r="Z1927" s="34"/>
      <c r="AA1927" s="34"/>
      <c r="AB1927" s="34"/>
      <c r="AC1927" s="35"/>
      <c r="AD1927" s="36"/>
      <c r="AE1927" s="49"/>
      <c r="AF1927" s="246"/>
      <c r="AG1927" s="257">
        <f t="shared" si="193"/>
        <v>0</v>
      </c>
      <c r="AH1927" s="252" t="str">
        <f t="shared" si="195"/>
        <v/>
      </c>
      <c r="AI1927" s="258">
        <f t="shared" si="196"/>
        <v>0</v>
      </c>
    </row>
    <row r="1928" spans="1:35" ht="14.25" customHeight="1" x14ac:dyDescent="0.2">
      <c r="A1928" s="20"/>
      <c r="B1928" s="7"/>
      <c r="C1928" s="53"/>
      <c r="D1928" s="88"/>
      <c r="E1928" s="6"/>
      <c r="F1928" s="88"/>
      <c r="G1928" s="14"/>
      <c r="H1928" s="14"/>
      <c r="I1928" s="17"/>
      <c r="J1928" s="17"/>
      <c r="K1928" s="6"/>
      <c r="L1928" s="6"/>
      <c r="M1928" s="136"/>
      <c r="N1928" s="14"/>
      <c r="O1928" s="26"/>
      <c r="P1928" s="14"/>
      <c r="Q1928" s="14"/>
      <c r="R1928" s="14"/>
      <c r="S1928" s="14"/>
      <c r="T1928" s="14"/>
      <c r="U1928" s="14"/>
      <c r="V1928" s="6"/>
      <c r="W1928" s="256">
        <f t="shared" si="192"/>
        <v>0</v>
      </c>
      <c r="X1928" s="144" t="str">
        <f t="shared" si="194"/>
        <v/>
      </c>
      <c r="Y1928" s="26"/>
      <c r="Z1928" s="34"/>
      <c r="AA1928" s="34"/>
      <c r="AB1928" s="34"/>
      <c r="AC1928" s="35"/>
      <c r="AD1928" s="36"/>
      <c r="AE1928" s="49"/>
      <c r="AF1928" s="246"/>
      <c r="AG1928" s="257">
        <f t="shared" si="193"/>
        <v>0</v>
      </c>
      <c r="AH1928" s="252" t="str">
        <f t="shared" si="195"/>
        <v/>
      </c>
      <c r="AI1928" s="258">
        <f t="shared" si="196"/>
        <v>0</v>
      </c>
    </row>
    <row r="1929" spans="1:35" ht="14.25" customHeight="1" x14ac:dyDescent="0.2">
      <c r="A1929" s="20"/>
      <c r="B1929" s="7"/>
      <c r="C1929" s="53"/>
      <c r="D1929" s="88"/>
      <c r="E1929" s="6"/>
      <c r="F1929" s="88"/>
      <c r="G1929" s="14"/>
      <c r="H1929" s="14"/>
      <c r="I1929" s="17"/>
      <c r="J1929" s="17"/>
      <c r="K1929" s="6"/>
      <c r="L1929" s="6"/>
      <c r="M1929" s="136"/>
      <c r="N1929" s="14"/>
      <c r="O1929" s="26"/>
      <c r="P1929" s="14"/>
      <c r="Q1929" s="14"/>
      <c r="R1929" s="14"/>
      <c r="S1929" s="14"/>
      <c r="T1929" s="14"/>
      <c r="U1929" s="14"/>
      <c r="V1929" s="6"/>
      <c r="W1929" s="256">
        <f t="shared" si="192"/>
        <v>0</v>
      </c>
      <c r="X1929" s="144" t="str">
        <f t="shared" si="194"/>
        <v/>
      </c>
      <c r="Y1929" s="26"/>
      <c r="Z1929" s="34"/>
      <c r="AA1929" s="34"/>
      <c r="AB1929" s="34"/>
      <c r="AC1929" s="35"/>
      <c r="AD1929" s="36"/>
      <c r="AE1929" s="49"/>
      <c r="AF1929" s="246"/>
      <c r="AG1929" s="257">
        <f t="shared" si="193"/>
        <v>0</v>
      </c>
      <c r="AH1929" s="252" t="str">
        <f t="shared" si="195"/>
        <v/>
      </c>
      <c r="AI1929" s="258">
        <f t="shared" si="196"/>
        <v>0</v>
      </c>
    </row>
    <row r="1930" spans="1:35" ht="14.25" customHeight="1" x14ac:dyDescent="0.2">
      <c r="A1930" s="20"/>
      <c r="B1930" s="7"/>
      <c r="C1930" s="53"/>
      <c r="D1930" s="88"/>
      <c r="E1930" s="6"/>
      <c r="F1930" s="88"/>
      <c r="G1930" s="14"/>
      <c r="H1930" s="14"/>
      <c r="I1930" s="17"/>
      <c r="J1930" s="17"/>
      <c r="K1930" s="6"/>
      <c r="L1930" s="6"/>
      <c r="M1930" s="136"/>
      <c r="N1930" s="14"/>
      <c r="O1930" s="26"/>
      <c r="P1930" s="14"/>
      <c r="Q1930" s="14"/>
      <c r="R1930" s="14"/>
      <c r="S1930" s="14"/>
      <c r="T1930" s="14"/>
      <c r="U1930" s="14"/>
      <c r="V1930" s="6"/>
      <c r="W1930" s="256">
        <f t="shared" si="192"/>
        <v>0</v>
      </c>
      <c r="X1930" s="144" t="str">
        <f t="shared" si="194"/>
        <v/>
      </c>
      <c r="Y1930" s="26"/>
      <c r="Z1930" s="34"/>
      <c r="AA1930" s="34"/>
      <c r="AB1930" s="34"/>
      <c r="AC1930" s="35"/>
      <c r="AD1930" s="36"/>
      <c r="AE1930" s="49"/>
      <c r="AF1930" s="246"/>
      <c r="AG1930" s="257">
        <f t="shared" si="193"/>
        <v>0</v>
      </c>
      <c r="AH1930" s="252" t="str">
        <f t="shared" si="195"/>
        <v/>
      </c>
      <c r="AI1930" s="258">
        <f t="shared" si="196"/>
        <v>0</v>
      </c>
    </row>
    <row r="1931" spans="1:35" ht="14.25" customHeight="1" x14ac:dyDescent="0.2">
      <c r="A1931" s="20"/>
      <c r="B1931" s="7"/>
      <c r="C1931" s="53"/>
      <c r="D1931" s="88"/>
      <c r="E1931" s="6"/>
      <c r="F1931" s="88"/>
      <c r="G1931" s="14"/>
      <c r="H1931" s="14"/>
      <c r="I1931" s="17"/>
      <c r="J1931" s="17"/>
      <c r="K1931" s="6"/>
      <c r="L1931" s="6"/>
      <c r="M1931" s="136"/>
      <c r="N1931" s="14"/>
      <c r="O1931" s="26"/>
      <c r="P1931" s="14"/>
      <c r="Q1931" s="14"/>
      <c r="R1931" s="14"/>
      <c r="S1931" s="14"/>
      <c r="T1931" s="14"/>
      <c r="U1931" s="14"/>
      <c r="V1931" s="6"/>
      <c r="W1931" s="256">
        <f t="shared" si="192"/>
        <v>0</v>
      </c>
      <c r="X1931" s="144" t="str">
        <f t="shared" si="194"/>
        <v/>
      </c>
      <c r="Y1931" s="26"/>
      <c r="Z1931" s="34"/>
      <c r="AA1931" s="34"/>
      <c r="AB1931" s="34"/>
      <c r="AC1931" s="35"/>
      <c r="AD1931" s="36"/>
      <c r="AE1931" s="49"/>
      <c r="AF1931" s="246"/>
      <c r="AG1931" s="257">
        <f t="shared" si="193"/>
        <v>0</v>
      </c>
      <c r="AH1931" s="252" t="str">
        <f t="shared" si="195"/>
        <v/>
      </c>
      <c r="AI1931" s="258">
        <f t="shared" si="196"/>
        <v>0</v>
      </c>
    </row>
    <row r="1932" spans="1:35" ht="14.25" customHeight="1" x14ac:dyDescent="0.2">
      <c r="A1932" s="20"/>
      <c r="B1932" s="7"/>
      <c r="C1932" s="53"/>
      <c r="D1932" s="88"/>
      <c r="E1932" s="6"/>
      <c r="F1932" s="88"/>
      <c r="G1932" s="14"/>
      <c r="H1932" s="14"/>
      <c r="I1932" s="17"/>
      <c r="J1932" s="17"/>
      <c r="K1932" s="6"/>
      <c r="L1932" s="6"/>
      <c r="M1932" s="136"/>
      <c r="N1932" s="14"/>
      <c r="O1932" s="26"/>
      <c r="P1932" s="14"/>
      <c r="Q1932" s="14"/>
      <c r="R1932" s="14"/>
      <c r="S1932" s="14"/>
      <c r="T1932" s="14"/>
      <c r="U1932" s="14"/>
      <c r="V1932" s="6"/>
      <c r="W1932" s="256">
        <f t="shared" si="192"/>
        <v>0</v>
      </c>
      <c r="X1932" s="144" t="str">
        <f t="shared" si="194"/>
        <v/>
      </c>
      <c r="Y1932" s="26"/>
      <c r="Z1932" s="34"/>
      <c r="AA1932" s="34"/>
      <c r="AB1932" s="34"/>
      <c r="AC1932" s="35"/>
      <c r="AD1932" s="36"/>
      <c r="AE1932" s="49"/>
      <c r="AF1932" s="246"/>
      <c r="AG1932" s="257">
        <f t="shared" si="193"/>
        <v>0</v>
      </c>
      <c r="AH1932" s="252" t="str">
        <f t="shared" si="195"/>
        <v/>
      </c>
      <c r="AI1932" s="258">
        <f t="shared" si="196"/>
        <v>0</v>
      </c>
    </row>
    <row r="1933" spans="1:35" ht="14.25" customHeight="1" x14ac:dyDescent="0.2">
      <c r="A1933" s="20"/>
      <c r="B1933" s="7"/>
      <c r="C1933" s="53"/>
      <c r="D1933" s="88"/>
      <c r="E1933" s="6"/>
      <c r="F1933" s="88"/>
      <c r="G1933" s="14"/>
      <c r="H1933" s="14"/>
      <c r="I1933" s="17"/>
      <c r="J1933" s="17"/>
      <c r="K1933" s="6"/>
      <c r="L1933" s="6"/>
      <c r="M1933" s="136"/>
      <c r="N1933" s="14"/>
      <c r="O1933" s="26"/>
      <c r="P1933" s="14"/>
      <c r="Q1933" s="14"/>
      <c r="R1933" s="14"/>
      <c r="S1933" s="14"/>
      <c r="T1933" s="14"/>
      <c r="U1933" s="14"/>
      <c r="V1933" s="6"/>
      <c r="W1933" s="256">
        <f t="shared" si="192"/>
        <v>0</v>
      </c>
      <c r="X1933" s="144" t="str">
        <f t="shared" si="194"/>
        <v/>
      </c>
      <c r="Y1933" s="26"/>
      <c r="Z1933" s="34"/>
      <c r="AA1933" s="34"/>
      <c r="AB1933" s="34"/>
      <c r="AC1933" s="35"/>
      <c r="AD1933" s="36"/>
      <c r="AE1933" s="49"/>
      <c r="AF1933" s="246"/>
      <c r="AG1933" s="257">
        <f t="shared" si="193"/>
        <v>0</v>
      </c>
      <c r="AH1933" s="252" t="str">
        <f t="shared" si="195"/>
        <v/>
      </c>
      <c r="AI1933" s="258">
        <f t="shared" si="196"/>
        <v>0</v>
      </c>
    </row>
    <row r="1934" spans="1:35" ht="14.25" customHeight="1" x14ac:dyDescent="0.2">
      <c r="A1934" s="20"/>
      <c r="B1934" s="7"/>
      <c r="C1934" s="53"/>
      <c r="D1934" s="88"/>
      <c r="E1934" s="6"/>
      <c r="F1934" s="88"/>
      <c r="G1934" s="14"/>
      <c r="H1934" s="14"/>
      <c r="I1934" s="17"/>
      <c r="J1934" s="17"/>
      <c r="K1934" s="6"/>
      <c r="L1934" s="6"/>
      <c r="M1934" s="136"/>
      <c r="N1934" s="14"/>
      <c r="O1934" s="26"/>
      <c r="P1934" s="14"/>
      <c r="Q1934" s="14"/>
      <c r="R1934" s="14"/>
      <c r="S1934" s="14"/>
      <c r="T1934" s="14"/>
      <c r="U1934" s="14"/>
      <c r="V1934" s="6"/>
      <c r="W1934" s="256">
        <f t="shared" si="192"/>
        <v>0</v>
      </c>
      <c r="X1934" s="144" t="str">
        <f t="shared" si="194"/>
        <v/>
      </c>
      <c r="Y1934" s="26"/>
      <c r="Z1934" s="34"/>
      <c r="AA1934" s="34"/>
      <c r="AB1934" s="34"/>
      <c r="AC1934" s="35"/>
      <c r="AD1934" s="36"/>
      <c r="AE1934" s="49"/>
      <c r="AF1934" s="246"/>
      <c r="AG1934" s="257">
        <f t="shared" si="193"/>
        <v>0</v>
      </c>
      <c r="AH1934" s="252" t="str">
        <f t="shared" si="195"/>
        <v/>
      </c>
      <c r="AI1934" s="258">
        <f t="shared" si="196"/>
        <v>0</v>
      </c>
    </row>
    <row r="1935" spans="1:35" ht="14.25" customHeight="1" x14ac:dyDescent="0.2">
      <c r="A1935" s="20"/>
      <c r="B1935" s="7"/>
      <c r="C1935" s="53"/>
      <c r="D1935" s="88"/>
      <c r="E1935" s="6"/>
      <c r="F1935" s="88"/>
      <c r="G1935" s="14"/>
      <c r="H1935" s="14"/>
      <c r="I1935" s="17"/>
      <c r="J1935" s="17"/>
      <c r="K1935" s="6"/>
      <c r="L1935" s="6"/>
      <c r="M1935" s="136"/>
      <c r="N1935" s="14"/>
      <c r="O1935" s="26"/>
      <c r="P1935" s="14"/>
      <c r="Q1935" s="14"/>
      <c r="R1935" s="14"/>
      <c r="S1935" s="14"/>
      <c r="T1935" s="14"/>
      <c r="U1935" s="14"/>
      <c r="V1935" s="6"/>
      <c r="W1935" s="256">
        <f t="shared" si="192"/>
        <v>0</v>
      </c>
      <c r="X1935" s="144" t="str">
        <f t="shared" si="194"/>
        <v/>
      </c>
      <c r="Y1935" s="26"/>
      <c r="Z1935" s="34"/>
      <c r="AA1935" s="34"/>
      <c r="AB1935" s="34"/>
      <c r="AC1935" s="35"/>
      <c r="AD1935" s="36"/>
      <c r="AE1935" s="49"/>
      <c r="AF1935" s="246"/>
      <c r="AG1935" s="257">
        <f t="shared" si="193"/>
        <v>0</v>
      </c>
      <c r="AH1935" s="252" t="str">
        <f t="shared" si="195"/>
        <v/>
      </c>
      <c r="AI1935" s="258">
        <f t="shared" si="196"/>
        <v>0</v>
      </c>
    </row>
    <row r="1936" spans="1:35" ht="14.25" customHeight="1" x14ac:dyDescent="0.2">
      <c r="A1936" s="20"/>
      <c r="B1936" s="7"/>
      <c r="C1936" s="53"/>
      <c r="D1936" s="88"/>
      <c r="E1936" s="6"/>
      <c r="F1936" s="88"/>
      <c r="G1936" s="14"/>
      <c r="H1936" s="14"/>
      <c r="I1936" s="17"/>
      <c r="J1936" s="17"/>
      <c r="K1936" s="6"/>
      <c r="L1936" s="6"/>
      <c r="M1936" s="136"/>
      <c r="N1936" s="14"/>
      <c r="O1936" s="26"/>
      <c r="P1936" s="14"/>
      <c r="Q1936" s="14"/>
      <c r="R1936" s="14"/>
      <c r="S1936" s="14"/>
      <c r="T1936" s="14"/>
      <c r="U1936" s="14"/>
      <c r="V1936" s="6"/>
      <c r="W1936" s="256">
        <f t="shared" si="192"/>
        <v>0</v>
      </c>
      <c r="X1936" s="144" t="str">
        <f t="shared" si="194"/>
        <v/>
      </c>
      <c r="Y1936" s="26"/>
      <c r="Z1936" s="34"/>
      <c r="AA1936" s="34"/>
      <c r="AB1936" s="34"/>
      <c r="AC1936" s="35"/>
      <c r="AD1936" s="36"/>
      <c r="AE1936" s="49"/>
      <c r="AF1936" s="246"/>
      <c r="AG1936" s="257">
        <f t="shared" si="193"/>
        <v>0</v>
      </c>
      <c r="AH1936" s="252" t="str">
        <f t="shared" si="195"/>
        <v/>
      </c>
      <c r="AI1936" s="258">
        <f t="shared" si="196"/>
        <v>0</v>
      </c>
    </row>
    <row r="1937" spans="1:35" ht="14.25" customHeight="1" x14ac:dyDescent="0.2">
      <c r="A1937" s="20"/>
      <c r="B1937" s="7"/>
      <c r="C1937" s="53"/>
      <c r="D1937" s="88"/>
      <c r="E1937" s="6"/>
      <c r="F1937" s="88"/>
      <c r="G1937" s="14"/>
      <c r="H1937" s="14"/>
      <c r="I1937" s="17"/>
      <c r="J1937" s="17"/>
      <c r="K1937" s="6"/>
      <c r="L1937" s="6"/>
      <c r="M1937" s="136"/>
      <c r="N1937" s="14"/>
      <c r="O1937" s="26"/>
      <c r="P1937" s="14"/>
      <c r="Q1937" s="14"/>
      <c r="R1937" s="14"/>
      <c r="S1937" s="14"/>
      <c r="T1937" s="14"/>
      <c r="U1937" s="14"/>
      <c r="V1937" s="6"/>
      <c r="W1937" s="256">
        <f t="shared" si="192"/>
        <v>0</v>
      </c>
      <c r="X1937" s="144" t="str">
        <f t="shared" si="194"/>
        <v/>
      </c>
      <c r="Y1937" s="26"/>
      <c r="Z1937" s="34"/>
      <c r="AA1937" s="34"/>
      <c r="AB1937" s="34"/>
      <c r="AC1937" s="35"/>
      <c r="AD1937" s="36"/>
      <c r="AE1937" s="49"/>
      <c r="AF1937" s="246"/>
      <c r="AG1937" s="257">
        <f t="shared" si="193"/>
        <v>0</v>
      </c>
      <c r="AH1937" s="252" t="str">
        <f t="shared" si="195"/>
        <v/>
      </c>
      <c r="AI1937" s="258">
        <f t="shared" si="196"/>
        <v>0</v>
      </c>
    </row>
    <row r="1938" spans="1:35" ht="14.25" customHeight="1" x14ac:dyDescent="0.2">
      <c r="A1938" s="20"/>
      <c r="B1938" s="7"/>
      <c r="C1938" s="53"/>
      <c r="D1938" s="88"/>
      <c r="E1938" s="6"/>
      <c r="F1938" s="88"/>
      <c r="G1938" s="14"/>
      <c r="H1938" s="14"/>
      <c r="I1938" s="17"/>
      <c r="J1938" s="17"/>
      <c r="K1938" s="6"/>
      <c r="L1938" s="6"/>
      <c r="M1938" s="136"/>
      <c r="N1938" s="14"/>
      <c r="O1938" s="26"/>
      <c r="P1938" s="14"/>
      <c r="Q1938" s="14"/>
      <c r="R1938" s="14"/>
      <c r="S1938" s="14"/>
      <c r="T1938" s="14"/>
      <c r="U1938" s="14"/>
      <c r="V1938" s="6"/>
      <c r="W1938" s="256">
        <f t="shared" si="192"/>
        <v>0</v>
      </c>
      <c r="X1938" s="144" t="str">
        <f t="shared" si="194"/>
        <v/>
      </c>
      <c r="Y1938" s="26"/>
      <c r="Z1938" s="34"/>
      <c r="AA1938" s="34"/>
      <c r="AB1938" s="34"/>
      <c r="AC1938" s="35"/>
      <c r="AD1938" s="36"/>
      <c r="AE1938" s="49"/>
      <c r="AF1938" s="246"/>
      <c r="AG1938" s="257">
        <f t="shared" si="193"/>
        <v>0</v>
      </c>
      <c r="AH1938" s="252" t="str">
        <f t="shared" si="195"/>
        <v/>
      </c>
      <c r="AI1938" s="258">
        <f t="shared" si="196"/>
        <v>0</v>
      </c>
    </row>
    <row r="1939" spans="1:35" ht="14.25" customHeight="1" x14ac:dyDescent="0.2">
      <c r="A1939" s="20"/>
      <c r="B1939" s="7"/>
      <c r="C1939" s="53"/>
      <c r="D1939" s="88"/>
      <c r="E1939" s="6"/>
      <c r="F1939" s="88"/>
      <c r="G1939" s="14"/>
      <c r="H1939" s="14"/>
      <c r="I1939" s="17"/>
      <c r="J1939" s="17"/>
      <c r="K1939" s="6"/>
      <c r="L1939" s="6"/>
      <c r="M1939" s="136"/>
      <c r="N1939" s="14"/>
      <c r="O1939" s="26"/>
      <c r="P1939" s="14"/>
      <c r="Q1939" s="14"/>
      <c r="R1939" s="14"/>
      <c r="S1939" s="14"/>
      <c r="T1939" s="14"/>
      <c r="U1939" s="14"/>
      <c r="V1939" s="6"/>
      <c r="W1939" s="256">
        <f t="shared" si="192"/>
        <v>0</v>
      </c>
      <c r="X1939" s="144" t="str">
        <f t="shared" si="194"/>
        <v/>
      </c>
      <c r="Y1939" s="26"/>
      <c r="Z1939" s="34"/>
      <c r="AA1939" s="34"/>
      <c r="AB1939" s="34"/>
      <c r="AC1939" s="35"/>
      <c r="AD1939" s="36"/>
      <c r="AE1939" s="49"/>
      <c r="AF1939" s="246"/>
      <c r="AG1939" s="257">
        <f t="shared" si="193"/>
        <v>0</v>
      </c>
      <c r="AH1939" s="252" t="str">
        <f t="shared" si="195"/>
        <v/>
      </c>
      <c r="AI1939" s="258">
        <f t="shared" si="196"/>
        <v>0</v>
      </c>
    </row>
    <row r="1940" spans="1:35" ht="14.25" customHeight="1" x14ac:dyDescent="0.2">
      <c r="A1940" s="20"/>
      <c r="B1940" s="7"/>
      <c r="C1940" s="53"/>
      <c r="D1940" s="88"/>
      <c r="E1940" s="6"/>
      <c r="F1940" s="88"/>
      <c r="G1940" s="14"/>
      <c r="H1940" s="14"/>
      <c r="I1940" s="17"/>
      <c r="J1940" s="17"/>
      <c r="K1940" s="6"/>
      <c r="L1940" s="6"/>
      <c r="M1940" s="136"/>
      <c r="N1940" s="14"/>
      <c r="O1940" s="26"/>
      <c r="P1940" s="14"/>
      <c r="Q1940" s="14"/>
      <c r="R1940" s="14"/>
      <c r="S1940" s="14"/>
      <c r="T1940" s="14"/>
      <c r="U1940" s="14"/>
      <c r="V1940" s="6"/>
      <c r="W1940" s="256">
        <f t="shared" si="192"/>
        <v>0</v>
      </c>
      <c r="X1940" s="144" t="str">
        <f t="shared" si="194"/>
        <v/>
      </c>
      <c r="Y1940" s="26"/>
      <c r="Z1940" s="34"/>
      <c r="AA1940" s="34"/>
      <c r="AB1940" s="34"/>
      <c r="AC1940" s="35"/>
      <c r="AD1940" s="36"/>
      <c r="AE1940" s="49"/>
      <c r="AF1940" s="246"/>
      <c r="AG1940" s="257">
        <f t="shared" si="193"/>
        <v>0</v>
      </c>
      <c r="AH1940" s="252" t="str">
        <f t="shared" si="195"/>
        <v/>
      </c>
      <c r="AI1940" s="258">
        <f t="shared" si="196"/>
        <v>0</v>
      </c>
    </row>
    <row r="1941" spans="1:35" ht="14.25" customHeight="1" x14ac:dyDescent="0.2">
      <c r="A1941" s="20"/>
      <c r="B1941" s="7"/>
      <c r="C1941" s="53"/>
      <c r="D1941" s="88"/>
      <c r="E1941" s="6"/>
      <c r="F1941" s="88"/>
      <c r="G1941" s="14"/>
      <c r="H1941" s="14"/>
      <c r="I1941" s="17"/>
      <c r="J1941" s="17"/>
      <c r="K1941" s="6"/>
      <c r="L1941" s="6"/>
      <c r="M1941" s="136"/>
      <c r="N1941" s="14"/>
      <c r="O1941" s="26"/>
      <c r="P1941" s="14"/>
      <c r="Q1941" s="14"/>
      <c r="R1941" s="14"/>
      <c r="S1941" s="14"/>
      <c r="T1941" s="14"/>
      <c r="U1941" s="14"/>
      <c r="V1941" s="6"/>
      <c r="W1941" s="256">
        <f t="shared" si="192"/>
        <v>0</v>
      </c>
      <c r="X1941" s="144" t="str">
        <f t="shared" si="194"/>
        <v/>
      </c>
      <c r="Y1941" s="26"/>
      <c r="Z1941" s="34"/>
      <c r="AA1941" s="34"/>
      <c r="AB1941" s="34"/>
      <c r="AC1941" s="35"/>
      <c r="AD1941" s="36"/>
      <c r="AE1941" s="49"/>
      <c r="AF1941" s="246"/>
      <c r="AG1941" s="257">
        <f t="shared" si="193"/>
        <v>0</v>
      </c>
      <c r="AH1941" s="252" t="str">
        <f t="shared" si="195"/>
        <v/>
      </c>
      <c r="AI1941" s="258">
        <f t="shared" si="196"/>
        <v>0</v>
      </c>
    </row>
    <row r="1942" spans="1:35" ht="14.25" customHeight="1" x14ac:dyDescent="0.2">
      <c r="A1942" s="20"/>
      <c r="B1942" s="7"/>
      <c r="C1942" s="53"/>
      <c r="D1942" s="88"/>
      <c r="E1942" s="6"/>
      <c r="F1942" s="88"/>
      <c r="G1942" s="14"/>
      <c r="H1942" s="14"/>
      <c r="I1942" s="17"/>
      <c r="J1942" s="17"/>
      <c r="K1942" s="6"/>
      <c r="L1942" s="6"/>
      <c r="M1942" s="136"/>
      <c r="N1942" s="14"/>
      <c r="O1942" s="26"/>
      <c r="P1942" s="14"/>
      <c r="Q1942" s="14"/>
      <c r="R1942" s="14"/>
      <c r="S1942" s="14"/>
      <c r="T1942" s="14"/>
      <c r="U1942" s="14"/>
      <c r="V1942" s="6"/>
      <c r="W1942" s="256">
        <f t="shared" si="192"/>
        <v>0</v>
      </c>
      <c r="X1942" s="144" t="str">
        <f t="shared" si="194"/>
        <v/>
      </c>
      <c r="Y1942" s="26"/>
      <c r="Z1942" s="34"/>
      <c r="AA1942" s="34"/>
      <c r="AB1942" s="34"/>
      <c r="AC1942" s="35"/>
      <c r="AD1942" s="36"/>
      <c r="AE1942" s="49"/>
      <c r="AF1942" s="246"/>
      <c r="AG1942" s="257">
        <f t="shared" si="193"/>
        <v>0</v>
      </c>
      <c r="AH1942" s="252" t="str">
        <f t="shared" si="195"/>
        <v/>
      </c>
      <c r="AI1942" s="258">
        <f t="shared" si="196"/>
        <v>0</v>
      </c>
    </row>
    <row r="1943" spans="1:35" ht="14.25" customHeight="1" x14ac:dyDescent="0.2">
      <c r="A1943" s="20"/>
      <c r="B1943" s="7"/>
      <c r="C1943" s="53"/>
      <c r="D1943" s="88"/>
      <c r="E1943" s="6"/>
      <c r="F1943" s="88"/>
      <c r="G1943" s="14"/>
      <c r="H1943" s="14"/>
      <c r="I1943" s="17"/>
      <c r="J1943" s="17"/>
      <c r="K1943" s="6"/>
      <c r="L1943" s="6"/>
      <c r="M1943" s="136"/>
      <c r="N1943" s="14"/>
      <c r="O1943" s="26"/>
      <c r="P1943" s="14"/>
      <c r="Q1943" s="14"/>
      <c r="R1943" s="14"/>
      <c r="S1943" s="14"/>
      <c r="T1943" s="14"/>
      <c r="U1943" s="14"/>
      <c r="V1943" s="6"/>
      <c r="W1943" s="256">
        <f t="shared" si="192"/>
        <v>0</v>
      </c>
      <c r="X1943" s="144" t="str">
        <f t="shared" si="194"/>
        <v/>
      </c>
      <c r="Y1943" s="26"/>
      <c r="Z1943" s="34"/>
      <c r="AA1943" s="34"/>
      <c r="AB1943" s="34"/>
      <c r="AC1943" s="35"/>
      <c r="AD1943" s="36"/>
      <c r="AE1943" s="49"/>
      <c r="AF1943" s="246"/>
      <c r="AG1943" s="257">
        <f t="shared" si="193"/>
        <v>0</v>
      </c>
      <c r="AH1943" s="252" t="str">
        <f t="shared" si="195"/>
        <v/>
      </c>
      <c r="AI1943" s="258">
        <f t="shared" si="196"/>
        <v>0</v>
      </c>
    </row>
    <row r="1944" spans="1:35" ht="14.25" customHeight="1" x14ac:dyDescent="0.2">
      <c r="A1944" s="20"/>
      <c r="B1944" s="7"/>
      <c r="C1944" s="53"/>
      <c r="D1944" s="88"/>
      <c r="E1944" s="6"/>
      <c r="F1944" s="88"/>
      <c r="G1944" s="14"/>
      <c r="H1944" s="14"/>
      <c r="I1944" s="17"/>
      <c r="J1944" s="17"/>
      <c r="K1944" s="6"/>
      <c r="L1944" s="6"/>
      <c r="M1944" s="136"/>
      <c r="N1944" s="14"/>
      <c r="O1944" s="26"/>
      <c r="P1944" s="14"/>
      <c r="Q1944" s="14"/>
      <c r="R1944" s="14"/>
      <c r="S1944" s="14"/>
      <c r="T1944" s="14"/>
      <c r="U1944" s="14"/>
      <c r="V1944" s="6"/>
      <c r="W1944" s="256">
        <f t="shared" si="192"/>
        <v>0</v>
      </c>
      <c r="X1944" s="144" t="str">
        <f t="shared" si="194"/>
        <v/>
      </c>
      <c r="Y1944" s="26"/>
      <c r="Z1944" s="34"/>
      <c r="AA1944" s="34"/>
      <c r="AB1944" s="34"/>
      <c r="AC1944" s="35"/>
      <c r="AD1944" s="36"/>
      <c r="AE1944" s="49"/>
      <c r="AF1944" s="246"/>
      <c r="AG1944" s="257">
        <f t="shared" si="193"/>
        <v>0</v>
      </c>
      <c r="AH1944" s="252" t="str">
        <f t="shared" si="195"/>
        <v/>
      </c>
      <c r="AI1944" s="258">
        <f t="shared" si="196"/>
        <v>0</v>
      </c>
    </row>
    <row r="1945" spans="1:35" ht="14.25" customHeight="1" x14ac:dyDescent="0.2">
      <c r="A1945" s="20"/>
      <c r="B1945" s="7"/>
      <c r="C1945" s="53"/>
      <c r="D1945" s="88"/>
      <c r="E1945" s="6"/>
      <c r="F1945" s="88"/>
      <c r="G1945" s="14"/>
      <c r="H1945" s="14"/>
      <c r="I1945" s="17"/>
      <c r="J1945" s="17"/>
      <c r="K1945" s="6"/>
      <c r="L1945" s="6"/>
      <c r="M1945" s="136"/>
      <c r="N1945" s="14"/>
      <c r="O1945" s="26"/>
      <c r="P1945" s="14"/>
      <c r="Q1945" s="14"/>
      <c r="R1945" s="14"/>
      <c r="S1945" s="14"/>
      <c r="T1945" s="14"/>
      <c r="U1945" s="14"/>
      <c r="V1945" s="6"/>
      <c r="W1945" s="256">
        <f t="shared" si="192"/>
        <v>0</v>
      </c>
      <c r="X1945" s="144" t="str">
        <f t="shared" si="194"/>
        <v/>
      </c>
      <c r="Y1945" s="26"/>
      <c r="Z1945" s="34"/>
      <c r="AA1945" s="34"/>
      <c r="AB1945" s="34"/>
      <c r="AC1945" s="35"/>
      <c r="AD1945" s="36"/>
      <c r="AE1945" s="49"/>
      <c r="AF1945" s="246"/>
      <c r="AG1945" s="257">
        <f t="shared" si="193"/>
        <v>0</v>
      </c>
      <c r="AH1945" s="252" t="str">
        <f t="shared" si="195"/>
        <v/>
      </c>
      <c r="AI1945" s="258">
        <f t="shared" si="196"/>
        <v>0</v>
      </c>
    </row>
    <row r="1946" spans="1:35" ht="14.25" customHeight="1" x14ac:dyDescent="0.2">
      <c r="A1946" s="20"/>
      <c r="B1946" s="7"/>
      <c r="C1946" s="53"/>
      <c r="D1946" s="88"/>
      <c r="E1946" s="6"/>
      <c r="F1946" s="88"/>
      <c r="G1946" s="14"/>
      <c r="H1946" s="14"/>
      <c r="I1946" s="17"/>
      <c r="J1946" s="17"/>
      <c r="K1946" s="6"/>
      <c r="L1946" s="6"/>
      <c r="M1946" s="136"/>
      <c r="N1946" s="14"/>
      <c r="O1946" s="26"/>
      <c r="P1946" s="14"/>
      <c r="Q1946" s="14"/>
      <c r="R1946" s="14"/>
      <c r="S1946" s="14"/>
      <c r="T1946" s="14"/>
      <c r="U1946" s="14"/>
      <c r="V1946" s="6"/>
      <c r="W1946" s="256">
        <f t="shared" si="192"/>
        <v>0</v>
      </c>
      <c r="X1946" s="144" t="str">
        <f t="shared" si="194"/>
        <v/>
      </c>
      <c r="Y1946" s="26"/>
      <c r="Z1946" s="34"/>
      <c r="AA1946" s="34"/>
      <c r="AB1946" s="34"/>
      <c r="AC1946" s="35"/>
      <c r="AD1946" s="36"/>
      <c r="AE1946" s="49"/>
      <c r="AF1946" s="246"/>
      <c r="AG1946" s="257">
        <f t="shared" si="193"/>
        <v>0</v>
      </c>
      <c r="AH1946" s="252" t="str">
        <f t="shared" si="195"/>
        <v/>
      </c>
      <c r="AI1946" s="258">
        <f t="shared" si="196"/>
        <v>0</v>
      </c>
    </row>
    <row r="1947" spans="1:35" ht="14.25" customHeight="1" x14ac:dyDescent="0.2">
      <c r="A1947" s="20"/>
      <c r="B1947" s="7"/>
      <c r="C1947" s="53"/>
      <c r="D1947" s="88"/>
      <c r="E1947" s="6"/>
      <c r="F1947" s="88"/>
      <c r="G1947" s="14"/>
      <c r="H1947" s="14"/>
      <c r="I1947" s="17"/>
      <c r="J1947" s="17"/>
      <c r="K1947" s="6"/>
      <c r="L1947" s="6"/>
      <c r="M1947" s="136"/>
      <c r="N1947" s="14"/>
      <c r="O1947" s="26"/>
      <c r="P1947" s="14"/>
      <c r="Q1947" s="14"/>
      <c r="R1947" s="14"/>
      <c r="S1947" s="14"/>
      <c r="T1947" s="14"/>
      <c r="U1947" s="14"/>
      <c r="V1947" s="6"/>
      <c r="W1947" s="256">
        <f t="shared" si="192"/>
        <v>0</v>
      </c>
      <c r="X1947" s="144" t="str">
        <f t="shared" si="194"/>
        <v/>
      </c>
      <c r="Y1947" s="26"/>
      <c r="Z1947" s="34"/>
      <c r="AA1947" s="34"/>
      <c r="AB1947" s="34"/>
      <c r="AC1947" s="35"/>
      <c r="AD1947" s="36"/>
      <c r="AE1947" s="49"/>
      <c r="AF1947" s="246"/>
      <c r="AG1947" s="257">
        <f t="shared" si="193"/>
        <v>0</v>
      </c>
      <c r="AH1947" s="252" t="str">
        <f t="shared" si="195"/>
        <v/>
      </c>
      <c r="AI1947" s="258">
        <f t="shared" si="196"/>
        <v>0</v>
      </c>
    </row>
    <row r="1948" spans="1:35" ht="14.25" customHeight="1" x14ac:dyDescent="0.2">
      <c r="A1948" s="20"/>
      <c r="B1948" s="7"/>
      <c r="C1948" s="53"/>
      <c r="D1948" s="88"/>
      <c r="E1948" s="6"/>
      <c r="F1948" s="88"/>
      <c r="G1948" s="14"/>
      <c r="H1948" s="14"/>
      <c r="I1948" s="17"/>
      <c r="J1948" s="17"/>
      <c r="K1948" s="6"/>
      <c r="L1948" s="6"/>
      <c r="M1948" s="136"/>
      <c r="N1948" s="14"/>
      <c r="O1948" s="26"/>
      <c r="P1948" s="14"/>
      <c r="Q1948" s="14"/>
      <c r="R1948" s="14"/>
      <c r="S1948" s="14"/>
      <c r="T1948" s="14"/>
      <c r="U1948" s="14"/>
      <c r="V1948" s="6"/>
      <c r="W1948" s="256">
        <f t="shared" si="192"/>
        <v>0</v>
      </c>
      <c r="X1948" s="144" t="str">
        <f t="shared" si="194"/>
        <v/>
      </c>
      <c r="Y1948" s="26"/>
      <c r="Z1948" s="34"/>
      <c r="AA1948" s="34"/>
      <c r="AB1948" s="34"/>
      <c r="AC1948" s="35"/>
      <c r="AD1948" s="36"/>
      <c r="AE1948" s="49"/>
      <c r="AF1948" s="246"/>
      <c r="AG1948" s="257">
        <f t="shared" si="193"/>
        <v>0</v>
      </c>
      <c r="AH1948" s="252" t="str">
        <f t="shared" si="195"/>
        <v/>
      </c>
      <c r="AI1948" s="258">
        <f t="shared" si="196"/>
        <v>0</v>
      </c>
    </row>
    <row r="1949" spans="1:35" ht="14.25" customHeight="1" x14ac:dyDescent="0.2">
      <c r="A1949" s="20"/>
      <c r="B1949" s="7"/>
      <c r="C1949" s="53"/>
      <c r="D1949" s="88"/>
      <c r="E1949" s="6"/>
      <c r="F1949" s="88"/>
      <c r="G1949" s="14"/>
      <c r="H1949" s="14"/>
      <c r="I1949" s="17"/>
      <c r="J1949" s="17"/>
      <c r="K1949" s="6"/>
      <c r="L1949" s="6"/>
      <c r="M1949" s="136"/>
      <c r="N1949" s="14"/>
      <c r="O1949" s="26"/>
      <c r="P1949" s="14"/>
      <c r="Q1949" s="14"/>
      <c r="R1949" s="14"/>
      <c r="S1949" s="14"/>
      <c r="T1949" s="14"/>
      <c r="U1949" s="14"/>
      <c r="V1949" s="6"/>
      <c r="W1949" s="256">
        <f t="shared" si="192"/>
        <v>0</v>
      </c>
      <c r="X1949" s="144" t="str">
        <f t="shared" si="194"/>
        <v/>
      </c>
      <c r="Y1949" s="26"/>
      <c r="Z1949" s="34"/>
      <c r="AA1949" s="34"/>
      <c r="AB1949" s="34"/>
      <c r="AC1949" s="35"/>
      <c r="AD1949" s="36"/>
      <c r="AE1949" s="49"/>
      <c r="AF1949" s="246"/>
      <c r="AG1949" s="257">
        <f t="shared" si="193"/>
        <v>0</v>
      </c>
      <c r="AH1949" s="252" t="str">
        <f t="shared" si="195"/>
        <v/>
      </c>
      <c r="AI1949" s="258">
        <f t="shared" si="196"/>
        <v>0</v>
      </c>
    </row>
    <row r="1950" spans="1:35" ht="14.25" customHeight="1" x14ac:dyDescent="0.2">
      <c r="A1950" s="20"/>
      <c r="B1950" s="7"/>
      <c r="C1950" s="53"/>
      <c r="D1950" s="88"/>
      <c r="E1950" s="6"/>
      <c r="F1950" s="88"/>
      <c r="G1950" s="14"/>
      <c r="H1950" s="14"/>
      <c r="I1950" s="17"/>
      <c r="J1950" s="17"/>
      <c r="K1950" s="6"/>
      <c r="L1950" s="6"/>
      <c r="M1950" s="136"/>
      <c r="N1950" s="14"/>
      <c r="O1950" s="26"/>
      <c r="P1950" s="14"/>
      <c r="Q1950" s="14"/>
      <c r="R1950" s="14"/>
      <c r="S1950" s="14"/>
      <c r="T1950" s="14"/>
      <c r="U1950" s="14"/>
      <c r="V1950" s="6"/>
      <c r="W1950" s="256">
        <f t="shared" si="192"/>
        <v>0</v>
      </c>
      <c r="X1950" s="144" t="str">
        <f t="shared" si="194"/>
        <v/>
      </c>
      <c r="Y1950" s="26"/>
      <c r="Z1950" s="34"/>
      <c r="AA1950" s="34"/>
      <c r="AB1950" s="34"/>
      <c r="AC1950" s="35"/>
      <c r="AD1950" s="36"/>
      <c r="AE1950" s="49"/>
      <c r="AF1950" s="246"/>
      <c r="AG1950" s="257">
        <f t="shared" si="193"/>
        <v>0</v>
      </c>
      <c r="AH1950" s="252" t="str">
        <f t="shared" si="195"/>
        <v/>
      </c>
      <c r="AI1950" s="258">
        <f t="shared" si="196"/>
        <v>0</v>
      </c>
    </row>
    <row r="1951" spans="1:35" ht="14.25" customHeight="1" x14ac:dyDescent="0.2">
      <c r="A1951" s="20"/>
      <c r="B1951" s="7"/>
      <c r="C1951" s="53"/>
      <c r="D1951" s="88"/>
      <c r="E1951" s="6"/>
      <c r="F1951" s="88"/>
      <c r="G1951" s="14"/>
      <c r="H1951" s="14"/>
      <c r="I1951" s="17"/>
      <c r="J1951" s="17"/>
      <c r="K1951" s="6"/>
      <c r="L1951" s="6"/>
      <c r="M1951" s="136"/>
      <c r="N1951" s="14"/>
      <c r="O1951" s="26"/>
      <c r="P1951" s="14"/>
      <c r="Q1951" s="14"/>
      <c r="R1951" s="14"/>
      <c r="S1951" s="14"/>
      <c r="T1951" s="14"/>
      <c r="U1951" s="14"/>
      <c r="V1951" s="6"/>
      <c r="W1951" s="256">
        <f t="shared" si="192"/>
        <v>0</v>
      </c>
      <c r="X1951" s="144" t="str">
        <f t="shared" si="194"/>
        <v/>
      </c>
      <c r="Y1951" s="26"/>
      <c r="Z1951" s="34"/>
      <c r="AA1951" s="34"/>
      <c r="AB1951" s="34"/>
      <c r="AC1951" s="35"/>
      <c r="AD1951" s="36"/>
      <c r="AE1951" s="49"/>
      <c r="AF1951" s="246"/>
      <c r="AG1951" s="257">
        <f t="shared" si="193"/>
        <v>0</v>
      </c>
      <c r="AH1951" s="252" t="str">
        <f t="shared" si="195"/>
        <v/>
      </c>
      <c r="AI1951" s="258">
        <f t="shared" si="196"/>
        <v>0</v>
      </c>
    </row>
    <row r="1952" spans="1:35" ht="14.25" customHeight="1" x14ac:dyDescent="0.2">
      <c r="A1952" s="20"/>
      <c r="B1952" s="7"/>
      <c r="C1952" s="53"/>
      <c r="D1952" s="88"/>
      <c r="E1952" s="6"/>
      <c r="F1952" s="88"/>
      <c r="G1952" s="14"/>
      <c r="H1952" s="14"/>
      <c r="I1952" s="17"/>
      <c r="J1952" s="17"/>
      <c r="K1952" s="6"/>
      <c r="L1952" s="6"/>
      <c r="M1952" s="136"/>
      <c r="N1952" s="14"/>
      <c r="O1952" s="26"/>
      <c r="P1952" s="14"/>
      <c r="Q1952" s="14"/>
      <c r="R1952" s="14"/>
      <c r="S1952" s="14"/>
      <c r="T1952" s="14"/>
      <c r="U1952" s="14"/>
      <c r="V1952" s="6"/>
      <c r="W1952" s="256">
        <f t="shared" si="192"/>
        <v>0</v>
      </c>
      <c r="X1952" s="144" t="str">
        <f t="shared" si="194"/>
        <v/>
      </c>
      <c r="Y1952" s="26"/>
      <c r="Z1952" s="34"/>
      <c r="AA1952" s="34"/>
      <c r="AB1952" s="34"/>
      <c r="AC1952" s="35"/>
      <c r="AD1952" s="36"/>
      <c r="AE1952" s="49"/>
      <c r="AF1952" s="246"/>
      <c r="AG1952" s="257">
        <f t="shared" si="193"/>
        <v>0</v>
      </c>
      <c r="AH1952" s="252" t="str">
        <f t="shared" si="195"/>
        <v/>
      </c>
      <c r="AI1952" s="258">
        <f t="shared" si="196"/>
        <v>0</v>
      </c>
    </row>
    <row r="1953" spans="1:35" ht="14.25" customHeight="1" x14ac:dyDescent="0.2">
      <c r="A1953" s="20"/>
      <c r="B1953" s="7"/>
      <c r="C1953" s="53"/>
      <c r="D1953" s="88"/>
      <c r="E1953" s="6"/>
      <c r="F1953" s="88"/>
      <c r="G1953" s="14"/>
      <c r="H1953" s="14"/>
      <c r="I1953" s="17"/>
      <c r="J1953" s="17"/>
      <c r="K1953" s="6"/>
      <c r="L1953" s="6"/>
      <c r="M1953" s="136"/>
      <c r="N1953" s="14"/>
      <c r="O1953" s="26"/>
      <c r="P1953" s="14"/>
      <c r="Q1953" s="14"/>
      <c r="R1953" s="14"/>
      <c r="S1953" s="14"/>
      <c r="T1953" s="14"/>
      <c r="U1953" s="14"/>
      <c r="V1953" s="6"/>
      <c r="W1953" s="256">
        <f t="shared" si="192"/>
        <v>0</v>
      </c>
      <c r="X1953" s="144" t="str">
        <f t="shared" si="194"/>
        <v/>
      </c>
      <c r="Y1953" s="26"/>
      <c r="Z1953" s="34"/>
      <c r="AA1953" s="34"/>
      <c r="AB1953" s="34"/>
      <c r="AC1953" s="35"/>
      <c r="AD1953" s="36"/>
      <c r="AE1953" s="49"/>
      <c r="AF1953" s="246"/>
      <c r="AG1953" s="257">
        <f t="shared" si="193"/>
        <v>0</v>
      </c>
      <c r="AH1953" s="252" t="str">
        <f t="shared" si="195"/>
        <v/>
      </c>
      <c r="AI1953" s="258">
        <f t="shared" si="196"/>
        <v>0</v>
      </c>
    </row>
    <row r="1954" spans="1:35" ht="14.25" customHeight="1" x14ac:dyDescent="0.2">
      <c r="A1954" s="20"/>
      <c r="B1954" s="7"/>
      <c r="C1954" s="53"/>
      <c r="D1954" s="88"/>
      <c r="E1954" s="6"/>
      <c r="F1954" s="88"/>
      <c r="G1954" s="14"/>
      <c r="H1954" s="14"/>
      <c r="I1954" s="17"/>
      <c r="J1954" s="17"/>
      <c r="K1954" s="6"/>
      <c r="L1954" s="6"/>
      <c r="M1954" s="136"/>
      <c r="N1954" s="14"/>
      <c r="O1954" s="26"/>
      <c r="P1954" s="14"/>
      <c r="Q1954" s="14"/>
      <c r="R1954" s="14"/>
      <c r="S1954" s="14"/>
      <c r="T1954" s="14"/>
      <c r="U1954" s="14"/>
      <c r="V1954" s="6"/>
      <c r="W1954" s="256">
        <f t="shared" si="192"/>
        <v>0</v>
      </c>
      <c r="X1954" s="144" t="str">
        <f t="shared" si="194"/>
        <v/>
      </c>
      <c r="Y1954" s="26"/>
      <c r="Z1954" s="34"/>
      <c r="AA1954" s="34"/>
      <c r="AB1954" s="34"/>
      <c r="AC1954" s="35"/>
      <c r="AD1954" s="36"/>
      <c r="AE1954" s="49"/>
      <c r="AF1954" s="246"/>
      <c r="AG1954" s="257">
        <f t="shared" si="193"/>
        <v>0</v>
      </c>
      <c r="AH1954" s="252" t="str">
        <f t="shared" si="195"/>
        <v/>
      </c>
      <c r="AI1954" s="258">
        <f t="shared" si="196"/>
        <v>0</v>
      </c>
    </row>
    <row r="1955" spans="1:35" ht="14.25" customHeight="1" x14ac:dyDescent="0.2">
      <c r="A1955" s="20"/>
      <c r="B1955" s="7"/>
      <c r="C1955" s="53"/>
      <c r="D1955" s="88"/>
      <c r="E1955" s="6"/>
      <c r="F1955" s="88"/>
      <c r="G1955" s="14"/>
      <c r="H1955" s="14"/>
      <c r="I1955" s="17"/>
      <c r="J1955" s="17"/>
      <c r="K1955" s="6"/>
      <c r="L1955" s="6"/>
      <c r="M1955" s="136"/>
      <c r="N1955" s="14"/>
      <c r="O1955" s="26"/>
      <c r="P1955" s="14"/>
      <c r="Q1955" s="14"/>
      <c r="R1955" s="14"/>
      <c r="S1955" s="14"/>
      <c r="T1955" s="14"/>
      <c r="U1955" s="14"/>
      <c r="V1955" s="6"/>
      <c r="W1955" s="256">
        <f t="shared" si="192"/>
        <v>0</v>
      </c>
      <c r="X1955" s="144" t="str">
        <f t="shared" si="194"/>
        <v/>
      </c>
      <c r="Y1955" s="26"/>
      <c r="Z1955" s="34"/>
      <c r="AA1955" s="34"/>
      <c r="AB1955" s="34"/>
      <c r="AC1955" s="35"/>
      <c r="AD1955" s="36"/>
      <c r="AE1955" s="49"/>
      <c r="AF1955" s="246"/>
      <c r="AG1955" s="257">
        <f t="shared" si="193"/>
        <v>0</v>
      </c>
      <c r="AH1955" s="252" t="str">
        <f t="shared" si="195"/>
        <v/>
      </c>
      <c r="AI1955" s="258">
        <f t="shared" si="196"/>
        <v>0</v>
      </c>
    </row>
    <row r="1956" spans="1:35" ht="14.25" customHeight="1" x14ac:dyDescent="0.2">
      <c r="A1956" s="20"/>
      <c r="B1956" s="7"/>
      <c r="C1956" s="53"/>
      <c r="D1956" s="88"/>
      <c r="E1956" s="6"/>
      <c r="F1956" s="88"/>
      <c r="G1956" s="14"/>
      <c r="H1956" s="14"/>
      <c r="I1956" s="17"/>
      <c r="J1956" s="17"/>
      <c r="K1956" s="6"/>
      <c r="L1956" s="6"/>
      <c r="M1956" s="136"/>
      <c r="N1956" s="14"/>
      <c r="O1956" s="26"/>
      <c r="P1956" s="14"/>
      <c r="Q1956" s="14"/>
      <c r="R1956" s="14"/>
      <c r="S1956" s="14"/>
      <c r="T1956" s="14"/>
      <c r="U1956" s="14"/>
      <c r="V1956" s="6"/>
      <c r="W1956" s="256">
        <f t="shared" si="192"/>
        <v>0</v>
      </c>
      <c r="X1956" s="144" t="str">
        <f t="shared" si="194"/>
        <v/>
      </c>
      <c r="Y1956" s="26"/>
      <c r="Z1956" s="34"/>
      <c r="AA1956" s="34"/>
      <c r="AB1956" s="34"/>
      <c r="AC1956" s="35"/>
      <c r="AD1956" s="36"/>
      <c r="AE1956" s="49"/>
      <c r="AF1956" s="246"/>
      <c r="AG1956" s="257">
        <f t="shared" si="193"/>
        <v>0</v>
      </c>
      <c r="AH1956" s="252" t="str">
        <f t="shared" si="195"/>
        <v/>
      </c>
      <c r="AI1956" s="258">
        <f t="shared" si="196"/>
        <v>0</v>
      </c>
    </row>
    <row r="1957" spans="1:35" ht="14.25" customHeight="1" x14ac:dyDescent="0.2">
      <c r="A1957" s="20"/>
      <c r="B1957" s="7"/>
      <c r="C1957" s="53"/>
      <c r="D1957" s="88"/>
      <c r="E1957" s="6"/>
      <c r="F1957" s="88"/>
      <c r="G1957" s="14"/>
      <c r="H1957" s="14"/>
      <c r="I1957" s="17"/>
      <c r="J1957" s="17"/>
      <c r="K1957" s="6"/>
      <c r="L1957" s="6"/>
      <c r="M1957" s="136"/>
      <c r="N1957" s="14"/>
      <c r="O1957" s="26"/>
      <c r="P1957" s="14"/>
      <c r="Q1957" s="14"/>
      <c r="R1957" s="14"/>
      <c r="S1957" s="14"/>
      <c r="T1957" s="14"/>
      <c r="U1957" s="14"/>
      <c r="V1957" s="6"/>
      <c r="W1957" s="256">
        <f t="shared" si="192"/>
        <v>0</v>
      </c>
      <c r="X1957" s="144" t="str">
        <f t="shared" si="194"/>
        <v/>
      </c>
      <c r="Y1957" s="26"/>
      <c r="Z1957" s="34"/>
      <c r="AA1957" s="34"/>
      <c r="AB1957" s="34"/>
      <c r="AC1957" s="35"/>
      <c r="AD1957" s="36"/>
      <c r="AE1957" s="49"/>
      <c r="AF1957" s="246"/>
      <c r="AG1957" s="257">
        <f t="shared" si="193"/>
        <v>0</v>
      </c>
      <c r="AH1957" s="252" t="str">
        <f t="shared" si="195"/>
        <v/>
      </c>
      <c r="AI1957" s="258">
        <f t="shared" si="196"/>
        <v>0</v>
      </c>
    </row>
    <row r="1958" spans="1:35" ht="14.25" customHeight="1" x14ac:dyDescent="0.2">
      <c r="A1958" s="20"/>
      <c r="B1958" s="7"/>
      <c r="C1958" s="53"/>
      <c r="D1958" s="88"/>
      <c r="E1958" s="6"/>
      <c r="F1958" s="88"/>
      <c r="G1958" s="14"/>
      <c r="H1958" s="14"/>
      <c r="I1958" s="17"/>
      <c r="J1958" s="17"/>
      <c r="K1958" s="6"/>
      <c r="L1958" s="6"/>
      <c r="M1958" s="136"/>
      <c r="N1958" s="14"/>
      <c r="O1958" s="26"/>
      <c r="P1958" s="14"/>
      <c r="Q1958" s="14"/>
      <c r="R1958" s="14"/>
      <c r="S1958" s="14"/>
      <c r="T1958" s="14"/>
      <c r="U1958" s="14"/>
      <c r="V1958" s="6"/>
      <c r="W1958" s="256">
        <f t="shared" si="192"/>
        <v>0</v>
      </c>
      <c r="X1958" s="144" t="str">
        <f t="shared" si="194"/>
        <v/>
      </c>
      <c r="Y1958" s="26"/>
      <c r="Z1958" s="34"/>
      <c r="AA1958" s="34"/>
      <c r="AB1958" s="34"/>
      <c r="AC1958" s="35"/>
      <c r="AD1958" s="36"/>
      <c r="AE1958" s="49"/>
      <c r="AF1958" s="246"/>
      <c r="AG1958" s="257">
        <f t="shared" si="193"/>
        <v>0</v>
      </c>
      <c r="AH1958" s="252" t="str">
        <f t="shared" si="195"/>
        <v/>
      </c>
      <c r="AI1958" s="258">
        <f t="shared" si="196"/>
        <v>0</v>
      </c>
    </row>
    <row r="1959" spans="1:35" ht="14.25" customHeight="1" x14ac:dyDescent="0.2">
      <c r="A1959" s="20"/>
      <c r="B1959" s="7"/>
      <c r="C1959" s="53"/>
      <c r="D1959" s="88"/>
      <c r="E1959" s="6"/>
      <c r="F1959" s="88"/>
      <c r="G1959" s="14"/>
      <c r="H1959" s="14"/>
      <c r="I1959" s="17"/>
      <c r="J1959" s="17"/>
      <c r="K1959" s="6"/>
      <c r="L1959" s="6"/>
      <c r="M1959" s="136"/>
      <c r="N1959" s="14"/>
      <c r="O1959" s="26"/>
      <c r="P1959" s="14"/>
      <c r="Q1959" s="14"/>
      <c r="R1959" s="14"/>
      <c r="S1959" s="14"/>
      <c r="T1959" s="14"/>
      <c r="U1959" s="14"/>
      <c r="V1959" s="6"/>
      <c r="W1959" s="256">
        <f t="shared" si="192"/>
        <v>0</v>
      </c>
      <c r="X1959" s="144" t="str">
        <f t="shared" si="194"/>
        <v/>
      </c>
      <c r="Y1959" s="26"/>
      <c r="Z1959" s="34"/>
      <c r="AA1959" s="34"/>
      <c r="AB1959" s="34"/>
      <c r="AC1959" s="35"/>
      <c r="AD1959" s="36"/>
      <c r="AE1959" s="49"/>
      <c r="AF1959" s="246"/>
      <c r="AG1959" s="257">
        <f t="shared" si="193"/>
        <v>0</v>
      </c>
      <c r="AH1959" s="252" t="str">
        <f t="shared" si="195"/>
        <v/>
      </c>
      <c r="AI1959" s="258">
        <f t="shared" si="196"/>
        <v>0</v>
      </c>
    </row>
    <row r="1960" spans="1:35" ht="14.25" customHeight="1" x14ac:dyDescent="0.2">
      <c r="A1960" s="20"/>
      <c r="B1960" s="7"/>
      <c r="C1960" s="53"/>
      <c r="D1960" s="88"/>
      <c r="E1960" s="6"/>
      <c r="F1960" s="88"/>
      <c r="G1960" s="14"/>
      <c r="H1960" s="14"/>
      <c r="I1960" s="17"/>
      <c r="J1960" s="17"/>
      <c r="K1960" s="6"/>
      <c r="L1960" s="6"/>
      <c r="M1960" s="136"/>
      <c r="N1960" s="14"/>
      <c r="O1960" s="26"/>
      <c r="P1960" s="14"/>
      <c r="Q1960" s="14"/>
      <c r="R1960" s="14"/>
      <c r="S1960" s="14"/>
      <c r="T1960" s="14"/>
      <c r="U1960" s="14"/>
      <c r="V1960" s="6"/>
      <c r="W1960" s="256">
        <f t="shared" ref="W1960:W2023" si="197">S1960+T1960+U1960+V1960</f>
        <v>0</v>
      </c>
      <c r="X1960" s="144" t="str">
        <f t="shared" si="194"/>
        <v/>
      </c>
      <c r="Y1960" s="26"/>
      <c r="Z1960" s="34"/>
      <c r="AA1960" s="34"/>
      <c r="AB1960" s="34"/>
      <c r="AC1960" s="35"/>
      <c r="AD1960" s="36"/>
      <c r="AE1960" s="49"/>
      <c r="AF1960" s="246"/>
      <c r="AG1960" s="257">
        <f t="shared" ref="AG1960:AG2023" si="198">N1960*C1960</f>
        <v>0</v>
      </c>
      <c r="AH1960" s="252" t="str">
        <f t="shared" si="195"/>
        <v/>
      </c>
      <c r="AI1960" s="258">
        <f t="shared" si="196"/>
        <v>0</v>
      </c>
    </row>
    <row r="1961" spans="1:35" ht="14.25" customHeight="1" x14ac:dyDescent="0.2">
      <c r="A1961" s="20"/>
      <c r="B1961" s="7"/>
      <c r="C1961" s="53"/>
      <c r="D1961" s="88"/>
      <c r="E1961" s="6"/>
      <c r="F1961" s="88"/>
      <c r="G1961" s="14"/>
      <c r="H1961" s="14"/>
      <c r="I1961" s="17"/>
      <c r="J1961" s="17"/>
      <c r="K1961" s="6"/>
      <c r="L1961" s="6"/>
      <c r="M1961" s="136"/>
      <c r="N1961" s="14"/>
      <c r="O1961" s="26"/>
      <c r="P1961" s="14"/>
      <c r="Q1961" s="14"/>
      <c r="R1961" s="14"/>
      <c r="S1961" s="14"/>
      <c r="T1961" s="14"/>
      <c r="U1961" s="14"/>
      <c r="V1961" s="6"/>
      <c r="W1961" s="256">
        <f t="shared" si="197"/>
        <v>0</v>
      </c>
      <c r="X1961" s="144" t="str">
        <f t="shared" ref="X1961:X2024" si="199">IF(O1961="a",0,IF(O1961="d","0",IF(O1961="","",+N1961-S1961-T1961-U1961-V1961)))</f>
        <v/>
      </c>
      <c r="Y1961" s="26"/>
      <c r="Z1961" s="34"/>
      <c r="AA1961" s="34"/>
      <c r="AB1961" s="34"/>
      <c r="AC1961" s="35"/>
      <c r="AD1961" s="36"/>
      <c r="AE1961" s="49"/>
      <c r="AF1961" s="246"/>
      <c r="AG1961" s="257">
        <f t="shared" si="198"/>
        <v>0</v>
      </c>
      <c r="AH1961" s="252" t="str">
        <f t="shared" ref="AH1961:AH2024" si="200">IF(O1961="a",0,IF(O1961="d",0,IF(C1961="","",+N1961-(C1961*N1961))))</f>
        <v/>
      </c>
      <c r="AI1961" s="258">
        <f t="shared" si="196"/>
        <v>0</v>
      </c>
    </row>
    <row r="1962" spans="1:35" ht="14.25" customHeight="1" x14ac:dyDescent="0.2">
      <c r="A1962" s="20"/>
      <c r="B1962" s="7"/>
      <c r="C1962" s="53"/>
      <c r="D1962" s="88"/>
      <c r="E1962" s="6"/>
      <c r="F1962" s="88"/>
      <c r="G1962" s="14"/>
      <c r="H1962" s="14"/>
      <c r="I1962" s="17"/>
      <c r="J1962" s="17"/>
      <c r="K1962" s="6"/>
      <c r="L1962" s="6"/>
      <c r="M1962" s="136"/>
      <c r="N1962" s="14"/>
      <c r="O1962" s="26"/>
      <c r="P1962" s="14"/>
      <c r="Q1962" s="14"/>
      <c r="R1962" s="14"/>
      <c r="S1962" s="14"/>
      <c r="T1962" s="14"/>
      <c r="U1962" s="14"/>
      <c r="V1962" s="6"/>
      <c r="W1962" s="256">
        <f t="shared" si="197"/>
        <v>0</v>
      </c>
      <c r="X1962" s="144" t="str">
        <f t="shared" si="199"/>
        <v/>
      </c>
      <c r="Y1962" s="26"/>
      <c r="Z1962" s="34"/>
      <c r="AA1962" s="34"/>
      <c r="AB1962" s="34"/>
      <c r="AC1962" s="35"/>
      <c r="AD1962" s="36"/>
      <c r="AE1962" s="49"/>
      <c r="AF1962" s="246"/>
      <c r="AG1962" s="257">
        <f t="shared" si="198"/>
        <v>0</v>
      </c>
      <c r="AH1962" s="252" t="str">
        <f t="shared" si="200"/>
        <v/>
      </c>
      <c r="AI1962" s="258">
        <f t="shared" si="196"/>
        <v>0</v>
      </c>
    </row>
    <row r="1963" spans="1:35" ht="14.25" customHeight="1" x14ac:dyDescent="0.2">
      <c r="A1963" s="20"/>
      <c r="B1963" s="7"/>
      <c r="C1963" s="53"/>
      <c r="D1963" s="88"/>
      <c r="E1963" s="6"/>
      <c r="F1963" s="88"/>
      <c r="G1963" s="14"/>
      <c r="H1963" s="14"/>
      <c r="I1963" s="17"/>
      <c r="J1963" s="17"/>
      <c r="K1963" s="6"/>
      <c r="L1963" s="6"/>
      <c r="M1963" s="136"/>
      <c r="N1963" s="14"/>
      <c r="O1963" s="26"/>
      <c r="P1963" s="14"/>
      <c r="Q1963" s="14"/>
      <c r="R1963" s="14"/>
      <c r="S1963" s="14"/>
      <c r="T1963" s="14"/>
      <c r="U1963" s="14"/>
      <c r="V1963" s="6"/>
      <c r="W1963" s="256">
        <f t="shared" si="197"/>
        <v>0</v>
      </c>
      <c r="X1963" s="144" t="str">
        <f t="shared" si="199"/>
        <v/>
      </c>
      <c r="Y1963" s="26"/>
      <c r="Z1963" s="34"/>
      <c r="AA1963" s="34"/>
      <c r="AB1963" s="34"/>
      <c r="AC1963" s="35"/>
      <c r="AD1963" s="36"/>
      <c r="AE1963" s="49"/>
      <c r="AF1963" s="246"/>
      <c r="AG1963" s="257">
        <f t="shared" si="198"/>
        <v>0</v>
      </c>
      <c r="AH1963" s="252" t="str">
        <f t="shared" si="200"/>
        <v/>
      </c>
      <c r="AI1963" s="258">
        <f t="shared" si="196"/>
        <v>0</v>
      </c>
    </row>
    <row r="1964" spans="1:35" ht="14.25" customHeight="1" x14ac:dyDescent="0.2">
      <c r="A1964" s="20"/>
      <c r="B1964" s="7"/>
      <c r="C1964" s="53"/>
      <c r="D1964" s="88"/>
      <c r="E1964" s="6"/>
      <c r="F1964" s="88"/>
      <c r="G1964" s="14"/>
      <c r="H1964" s="14"/>
      <c r="I1964" s="17"/>
      <c r="J1964" s="17"/>
      <c r="K1964" s="6"/>
      <c r="L1964" s="6"/>
      <c r="M1964" s="136"/>
      <c r="N1964" s="14"/>
      <c r="O1964" s="26"/>
      <c r="P1964" s="14"/>
      <c r="Q1964" s="14"/>
      <c r="R1964" s="14"/>
      <c r="S1964" s="14"/>
      <c r="T1964" s="14"/>
      <c r="U1964" s="14"/>
      <c r="V1964" s="6"/>
      <c r="W1964" s="256">
        <f t="shared" si="197"/>
        <v>0</v>
      </c>
      <c r="X1964" s="144" t="str">
        <f t="shared" si="199"/>
        <v/>
      </c>
      <c r="Y1964" s="26"/>
      <c r="Z1964" s="34"/>
      <c r="AA1964" s="34"/>
      <c r="AB1964" s="34"/>
      <c r="AC1964" s="35"/>
      <c r="AD1964" s="36"/>
      <c r="AE1964" s="49"/>
      <c r="AF1964" s="246"/>
      <c r="AG1964" s="257">
        <f t="shared" si="198"/>
        <v>0</v>
      </c>
      <c r="AH1964" s="252" t="str">
        <f t="shared" si="200"/>
        <v/>
      </c>
      <c r="AI1964" s="258">
        <f t="shared" si="196"/>
        <v>0</v>
      </c>
    </row>
    <row r="1965" spans="1:35" ht="14.25" customHeight="1" x14ac:dyDescent="0.2">
      <c r="A1965" s="20"/>
      <c r="B1965" s="7"/>
      <c r="C1965" s="53"/>
      <c r="D1965" s="88"/>
      <c r="E1965" s="6"/>
      <c r="F1965" s="88"/>
      <c r="G1965" s="14"/>
      <c r="H1965" s="14"/>
      <c r="I1965" s="17"/>
      <c r="J1965" s="17"/>
      <c r="K1965" s="6"/>
      <c r="L1965" s="6"/>
      <c r="M1965" s="136"/>
      <c r="N1965" s="14"/>
      <c r="O1965" s="26"/>
      <c r="P1965" s="14"/>
      <c r="Q1965" s="14"/>
      <c r="R1965" s="14"/>
      <c r="S1965" s="14"/>
      <c r="T1965" s="14"/>
      <c r="U1965" s="14"/>
      <c r="V1965" s="6"/>
      <c r="W1965" s="256">
        <f t="shared" si="197"/>
        <v>0</v>
      </c>
      <c r="X1965" s="144" t="str">
        <f t="shared" si="199"/>
        <v/>
      </c>
      <c r="Y1965" s="26"/>
      <c r="Z1965" s="34"/>
      <c r="AA1965" s="34"/>
      <c r="AB1965" s="34"/>
      <c r="AC1965" s="35"/>
      <c r="AD1965" s="36"/>
      <c r="AE1965" s="49"/>
      <c r="AF1965" s="246"/>
      <c r="AG1965" s="257">
        <f t="shared" si="198"/>
        <v>0</v>
      </c>
      <c r="AH1965" s="252" t="str">
        <f t="shared" si="200"/>
        <v/>
      </c>
      <c r="AI1965" s="258">
        <f t="shared" si="196"/>
        <v>0</v>
      </c>
    </row>
    <row r="1966" spans="1:35" ht="14.25" customHeight="1" x14ac:dyDescent="0.2">
      <c r="A1966" s="20"/>
      <c r="B1966" s="7"/>
      <c r="C1966" s="53"/>
      <c r="D1966" s="88"/>
      <c r="E1966" s="6"/>
      <c r="F1966" s="88"/>
      <c r="G1966" s="14"/>
      <c r="H1966" s="14"/>
      <c r="I1966" s="17"/>
      <c r="J1966" s="17"/>
      <c r="K1966" s="6"/>
      <c r="L1966" s="6"/>
      <c r="M1966" s="136"/>
      <c r="N1966" s="14"/>
      <c r="O1966" s="26"/>
      <c r="P1966" s="14"/>
      <c r="Q1966" s="14"/>
      <c r="R1966" s="14"/>
      <c r="S1966" s="14"/>
      <c r="T1966" s="14"/>
      <c r="U1966" s="14"/>
      <c r="V1966" s="6"/>
      <c r="W1966" s="256">
        <f t="shared" si="197"/>
        <v>0</v>
      </c>
      <c r="X1966" s="144" t="str">
        <f t="shared" si="199"/>
        <v/>
      </c>
      <c r="Y1966" s="26"/>
      <c r="Z1966" s="34"/>
      <c r="AA1966" s="34"/>
      <c r="AB1966" s="34"/>
      <c r="AC1966" s="35"/>
      <c r="AD1966" s="36"/>
      <c r="AE1966" s="49"/>
      <c r="AF1966" s="246"/>
      <c r="AG1966" s="257">
        <f t="shared" si="198"/>
        <v>0</v>
      </c>
      <c r="AH1966" s="252" t="str">
        <f t="shared" si="200"/>
        <v/>
      </c>
      <c r="AI1966" s="258">
        <f t="shared" ref="AI1966:AI2029" si="201">AG1966-W1966</f>
        <v>0</v>
      </c>
    </row>
    <row r="1967" spans="1:35" ht="14.25" customHeight="1" x14ac:dyDescent="0.2">
      <c r="A1967" s="20"/>
      <c r="B1967" s="7"/>
      <c r="C1967" s="53"/>
      <c r="D1967" s="88"/>
      <c r="E1967" s="6"/>
      <c r="F1967" s="88"/>
      <c r="G1967" s="14"/>
      <c r="H1967" s="14"/>
      <c r="I1967" s="17"/>
      <c r="J1967" s="17"/>
      <c r="K1967" s="6"/>
      <c r="L1967" s="6"/>
      <c r="M1967" s="136"/>
      <c r="N1967" s="14"/>
      <c r="O1967" s="26"/>
      <c r="P1967" s="14"/>
      <c r="Q1967" s="14"/>
      <c r="R1967" s="14"/>
      <c r="S1967" s="14"/>
      <c r="T1967" s="14"/>
      <c r="U1967" s="14"/>
      <c r="V1967" s="6"/>
      <c r="W1967" s="256">
        <f t="shared" si="197"/>
        <v>0</v>
      </c>
      <c r="X1967" s="144" t="str">
        <f t="shared" si="199"/>
        <v/>
      </c>
      <c r="Y1967" s="26"/>
      <c r="Z1967" s="34"/>
      <c r="AA1967" s="34"/>
      <c r="AB1967" s="34"/>
      <c r="AC1967" s="35"/>
      <c r="AD1967" s="36"/>
      <c r="AE1967" s="49"/>
      <c r="AF1967" s="246"/>
      <c r="AG1967" s="257">
        <f t="shared" si="198"/>
        <v>0</v>
      </c>
      <c r="AH1967" s="252" t="str">
        <f t="shared" si="200"/>
        <v/>
      </c>
      <c r="AI1967" s="258">
        <f t="shared" si="201"/>
        <v>0</v>
      </c>
    </row>
    <row r="1968" spans="1:35" ht="14.25" customHeight="1" x14ac:dyDescent="0.2">
      <c r="A1968" s="20"/>
      <c r="B1968" s="7"/>
      <c r="C1968" s="53"/>
      <c r="D1968" s="88"/>
      <c r="E1968" s="6"/>
      <c r="F1968" s="88"/>
      <c r="G1968" s="14"/>
      <c r="H1968" s="14"/>
      <c r="I1968" s="17"/>
      <c r="J1968" s="17"/>
      <c r="K1968" s="6"/>
      <c r="L1968" s="6"/>
      <c r="M1968" s="136"/>
      <c r="N1968" s="14"/>
      <c r="O1968" s="26"/>
      <c r="P1968" s="14"/>
      <c r="Q1968" s="14"/>
      <c r="R1968" s="14"/>
      <c r="S1968" s="14"/>
      <c r="T1968" s="14"/>
      <c r="U1968" s="14"/>
      <c r="V1968" s="6"/>
      <c r="W1968" s="256">
        <f t="shared" si="197"/>
        <v>0</v>
      </c>
      <c r="X1968" s="144" t="str">
        <f t="shared" si="199"/>
        <v/>
      </c>
      <c r="Y1968" s="26"/>
      <c r="Z1968" s="34"/>
      <c r="AA1968" s="34"/>
      <c r="AB1968" s="34"/>
      <c r="AC1968" s="35"/>
      <c r="AD1968" s="36"/>
      <c r="AE1968" s="49"/>
      <c r="AF1968" s="246"/>
      <c r="AG1968" s="257">
        <f t="shared" si="198"/>
        <v>0</v>
      </c>
      <c r="AH1968" s="252" t="str">
        <f t="shared" si="200"/>
        <v/>
      </c>
      <c r="AI1968" s="258">
        <f t="shared" si="201"/>
        <v>0</v>
      </c>
    </row>
    <row r="1969" spans="1:35" ht="14.25" customHeight="1" x14ac:dyDescent="0.2">
      <c r="A1969" s="20"/>
      <c r="B1969" s="7"/>
      <c r="C1969" s="53"/>
      <c r="D1969" s="88"/>
      <c r="E1969" s="6"/>
      <c r="F1969" s="88"/>
      <c r="G1969" s="14"/>
      <c r="H1969" s="14"/>
      <c r="I1969" s="17"/>
      <c r="J1969" s="17"/>
      <c r="K1969" s="6"/>
      <c r="L1969" s="6"/>
      <c r="M1969" s="136"/>
      <c r="N1969" s="14"/>
      <c r="O1969" s="26"/>
      <c r="P1969" s="14"/>
      <c r="Q1969" s="14"/>
      <c r="R1969" s="14"/>
      <c r="S1969" s="14"/>
      <c r="T1969" s="14"/>
      <c r="U1969" s="14"/>
      <c r="V1969" s="6"/>
      <c r="W1969" s="256">
        <f t="shared" si="197"/>
        <v>0</v>
      </c>
      <c r="X1969" s="144" t="str">
        <f t="shared" si="199"/>
        <v/>
      </c>
      <c r="Y1969" s="26"/>
      <c r="Z1969" s="34"/>
      <c r="AA1969" s="34"/>
      <c r="AB1969" s="34"/>
      <c r="AC1969" s="35"/>
      <c r="AD1969" s="36"/>
      <c r="AE1969" s="49"/>
      <c r="AF1969" s="246"/>
      <c r="AG1969" s="257">
        <f t="shared" si="198"/>
        <v>0</v>
      </c>
      <c r="AH1969" s="252" t="str">
        <f t="shared" si="200"/>
        <v/>
      </c>
      <c r="AI1969" s="258">
        <f t="shared" si="201"/>
        <v>0</v>
      </c>
    </row>
    <row r="1970" spans="1:35" ht="14.25" customHeight="1" x14ac:dyDescent="0.2">
      <c r="A1970" s="20"/>
      <c r="B1970" s="7"/>
      <c r="C1970" s="53"/>
      <c r="D1970" s="88"/>
      <c r="E1970" s="6"/>
      <c r="F1970" s="88"/>
      <c r="G1970" s="14"/>
      <c r="H1970" s="14"/>
      <c r="I1970" s="17"/>
      <c r="J1970" s="17"/>
      <c r="K1970" s="6"/>
      <c r="L1970" s="6"/>
      <c r="M1970" s="136"/>
      <c r="N1970" s="14"/>
      <c r="O1970" s="26"/>
      <c r="P1970" s="14"/>
      <c r="Q1970" s="14"/>
      <c r="R1970" s="14"/>
      <c r="S1970" s="14"/>
      <c r="T1970" s="14"/>
      <c r="U1970" s="14"/>
      <c r="V1970" s="6"/>
      <c r="W1970" s="256">
        <f t="shared" si="197"/>
        <v>0</v>
      </c>
      <c r="X1970" s="144" t="str">
        <f t="shared" si="199"/>
        <v/>
      </c>
      <c r="Y1970" s="26"/>
      <c r="Z1970" s="34"/>
      <c r="AA1970" s="34"/>
      <c r="AB1970" s="34"/>
      <c r="AC1970" s="35"/>
      <c r="AD1970" s="36"/>
      <c r="AE1970" s="49"/>
      <c r="AF1970" s="246"/>
      <c r="AG1970" s="257">
        <f t="shared" si="198"/>
        <v>0</v>
      </c>
      <c r="AH1970" s="252" t="str">
        <f t="shared" si="200"/>
        <v/>
      </c>
      <c r="AI1970" s="258">
        <f t="shared" si="201"/>
        <v>0</v>
      </c>
    </row>
    <row r="1971" spans="1:35" ht="14.25" customHeight="1" x14ac:dyDescent="0.2">
      <c r="A1971" s="20"/>
      <c r="B1971" s="7"/>
      <c r="C1971" s="53"/>
      <c r="D1971" s="88"/>
      <c r="E1971" s="6"/>
      <c r="F1971" s="88"/>
      <c r="G1971" s="14"/>
      <c r="H1971" s="14"/>
      <c r="I1971" s="17"/>
      <c r="J1971" s="17"/>
      <c r="K1971" s="6"/>
      <c r="L1971" s="6"/>
      <c r="M1971" s="136"/>
      <c r="N1971" s="14"/>
      <c r="O1971" s="26"/>
      <c r="P1971" s="14"/>
      <c r="Q1971" s="14"/>
      <c r="R1971" s="14"/>
      <c r="S1971" s="14"/>
      <c r="T1971" s="14"/>
      <c r="U1971" s="14"/>
      <c r="V1971" s="6"/>
      <c r="W1971" s="256">
        <f t="shared" si="197"/>
        <v>0</v>
      </c>
      <c r="X1971" s="144" t="str">
        <f t="shared" si="199"/>
        <v/>
      </c>
      <c r="Y1971" s="26"/>
      <c r="Z1971" s="34"/>
      <c r="AA1971" s="34"/>
      <c r="AB1971" s="34"/>
      <c r="AC1971" s="35"/>
      <c r="AD1971" s="36"/>
      <c r="AE1971" s="49"/>
      <c r="AF1971" s="246"/>
      <c r="AG1971" s="257">
        <f t="shared" si="198"/>
        <v>0</v>
      </c>
      <c r="AH1971" s="252" t="str">
        <f t="shared" si="200"/>
        <v/>
      </c>
      <c r="AI1971" s="258">
        <f t="shared" si="201"/>
        <v>0</v>
      </c>
    </row>
    <row r="1972" spans="1:35" ht="14.25" customHeight="1" x14ac:dyDescent="0.2">
      <c r="A1972" s="20"/>
      <c r="B1972" s="7"/>
      <c r="C1972" s="53"/>
      <c r="D1972" s="88"/>
      <c r="E1972" s="6"/>
      <c r="F1972" s="88"/>
      <c r="G1972" s="14"/>
      <c r="H1972" s="14"/>
      <c r="I1972" s="17"/>
      <c r="J1972" s="17"/>
      <c r="K1972" s="6"/>
      <c r="L1972" s="6"/>
      <c r="M1972" s="136"/>
      <c r="N1972" s="14"/>
      <c r="O1972" s="26"/>
      <c r="P1972" s="14"/>
      <c r="Q1972" s="14"/>
      <c r="R1972" s="14"/>
      <c r="S1972" s="14"/>
      <c r="T1972" s="14"/>
      <c r="U1972" s="14"/>
      <c r="V1972" s="6"/>
      <c r="W1972" s="256">
        <f t="shared" si="197"/>
        <v>0</v>
      </c>
      <c r="X1972" s="144" t="str">
        <f t="shared" si="199"/>
        <v/>
      </c>
      <c r="Y1972" s="26"/>
      <c r="Z1972" s="34"/>
      <c r="AA1972" s="34"/>
      <c r="AB1972" s="34"/>
      <c r="AC1972" s="35"/>
      <c r="AD1972" s="36"/>
      <c r="AE1972" s="49"/>
      <c r="AF1972" s="246"/>
      <c r="AG1972" s="257">
        <f t="shared" si="198"/>
        <v>0</v>
      </c>
      <c r="AH1972" s="252" t="str">
        <f t="shared" si="200"/>
        <v/>
      </c>
      <c r="AI1972" s="258">
        <f t="shared" si="201"/>
        <v>0</v>
      </c>
    </row>
    <row r="1973" spans="1:35" ht="14.25" customHeight="1" x14ac:dyDescent="0.2">
      <c r="A1973" s="20"/>
      <c r="B1973" s="7"/>
      <c r="C1973" s="53"/>
      <c r="D1973" s="88"/>
      <c r="E1973" s="6"/>
      <c r="F1973" s="88"/>
      <c r="G1973" s="14"/>
      <c r="H1973" s="14"/>
      <c r="I1973" s="17"/>
      <c r="J1973" s="17"/>
      <c r="K1973" s="6"/>
      <c r="L1973" s="6"/>
      <c r="M1973" s="136"/>
      <c r="N1973" s="14"/>
      <c r="O1973" s="26"/>
      <c r="P1973" s="14"/>
      <c r="Q1973" s="14"/>
      <c r="R1973" s="14"/>
      <c r="S1973" s="14"/>
      <c r="T1973" s="14"/>
      <c r="U1973" s="14"/>
      <c r="V1973" s="6"/>
      <c r="W1973" s="256">
        <f t="shared" si="197"/>
        <v>0</v>
      </c>
      <c r="X1973" s="144" t="str">
        <f t="shared" si="199"/>
        <v/>
      </c>
      <c r="Y1973" s="26"/>
      <c r="Z1973" s="34"/>
      <c r="AA1973" s="34"/>
      <c r="AB1973" s="34"/>
      <c r="AC1973" s="35"/>
      <c r="AD1973" s="36"/>
      <c r="AE1973" s="49"/>
      <c r="AF1973" s="246"/>
      <c r="AG1973" s="257">
        <f t="shared" si="198"/>
        <v>0</v>
      </c>
      <c r="AH1973" s="252" t="str">
        <f t="shared" si="200"/>
        <v/>
      </c>
      <c r="AI1973" s="258">
        <f t="shared" si="201"/>
        <v>0</v>
      </c>
    </row>
    <row r="1974" spans="1:35" ht="14.25" customHeight="1" x14ac:dyDescent="0.2">
      <c r="A1974" s="20"/>
      <c r="B1974" s="7"/>
      <c r="C1974" s="53"/>
      <c r="D1974" s="88"/>
      <c r="E1974" s="6"/>
      <c r="F1974" s="88"/>
      <c r="G1974" s="14"/>
      <c r="H1974" s="14"/>
      <c r="I1974" s="17"/>
      <c r="J1974" s="17"/>
      <c r="K1974" s="6"/>
      <c r="L1974" s="6"/>
      <c r="M1974" s="136"/>
      <c r="N1974" s="14"/>
      <c r="O1974" s="26"/>
      <c r="P1974" s="14"/>
      <c r="Q1974" s="14"/>
      <c r="R1974" s="14"/>
      <c r="S1974" s="14"/>
      <c r="T1974" s="14"/>
      <c r="U1974" s="14"/>
      <c r="V1974" s="6"/>
      <c r="W1974" s="256">
        <f t="shared" si="197"/>
        <v>0</v>
      </c>
      <c r="X1974" s="144" t="str">
        <f t="shared" si="199"/>
        <v/>
      </c>
      <c r="Y1974" s="26"/>
      <c r="Z1974" s="34"/>
      <c r="AA1974" s="34"/>
      <c r="AB1974" s="34"/>
      <c r="AC1974" s="35"/>
      <c r="AD1974" s="36"/>
      <c r="AE1974" s="49"/>
      <c r="AF1974" s="246"/>
      <c r="AG1974" s="257">
        <f t="shared" si="198"/>
        <v>0</v>
      </c>
      <c r="AH1974" s="252" t="str">
        <f t="shared" si="200"/>
        <v/>
      </c>
      <c r="AI1974" s="258">
        <f t="shared" si="201"/>
        <v>0</v>
      </c>
    </row>
    <row r="1975" spans="1:35" ht="14.25" customHeight="1" x14ac:dyDescent="0.2">
      <c r="A1975" s="20"/>
      <c r="B1975" s="7"/>
      <c r="C1975" s="53"/>
      <c r="D1975" s="88"/>
      <c r="E1975" s="6"/>
      <c r="F1975" s="88"/>
      <c r="G1975" s="14"/>
      <c r="H1975" s="14"/>
      <c r="I1975" s="17"/>
      <c r="J1975" s="17"/>
      <c r="K1975" s="6"/>
      <c r="L1975" s="6"/>
      <c r="M1975" s="136"/>
      <c r="N1975" s="14"/>
      <c r="O1975" s="26"/>
      <c r="P1975" s="14"/>
      <c r="Q1975" s="14"/>
      <c r="R1975" s="14"/>
      <c r="S1975" s="14"/>
      <c r="T1975" s="14"/>
      <c r="U1975" s="14"/>
      <c r="V1975" s="6"/>
      <c r="W1975" s="256">
        <f t="shared" si="197"/>
        <v>0</v>
      </c>
      <c r="X1975" s="144" t="str">
        <f t="shared" si="199"/>
        <v/>
      </c>
      <c r="Y1975" s="26"/>
      <c r="Z1975" s="34"/>
      <c r="AA1975" s="34"/>
      <c r="AB1975" s="34"/>
      <c r="AC1975" s="35"/>
      <c r="AD1975" s="36"/>
      <c r="AE1975" s="49"/>
      <c r="AF1975" s="246"/>
      <c r="AG1975" s="257">
        <f t="shared" si="198"/>
        <v>0</v>
      </c>
      <c r="AH1975" s="252" t="str">
        <f t="shared" si="200"/>
        <v/>
      </c>
      <c r="AI1975" s="258">
        <f t="shared" si="201"/>
        <v>0</v>
      </c>
    </row>
    <row r="1976" spans="1:35" ht="14.25" customHeight="1" x14ac:dyDescent="0.2">
      <c r="A1976" s="20"/>
      <c r="B1976" s="7"/>
      <c r="C1976" s="53"/>
      <c r="D1976" s="88"/>
      <c r="E1976" s="6"/>
      <c r="F1976" s="88"/>
      <c r="G1976" s="14"/>
      <c r="H1976" s="14"/>
      <c r="I1976" s="17"/>
      <c r="J1976" s="17"/>
      <c r="K1976" s="6"/>
      <c r="L1976" s="6"/>
      <c r="M1976" s="136"/>
      <c r="N1976" s="14"/>
      <c r="O1976" s="26"/>
      <c r="P1976" s="14"/>
      <c r="Q1976" s="14"/>
      <c r="R1976" s="14"/>
      <c r="S1976" s="14"/>
      <c r="T1976" s="14"/>
      <c r="U1976" s="14"/>
      <c r="V1976" s="6"/>
      <c r="W1976" s="256">
        <f t="shared" si="197"/>
        <v>0</v>
      </c>
      <c r="X1976" s="144" t="str">
        <f t="shared" si="199"/>
        <v/>
      </c>
      <c r="Y1976" s="26"/>
      <c r="Z1976" s="34"/>
      <c r="AA1976" s="34"/>
      <c r="AB1976" s="34"/>
      <c r="AC1976" s="35"/>
      <c r="AD1976" s="36"/>
      <c r="AE1976" s="49"/>
      <c r="AF1976" s="246"/>
      <c r="AG1976" s="257">
        <f t="shared" si="198"/>
        <v>0</v>
      </c>
      <c r="AH1976" s="252" t="str">
        <f t="shared" si="200"/>
        <v/>
      </c>
      <c r="AI1976" s="258">
        <f t="shared" si="201"/>
        <v>0</v>
      </c>
    </row>
    <row r="1977" spans="1:35" ht="14.25" customHeight="1" x14ac:dyDescent="0.2">
      <c r="A1977" s="20"/>
      <c r="B1977" s="7"/>
      <c r="C1977" s="53"/>
      <c r="D1977" s="88"/>
      <c r="E1977" s="6"/>
      <c r="F1977" s="88"/>
      <c r="G1977" s="14"/>
      <c r="H1977" s="14"/>
      <c r="I1977" s="17"/>
      <c r="J1977" s="17"/>
      <c r="K1977" s="6"/>
      <c r="L1977" s="6"/>
      <c r="M1977" s="136"/>
      <c r="N1977" s="14"/>
      <c r="O1977" s="26"/>
      <c r="P1977" s="14"/>
      <c r="Q1977" s="14"/>
      <c r="R1977" s="14"/>
      <c r="S1977" s="14"/>
      <c r="T1977" s="14"/>
      <c r="U1977" s="14"/>
      <c r="V1977" s="6"/>
      <c r="W1977" s="256">
        <f t="shared" si="197"/>
        <v>0</v>
      </c>
      <c r="X1977" s="144" t="str">
        <f t="shared" si="199"/>
        <v/>
      </c>
      <c r="Y1977" s="26"/>
      <c r="Z1977" s="34"/>
      <c r="AA1977" s="34"/>
      <c r="AB1977" s="34"/>
      <c r="AC1977" s="35"/>
      <c r="AD1977" s="36"/>
      <c r="AE1977" s="49"/>
      <c r="AF1977" s="246"/>
      <c r="AG1977" s="257">
        <f t="shared" si="198"/>
        <v>0</v>
      </c>
      <c r="AH1977" s="252" t="str">
        <f t="shared" si="200"/>
        <v/>
      </c>
      <c r="AI1977" s="258">
        <f t="shared" si="201"/>
        <v>0</v>
      </c>
    </row>
    <row r="1978" spans="1:35" ht="14.25" customHeight="1" x14ac:dyDescent="0.2">
      <c r="A1978" s="20"/>
      <c r="B1978" s="7"/>
      <c r="C1978" s="53"/>
      <c r="D1978" s="88"/>
      <c r="E1978" s="6"/>
      <c r="F1978" s="88"/>
      <c r="G1978" s="14"/>
      <c r="H1978" s="14"/>
      <c r="I1978" s="17"/>
      <c r="J1978" s="17"/>
      <c r="K1978" s="6"/>
      <c r="L1978" s="6"/>
      <c r="M1978" s="136"/>
      <c r="N1978" s="14"/>
      <c r="O1978" s="26"/>
      <c r="P1978" s="14"/>
      <c r="Q1978" s="14"/>
      <c r="R1978" s="14"/>
      <c r="S1978" s="14"/>
      <c r="T1978" s="14"/>
      <c r="U1978" s="14"/>
      <c r="V1978" s="6"/>
      <c r="W1978" s="256">
        <f t="shared" si="197"/>
        <v>0</v>
      </c>
      <c r="X1978" s="144" t="str">
        <f t="shared" si="199"/>
        <v/>
      </c>
      <c r="Y1978" s="26"/>
      <c r="Z1978" s="34"/>
      <c r="AA1978" s="34"/>
      <c r="AB1978" s="34"/>
      <c r="AC1978" s="35"/>
      <c r="AD1978" s="36"/>
      <c r="AE1978" s="49"/>
      <c r="AF1978" s="246"/>
      <c r="AG1978" s="257">
        <f t="shared" si="198"/>
        <v>0</v>
      </c>
      <c r="AH1978" s="252" t="str">
        <f t="shared" si="200"/>
        <v/>
      </c>
      <c r="AI1978" s="258">
        <f t="shared" si="201"/>
        <v>0</v>
      </c>
    </row>
    <row r="1979" spans="1:35" ht="14.25" customHeight="1" x14ac:dyDescent="0.2">
      <c r="A1979" s="20"/>
      <c r="B1979" s="7"/>
      <c r="C1979" s="53"/>
      <c r="D1979" s="88"/>
      <c r="E1979" s="6"/>
      <c r="F1979" s="88"/>
      <c r="G1979" s="14"/>
      <c r="H1979" s="14"/>
      <c r="I1979" s="17"/>
      <c r="J1979" s="17"/>
      <c r="K1979" s="6"/>
      <c r="L1979" s="6"/>
      <c r="M1979" s="136"/>
      <c r="N1979" s="14"/>
      <c r="O1979" s="26"/>
      <c r="P1979" s="14"/>
      <c r="Q1979" s="14"/>
      <c r="R1979" s="14"/>
      <c r="S1979" s="14"/>
      <c r="T1979" s="14"/>
      <c r="U1979" s="14"/>
      <c r="V1979" s="6"/>
      <c r="W1979" s="256">
        <f t="shared" si="197"/>
        <v>0</v>
      </c>
      <c r="X1979" s="144" t="str">
        <f t="shared" si="199"/>
        <v/>
      </c>
      <c r="Y1979" s="26"/>
      <c r="Z1979" s="34"/>
      <c r="AA1979" s="34"/>
      <c r="AB1979" s="34"/>
      <c r="AC1979" s="35"/>
      <c r="AD1979" s="36"/>
      <c r="AE1979" s="49"/>
      <c r="AF1979" s="246"/>
      <c r="AG1979" s="257">
        <f t="shared" si="198"/>
        <v>0</v>
      </c>
      <c r="AH1979" s="252" t="str">
        <f t="shared" si="200"/>
        <v/>
      </c>
      <c r="AI1979" s="258">
        <f t="shared" si="201"/>
        <v>0</v>
      </c>
    </row>
    <row r="1980" spans="1:35" ht="14.25" customHeight="1" x14ac:dyDescent="0.2">
      <c r="A1980" s="20"/>
      <c r="B1980" s="7"/>
      <c r="C1980" s="53"/>
      <c r="D1980" s="88"/>
      <c r="E1980" s="6"/>
      <c r="F1980" s="88"/>
      <c r="G1980" s="14"/>
      <c r="H1980" s="14"/>
      <c r="I1980" s="17"/>
      <c r="J1980" s="17"/>
      <c r="K1980" s="6"/>
      <c r="L1980" s="6"/>
      <c r="M1980" s="136"/>
      <c r="N1980" s="14"/>
      <c r="O1980" s="26"/>
      <c r="P1980" s="14"/>
      <c r="Q1980" s="14"/>
      <c r="R1980" s="14"/>
      <c r="S1980" s="14"/>
      <c r="T1980" s="14"/>
      <c r="U1980" s="14"/>
      <c r="V1980" s="6"/>
      <c r="W1980" s="256">
        <f t="shared" si="197"/>
        <v>0</v>
      </c>
      <c r="X1980" s="144" t="str">
        <f t="shared" si="199"/>
        <v/>
      </c>
      <c r="Y1980" s="26"/>
      <c r="Z1980" s="34"/>
      <c r="AA1980" s="34"/>
      <c r="AB1980" s="34"/>
      <c r="AC1980" s="35"/>
      <c r="AD1980" s="36"/>
      <c r="AE1980" s="49"/>
      <c r="AF1980" s="246"/>
      <c r="AG1980" s="257">
        <f t="shared" si="198"/>
        <v>0</v>
      </c>
      <c r="AH1980" s="252" t="str">
        <f t="shared" si="200"/>
        <v/>
      </c>
      <c r="AI1980" s="258">
        <f t="shared" si="201"/>
        <v>0</v>
      </c>
    </row>
    <row r="1981" spans="1:35" ht="14.25" customHeight="1" x14ac:dyDescent="0.2">
      <c r="A1981" s="20"/>
      <c r="B1981" s="7"/>
      <c r="C1981" s="53"/>
      <c r="D1981" s="88"/>
      <c r="E1981" s="6"/>
      <c r="F1981" s="88"/>
      <c r="G1981" s="14"/>
      <c r="H1981" s="14"/>
      <c r="I1981" s="17"/>
      <c r="J1981" s="17"/>
      <c r="K1981" s="6"/>
      <c r="L1981" s="6"/>
      <c r="M1981" s="136"/>
      <c r="N1981" s="14"/>
      <c r="O1981" s="26"/>
      <c r="P1981" s="14"/>
      <c r="Q1981" s="14"/>
      <c r="R1981" s="14"/>
      <c r="S1981" s="14"/>
      <c r="T1981" s="14"/>
      <c r="U1981" s="14"/>
      <c r="V1981" s="6"/>
      <c r="W1981" s="256">
        <f t="shared" si="197"/>
        <v>0</v>
      </c>
      <c r="X1981" s="144" t="str">
        <f t="shared" si="199"/>
        <v/>
      </c>
      <c r="Y1981" s="26"/>
      <c r="Z1981" s="34"/>
      <c r="AA1981" s="34"/>
      <c r="AB1981" s="34"/>
      <c r="AC1981" s="35"/>
      <c r="AD1981" s="36"/>
      <c r="AE1981" s="49"/>
      <c r="AF1981" s="246"/>
      <c r="AG1981" s="257">
        <f t="shared" si="198"/>
        <v>0</v>
      </c>
      <c r="AH1981" s="252" t="str">
        <f t="shared" si="200"/>
        <v/>
      </c>
      <c r="AI1981" s="258">
        <f t="shared" si="201"/>
        <v>0</v>
      </c>
    </row>
    <row r="1982" spans="1:35" ht="14.25" customHeight="1" x14ac:dyDescent="0.2">
      <c r="A1982" s="20"/>
      <c r="B1982" s="7"/>
      <c r="C1982" s="53"/>
      <c r="D1982" s="88"/>
      <c r="E1982" s="6"/>
      <c r="F1982" s="88"/>
      <c r="G1982" s="14"/>
      <c r="H1982" s="14"/>
      <c r="I1982" s="17"/>
      <c r="J1982" s="17"/>
      <c r="K1982" s="6"/>
      <c r="L1982" s="6"/>
      <c r="M1982" s="136"/>
      <c r="N1982" s="14"/>
      <c r="O1982" s="26"/>
      <c r="P1982" s="14"/>
      <c r="Q1982" s="14"/>
      <c r="R1982" s="14"/>
      <c r="S1982" s="14"/>
      <c r="T1982" s="14"/>
      <c r="U1982" s="14"/>
      <c r="V1982" s="6"/>
      <c r="W1982" s="256">
        <f t="shared" si="197"/>
        <v>0</v>
      </c>
      <c r="X1982" s="144" t="str">
        <f t="shared" si="199"/>
        <v/>
      </c>
      <c r="Y1982" s="26"/>
      <c r="Z1982" s="34"/>
      <c r="AA1982" s="34"/>
      <c r="AB1982" s="34"/>
      <c r="AC1982" s="35"/>
      <c r="AD1982" s="36"/>
      <c r="AE1982" s="49"/>
      <c r="AF1982" s="246"/>
      <c r="AG1982" s="257">
        <f t="shared" si="198"/>
        <v>0</v>
      </c>
      <c r="AH1982" s="252" t="str">
        <f t="shared" si="200"/>
        <v/>
      </c>
      <c r="AI1982" s="258">
        <f t="shared" si="201"/>
        <v>0</v>
      </c>
    </row>
    <row r="1983" spans="1:35" ht="14.25" customHeight="1" x14ac:dyDescent="0.2">
      <c r="A1983" s="20"/>
      <c r="B1983" s="7"/>
      <c r="C1983" s="53"/>
      <c r="D1983" s="88"/>
      <c r="E1983" s="6"/>
      <c r="F1983" s="88"/>
      <c r="G1983" s="14"/>
      <c r="H1983" s="14"/>
      <c r="I1983" s="17"/>
      <c r="J1983" s="17"/>
      <c r="K1983" s="6"/>
      <c r="L1983" s="6"/>
      <c r="M1983" s="136"/>
      <c r="N1983" s="14"/>
      <c r="O1983" s="26"/>
      <c r="P1983" s="14"/>
      <c r="Q1983" s="14"/>
      <c r="R1983" s="14"/>
      <c r="S1983" s="14"/>
      <c r="T1983" s="14"/>
      <c r="U1983" s="14"/>
      <c r="V1983" s="6"/>
      <c r="W1983" s="256">
        <f t="shared" si="197"/>
        <v>0</v>
      </c>
      <c r="X1983" s="144" t="str">
        <f t="shared" si="199"/>
        <v/>
      </c>
      <c r="Y1983" s="26"/>
      <c r="Z1983" s="34"/>
      <c r="AA1983" s="34"/>
      <c r="AB1983" s="34"/>
      <c r="AC1983" s="35"/>
      <c r="AD1983" s="36"/>
      <c r="AE1983" s="49"/>
      <c r="AF1983" s="246"/>
      <c r="AG1983" s="257">
        <f t="shared" si="198"/>
        <v>0</v>
      </c>
      <c r="AH1983" s="252" t="str">
        <f t="shared" si="200"/>
        <v/>
      </c>
      <c r="AI1983" s="258">
        <f t="shared" si="201"/>
        <v>0</v>
      </c>
    </row>
    <row r="1984" spans="1:35" ht="14.25" customHeight="1" x14ac:dyDescent="0.2">
      <c r="A1984" s="20"/>
      <c r="B1984" s="7"/>
      <c r="C1984" s="53"/>
      <c r="D1984" s="88"/>
      <c r="E1984" s="6"/>
      <c r="F1984" s="88"/>
      <c r="G1984" s="14"/>
      <c r="H1984" s="14"/>
      <c r="I1984" s="17"/>
      <c r="J1984" s="17"/>
      <c r="K1984" s="6"/>
      <c r="L1984" s="6"/>
      <c r="M1984" s="136"/>
      <c r="N1984" s="14"/>
      <c r="O1984" s="26"/>
      <c r="P1984" s="14"/>
      <c r="Q1984" s="14"/>
      <c r="R1984" s="14"/>
      <c r="S1984" s="14"/>
      <c r="T1984" s="14"/>
      <c r="U1984" s="14"/>
      <c r="V1984" s="6"/>
      <c r="W1984" s="256">
        <f t="shared" si="197"/>
        <v>0</v>
      </c>
      <c r="X1984" s="144" t="str">
        <f t="shared" si="199"/>
        <v/>
      </c>
      <c r="Y1984" s="26"/>
      <c r="Z1984" s="34"/>
      <c r="AA1984" s="34"/>
      <c r="AB1984" s="34"/>
      <c r="AC1984" s="35"/>
      <c r="AD1984" s="36"/>
      <c r="AE1984" s="49"/>
      <c r="AF1984" s="246"/>
      <c r="AG1984" s="257">
        <f t="shared" si="198"/>
        <v>0</v>
      </c>
      <c r="AH1984" s="252" t="str">
        <f t="shared" si="200"/>
        <v/>
      </c>
      <c r="AI1984" s="258">
        <f t="shared" si="201"/>
        <v>0</v>
      </c>
    </row>
    <row r="1985" spans="1:35" ht="14.25" customHeight="1" x14ac:dyDescent="0.2">
      <c r="A1985" s="20"/>
      <c r="B1985" s="7"/>
      <c r="C1985" s="53"/>
      <c r="D1985" s="88"/>
      <c r="E1985" s="6"/>
      <c r="F1985" s="88"/>
      <c r="G1985" s="14"/>
      <c r="H1985" s="14"/>
      <c r="I1985" s="17"/>
      <c r="J1985" s="17"/>
      <c r="K1985" s="6"/>
      <c r="L1985" s="6"/>
      <c r="M1985" s="136"/>
      <c r="N1985" s="14"/>
      <c r="O1985" s="26"/>
      <c r="P1985" s="14"/>
      <c r="Q1985" s="14"/>
      <c r="R1985" s="14"/>
      <c r="S1985" s="14"/>
      <c r="T1985" s="14"/>
      <c r="U1985" s="14"/>
      <c r="V1985" s="6"/>
      <c r="W1985" s="256">
        <f t="shared" si="197"/>
        <v>0</v>
      </c>
      <c r="X1985" s="144" t="str">
        <f t="shared" si="199"/>
        <v/>
      </c>
      <c r="Y1985" s="26"/>
      <c r="Z1985" s="34"/>
      <c r="AA1985" s="34"/>
      <c r="AB1985" s="34"/>
      <c r="AC1985" s="35"/>
      <c r="AD1985" s="36"/>
      <c r="AE1985" s="49"/>
      <c r="AF1985" s="246"/>
      <c r="AG1985" s="257">
        <f t="shared" si="198"/>
        <v>0</v>
      </c>
      <c r="AH1985" s="252" t="str">
        <f t="shared" si="200"/>
        <v/>
      </c>
      <c r="AI1985" s="258">
        <f t="shared" si="201"/>
        <v>0</v>
      </c>
    </row>
    <row r="1986" spans="1:35" ht="14.25" customHeight="1" x14ac:dyDescent="0.2">
      <c r="A1986" s="20"/>
      <c r="B1986" s="7"/>
      <c r="C1986" s="53"/>
      <c r="D1986" s="88"/>
      <c r="E1986" s="6"/>
      <c r="F1986" s="88"/>
      <c r="G1986" s="14"/>
      <c r="H1986" s="14"/>
      <c r="I1986" s="17"/>
      <c r="J1986" s="17"/>
      <c r="K1986" s="6"/>
      <c r="L1986" s="6"/>
      <c r="M1986" s="136"/>
      <c r="N1986" s="14"/>
      <c r="O1986" s="26"/>
      <c r="P1986" s="14"/>
      <c r="Q1986" s="14"/>
      <c r="R1986" s="14"/>
      <c r="S1986" s="14"/>
      <c r="T1986" s="14"/>
      <c r="U1986" s="14"/>
      <c r="V1986" s="6"/>
      <c r="W1986" s="256">
        <f t="shared" si="197"/>
        <v>0</v>
      </c>
      <c r="X1986" s="144" t="str">
        <f t="shared" si="199"/>
        <v/>
      </c>
      <c r="Y1986" s="26"/>
      <c r="Z1986" s="34"/>
      <c r="AA1986" s="34"/>
      <c r="AB1986" s="34"/>
      <c r="AC1986" s="35"/>
      <c r="AD1986" s="36"/>
      <c r="AE1986" s="49"/>
      <c r="AF1986" s="246"/>
      <c r="AG1986" s="257">
        <f t="shared" si="198"/>
        <v>0</v>
      </c>
      <c r="AH1986" s="252" t="str">
        <f t="shared" si="200"/>
        <v/>
      </c>
      <c r="AI1986" s="258">
        <f t="shared" si="201"/>
        <v>0</v>
      </c>
    </row>
    <row r="1987" spans="1:35" ht="14.25" customHeight="1" x14ac:dyDescent="0.2">
      <c r="A1987" s="20"/>
      <c r="B1987" s="7"/>
      <c r="C1987" s="53"/>
      <c r="D1987" s="88"/>
      <c r="E1987" s="6"/>
      <c r="F1987" s="88"/>
      <c r="G1987" s="14"/>
      <c r="H1987" s="14"/>
      <c r="I1987" s="17"/>
      <c r="J1987" s="17"/>
      <c r="K1987" s="6"/>
      <c r="L1987" s="6"/>
      <c r="M1987" s="136"/>
      <c r="N1987" s="14"/>
      <c r="O1987" s="26"/>
      <c r="P1987" s="14"/>
      <c r="Q1987" s="14"/>
      <c r="R1987" s="14"/>
      <c r="S1987" s="14"/>
      <c r="T1987" s="14"/>
      <c r="U1987" s="14"/>
      <c r="V1987" s="6"/>
      <c r="W1987" s="256">
        <f t="shared" si="197"/>
        <v>0</v>
      </c>
      <c r="X1987" s="144" t="str">
        <f t="shared" si="199"/>
        <v/>
      </c>
      <c r="Y1987" s="26"/>
      <c r="Z1987" s="34"/>
      <c r="AA1987" s="34"/>
      <c r="AB1987" s="34"/>
      <c r="AC1987" s="35"/>
      <c r="AD1987" s="36"/>
      <c r="AE1987" s="49"/>
      <c r="AF1987" s="246"/>
      <c r="AG1987" s="257">
        <f t="shared" si="198"/>
        <v>0</v>
      </c>
      <c r="AH1987" s="252" t="str">
        <f t="shared" si="200"/>
        <v/>
      </c>
      <c r="AI1987" s="258">
        <f t="shared" si="201"/>
        <v>0</v>
      </c>
    </row>
    <row r="1988" spans="1:35" ht="14.25" customHeight="1" x14ac:dyDescent="0.2">
      <c r="A1988" s="20"/>
      <c r="B1988" s="7"/>
      <c r="C1988" s="53"/>
      <c r="D1988" s="88"/>
      <c r="E1988" s="6"/>
      <c r="F1988" s="88"/>
      <c r="G1988" s="14"/>
      <c r="H1988" s="14"/>
      <c r="I1988" s="17"/>
      <c r="J1988" s="17"/>
      <c r="K1988" s="6"/>
      <c r="L1988" s="6"/>
      <c r="M1988" s="136"/>
      <c r="N1988" s="14"/>
      <c r="O1988" s="26"/>
      <c r="P1988" s="14"/>
      <c r="Q1988" s="14"/>
      <c r="R1988" s="14"/>
      <c r="S1988" s="14"/>
      <c r="T1988" s="14"/>
      <c r="U1988" s="14"/>
      <c r="V1988" s="6"/>
      <c r="W1988" s="256">
        <f t="shared" si="197"/>
        <v>0</v>
      </c>
      <c r="X1988" s="144" t="str">
        <f t="shared" si="199"/>
        <v/>
      </c>
      <c r="Y1988" s="26"/>
      <c r="Z1988" s="34"/>
      <c r="AA1988" s="34"/>
      <c r="AB1988" s="34"/>
      <c r="AC1988" s="35"/>
      <c r="AD1988" s="36"/>
      <c r="AE1988" s="49"/>
      <c r="AF1988" s="246"/>
      <c r="AG1988" s="257">
        <f t="shared" si="198"/>
        <v>0</v>
      </c>
      <c r="AH1988" s="252" t="str">
        <f t="shared" si="200"/>
        <v/>
      </c>
      <c r="AI1988" s="258">
        <f t="shared" si="201"/>
        <v>0</v>
      </c>
    </row>
    <row r="1989" spans="1:35" ht="14.25" customHeight="1" x14ac:dyDescent="0.2">
      <c r="A1989" s="20"/>
      <c r="B1989" s="7"/>
      <c r="C1989" s="53"/>
      <c r="D1989" s="88"/>
      <c r="E1989" s="6"/>
      <c r="F1989" s="88"/>
      <c r="G1989" s="14"/>
      <c r="H1989" s="14"/>
      <c r="I1989" s="17"/>
      <c r="J1989" s="17"/>
      <c r="K1989" s="6"/>
      <c r="L1989" s="6"/>
      <c r="M1989" s="136"/>
      <c r="N1989" s="14"/>
      <c r="O1989" s="26"/>
      <c r="P1989" s="14"/>
      <c r="Q1989" s="14"/>
      <c r="R1989" s="14"/>
      <c r="S1989" s="14"/>
      <c r="T1989" s="14"/>
      <c r="U1989" s="14"/>
      <c r="V1989" s="6"/>
      <c r="W1989" s="256">
        <f t="shared" si="197"/>
        <v>0</v>
      </c>
      <c r="X1989" s="144" t="str">
        <f t="shared" si="199"/>
        <v/>
      </c>
      <c r="Y1989" s="26"/>
      <c r="Z1989" s="34"/>
      <c r="AA1989" s="34"/>
      <c r="AB1989" s="34"/>
      <c r="AC1989" s="35"/>
      <c r="AD1989" s="36"/>
      <c r="AE1989" s="49"/>
      <c r="AF1989" s="246"/>
      <c r="AG1989" s="257">
        <f t="shared" si="198"/>
        <v>0</v>
      </c>
      <c r="AH1989" s="252" t="str">
        <f t="shared" si="200"/>
        <v/>
      </c>
      <c r="AI1989" s="258">
        <f t="shared" si="201"/>
        <v>0</v>
      </c>
    </row>
    <row r="1990" spans="1:35" ht="14.25" customHeight="1" x14ac:dyDescent="0.2">
      <c r="A1990" s="20"/>
      <c r="B1990" s="7"/>
      <c r="C1990" s="53"/>
      <c r="D1990" s="88"/>
      <c r="E1990" s="6"/>
      <c r="F1990" s="88"/>
      <c r="G1990" s="14"/>
      <c r="H1990" s="14"/>
      <c r="I1990" s="17"/>
      <c r="J1990" s="17"/>
      <c r="K1990" s="6"/>
      <c r="L1990" s="6"/>
      <c r="M1990" s="136"/>
      <c r="N1990" s="14"/>
      <c r="O1990" s="26"/>
      <c r="P1990" s="14"/>
      <c r="Q1990" s="14"/>
      <c r="R1990" s="14"/>
      <c r="S1990" s="14"/>
      <c r="T1990" s="14"/>
      <c r="U1990" s="14"/>
      <c r="V1990" s="6"/>
      <c r="W1990" s="256">
        <f t="shared" si="197"/>
        <v>0</v>
      </c>
      <c r="X1990" s="144" t="str">
        <f t="shared" si="199"/>
        <v/>
      </c>
      <c r="Y1990" s="26"/>
      <c r="Z1990" s="34"/>
      <c r="AA1990" s="34"/>
      <c r="AB1990" s="34"/>
      <c r="AC1990" s="35"/>
      <c r="AD1990" s="36"/>
      <c r="AE1990" s="49"/>
      <c r="AF1990" s="246"/>
      <c r="AG1990" s="257">
        <f t="shared" si="198"/>
        <v>0</v>
      </c>
      <c r="AH1990" s="252" t="str">
        <f t="shared" si="200"/>
        <v/>
      </c>
      <c r="AI1990" s="258">
        <f t="shared" si="201"/>
        <v>0</v>
      </c>
    </row>
    <row r="1991" spans="1:35" ht="14.25" customHeight="1" x14ac:dyDescent="0.2">
      <c r="A1991" s="20"/>
      <c r="B1991" s="7"/>
      <c r="C1991" s="53"/>
      <c r="D1991" s="88"/>
      <c r="E1991" s="6"/>
      <c r="F1991" s="88"/>
      <c r="G1991" s="14"/>
      <c r="H1991" s="14"/>
      <c r="I1991" s="17"/>
      <c r="J1991" s="17"/>
      <c r="K1991" s="6"/>
      <c r="L1991" s="6"/>
      <c r="M1991" s="136"/>
      <c r="N1991" s="14"/>
      <c r="O1991" s="26"/>
      <c r="P1991" s="14"/>
      <c r="Q1991" s="14"/>
      <c r="R1991" s="14"/>
      <c r="S1991" s="14"/>
      <c r="T1991" s="14"/>
      <c r="U1991" s="14"/>
      <c r="V1991" s="6"/>
      <c r="W1991" s="256">
        <f t="shared" si="197"/>
        <v>0</v>
      </c>
      <c r="X1991" s="144" t="str">
        <f t="shared" si="199"/>
        <v/>
      </c>
      <c r="Y1991" s="26"/>
      <c r="Z1991" s="34"/>
      <c r="AA1991" s="34"/>
      <c r="AB1991" s="34"/>
      <c r="AC1991" s="35"/>
      <c r="AD1991" s="36"/>
      <c r="AE1991" s="49"/>
      <c r="AF1991" s="246"/>
      <c r="AG1991" s="257">
        <f t="shared" si="198"/>
        <v>0</v>
      </c>
      <c r="AH1991" s="252" t="str">
        <f t="shared" si="200"/>
        <v/>
      </c>
      <c r="AI1991" s="258">
        <f t="shared" si="201"/>
        <v>0</v>
      </c>
    </row>
    <row r="1992" spans="1:35" ht="14.25" customHeight="1" x14ac:dyDescent="0.2">
      <c r="A1992" s="20"/>
      <c r="B1992" s="7"/>
      <c r="C1992" s="53"/>
      <c r="D1992" s="88"/>
      <c r="E1992" s="6"/>
      <c r="F1992" s="88"/>
      <c r="G1992" s="14"/>
      <c r="H1992" s="14"/>
      <c r="I1992" s="17"/>
      <c r="J1992" s="17"/>
      <c r="K1992" s="6"/>
      <c r="L1992" s="6"/>
      <c r="M1992" s="136"/>
      <c r="N1992" s="14"/>
      <c r="O1992" s="26"/>
      <c r="P1992" s="14"/>
      <c r="Q1992" s="14"/>
      <c r="R1992" s="14"/>
      <c r="S1992" s="14"/>
      <c r="T1992" s="14"/>
      <c r="U1992" s="14"/>
      <c r="V1992" s="6"/>
      <c r="W1992" s="256">
        <f t="shared" si="197"/>
        <v>0</v>
      </c>
      <c r="X1992" s="144" t="str">
        <f t="shared" si="199"/>
        <v/>
      </c>
      <c r="Y1992" s="26"/>
      <c r="Z1992" s="34"/>
      <c r="AA1992" s="34"/>
      <c r="AB1992" s="34"/>
      <c r="AC1992" s="35"/>
      <c r="AD1992" s="36"/>
      <c r="AE1992" s="49"/>
      <c r="AF1992" s="246"/>
      <c r="AG1992" s="257">
        <f t="shared" si="198"/>
        <v>0</v>
      </c>
      <c r="AH1992" s="252" t="str">
        <f t="shared" si="200"/>
        <v/>
      </c>
      <c r="AI1992" s="258">
        <f t="shared" si="201"/>
        <v>0</v>
      </c>
    </row>
    <row r="1993" spans="1:35" ht="14.25" customHeight="1" x14ac:dyDescent="0.2">
      <c r="A1993" s="20"/>
      <c r="B1993" s="7"/>
      <c r="C1993" s="53"/>
      <c r="D1993" s="88"/>
      <c r="E1993" s="6"/>
      <c r="F1993" s="88"/>
      <c r="G1993" s="14"/>
      <c r="H1993" s="14"/>
      <c r="I1993" s="17"/>
      <c r="J1993" s="17"/>
      <c r="K1993" s="6"/>
      <c r="L1993" s="6"/>
      <c r="M1993" s="136"/>
      <c r="N1993" s="14"/>
      <c r="O1993" s="26"/>
      <c r="P1993" s="14"/>
      <c r="Q1993" s="14"/>
      <c r="R1993" s="14"/>
      <c r="S1993" s="14"/>
      <c r="T1993" s="14"/>
      <c r="U1993" s="14"/>
      <c r="V1993" s="6"/>
      <c r="W1993" s="256">
        <f t="shared" si="197"/>
        <v>0</v>
      </c>
      <c r="X1993" s="144" t="str">
        <f t="shared" si="199"/>
        <v/>
      </c>
      <c r="Y1993" s="26"/>
      <c r="Z1993" s="34"/>
      <c r="AA1993" s="34"/>
      <c r="AB1993" s="34"/>
      <c r="AC1993" s="35"/>
      <c r="AD1993" s="36"/>
      <c r="AE1993" s="49"/>
      <c r="AF1993" s="246"/>
      <c r="AG1993" s="257">
        <f t="shared" si="198"/>
        <v>0</v>
      </c>
      <c r="AH1993" s="252" t="str">
        <f t="shared" si="200"/>
        <v/>
      </c>
      <c r="AI1993" s="258">
        <f t="shared" si="201"/>
        <v>0</v>
      </c>
    </row>
    <row r="1994" spans="1:35" ht="14.25" customHeight="1" x14ac:dyDescent="0.2">
      <c r="A1994" s="20"/>
      <c r="B1994" s="7"/>
      <c r="C1994" s="53"/>
      <c r="D1994" s="88"/>
      <c r="E1994" s="6"/>
      <c r="F1994" s="88"/>
      <c r="G1994" s="14"/>
      <c r="H1994" s="14"/>
      <c r="I1994" s="17"/>
      <c r="J1994" s="17"/>
      <c r="K1994" s="6"/>
      <c r="L1994" s="6"/>
      <c r="M1994" s="136"/>
      <c r="N1994" s="14"/>
      <c r="O1994" s="26"/>
      <c r="P1994" s="14"/>
      <c r="Q1994" s="14"/>
      <c r="R1994" s="14"/>
      <c r="S1994" s="14"/>
      <c r="T1994" s="14"/>
      <c r="U1994" s="14"/>
      <c r="V1994" s="6"/>
      <c r="W1994" s="256">
        <f t="shared" si="197"/>
        <v>0</v>
      </c>
      <c r="X1994" s="144" t="str">
        <f t="shared" si="199"/>
        <v/>
      </c>
      <c r="Y1994" s="26"/>
      <c r="Z1994" s="34"/>
      <c r="AA1994" s="34"/>
      <c r="AB1994" s="34"/>
      <c r="AC1994" s="35"/>
      <c r="AD1994" s="36"/>
      <c r="AE1994" s="49"/>
      <c r="AF1994" s="246"/>
      <c r="AG1994" s="257">
        <f t="shared" si="198"/>
        <v>0</v>
      </c>
      <c r="AH1994" s="252" t="str">
        <f t="shared" si="200"/>
        <v/>
      </c>
      <c r="AI1994" s="258">
        <f t="shared" si="201"/>
        <v>0</v>
      </c>
    </row>
    <row r="1995" spans="1:35" ht="14.25" customHeight="1" x14ac:dyDescent="0.2">
      <c r="A1995" s="20"/>
      <c r="B1995" s="7"/>
      <c r="C1995" s="53"/>
      <c r="D1995" s="88"/>
      <c r="E1995" s="6"/>
      <c r="F1995" s="88"/>
      <c r="G1995" s="14"/>
      <c r="H1995" s="14"/>
      <c r="I1995" s="17"/>
      <c r="J1995" s="17"/>
      <c r="K1995" s="6"/>
      <c r="L1995" s="6"/>
      <c r="M1995" s="136"/>
      <c r="N1995" s="14"/>
      <c r="O1995" s="26"/>
      <c r="P1995" s="14"/>
      <c r="Q1995" s="14"/>
      <c r="R1995" s="14"/>
      <c r="S1995" s="14"/>
      <c r="T1995" s="14"/>
      <c r="U1995" s="14"/>
      <c r="V1995" s="6"/>
      <c r="W1995" s="256">
        <f t="shared" si="197"/>
        <v>0</v>
      </c>
      <c r="X1995" s="144" t="str">
        <f t="shared" si="199"/>
        <v/>
      </c>
      <c r="Y1995" s="26"/>
      <c r="Z1995" s="34"/>
      <c r="AA1995" s="34"/>
      <c r="AB1995" s="34"/>
      <c r="AC1995" s="35"/>
      <c r="AD1995" s="36"/>
      <c r="AE1995" s="49"/>
      <c r="AF1995" s="246"/>
      <c r="AG1995" s="257">
        <f t="shared" si="198"/>
        <v>0</v>
      </c>
      <c r="AH1995" s="252" t="str">
        <f t="shared" si="200"/>
        <v/>
      </c>
      <c r="AI1995" s="258">
        <f t="shared" si="201"/>
        <v>0</v>
      </c>
    </row>
    <row r="1996" spans="1:35" ht="14.25" customHeight="1" x14ac:dyDescent="0.2">
      <c r="A1996" s="20"/>
      <c r="B1996" s="7"/>
      <c r="C1996" s="53"/>
      <c r="D1996" s="88"/>
      <c r="E1996" s="6"/>
      <c r="F1996" s="88"/>
      <c r="G1996" s="14"/>
      <c r="H1996" s="14"/>
      <c r="I1996" s="17"/>
      <c r="J1996" s="17"/>
      <c r="K1996" s="6"/>
      <c r="L1996" s="6"/>
      <c r="M1996" s="136"/>
      <c r="N1996" s="14"/>
      <c r="O1996" s="26"/>
      <c r="P1996" s="14"/>
      <c r="Q1996" s="14"/>
      <c r="R1996" s="14"/>
      <c r="S1996" s="14"/>
      <c r="T1996" s="14"/>
      <c r="U1996" s="14"/>
      <c r="V1996" s="6"/>
      <c r="W1996" s="256">
        <f t="shared" si="197"/>
        <v>0</v>
      </c>
      <c r="X1996" s="144" t="str">
        <f t="shared" si="199"/>
        <v/>
      </c>
      <c r="Y1996" s="26"/>
      <c r="Z1996" s="34"/>
      <c r="AA1996" s="34"/>
      <c r="AB1996" s="34"/>
      <c r="AC1996" s="35"/>
      <c r="AD1996" s="36"/>
      <c r="AE1996" s="49"/>
      <c r="AF1996" s="246"/>
      <c r="AG1996" s="257">
        <f t="shared" si="198"/>
        <v>0</v>
      </c>
      <c r="AH1996" s="252" t="str">
        <f t="shared" si="200"/>
        <v/>
      </c>
      <c r="AI1996" s="258">
        <f t="shared" si="201"/>
        <v>0</v>
      </c>
    </row>
    <row r="1997" spans="1:35" ht="14.25" customHeight="1" x14ac:dyDescent="0.2">
      <c r="A1997" s="20"/>
      <c r="B1997" s="7"/>
      <c r="C1997" s="53"/>
      <c r="D1997" s="88"/>
      <c r="E1997" s="6"/>
      <c r="F1997" s="88"/>
      <c r="G1997" s="14"/>
      <c r="H1997" s="14"/>
      <c r="I1997" s="17"/>
      <c r="J1997" s="17"/>
      <c r="K1997" s="6"/>
      <c r="L1997" s="6"/>
      <c r="M1997" s="136"/>
      <c r="N1997" s="14"/>
      <c r="O1997" s="26"/>
      <c r="P1997" s="14"/>
      <c r="Q1997" s="14"/>
      <c r="R1997" s="14"/>
      <c r="S1997" s="14"/>
      <c r="T1997" s="14"/>
      <c r="U1997" s="14"/>
      <c r="V1997" s="6"/>
      <c r="W1997" s="256">
        <f t="shared" si="197"/>
        <v>0</v>
      </c>
      <c r="X1997" s="144" t="str">
        <f t="shared" si="199"/>
        <v/>
      </c>
      <c r="Y1997" s="26"/>
      <c r="Z1997" s="34"/>
      <c r="AA1997" s="34"/>
      <c r="AB1997" s="34"/>
      <c r="AC1997" s="35"/>
      <c r="AD1997" s="36"/>
      <c r="AE1997" s="49"/>
      <c r="AF1997" s="246"/>
      <c r="AG1997" s="257">
        <f t="shared" si="198"/>
        <v>0</v>
      </c>
      <c r="AH1997" s="252" t="str">
        <f t="shared" si="200"/>
        <v/>
      </c>
      <c r="AI1997" s="258">
        <f t="shared" si="201"/>
        <v>0</v>
      </c>
    </row>
    <row r="1998" spans="1:35" ht="14.25" customHeight="1" x14ac:dyDescent="0.2">
      <c r="A1998" s="20"/>
      <c r="B1998" s="7"/>
      <c r="C1998" s="53"/>
      <c r="D1998" s="88"/>
      <c r="E1998" s="6"/>
      <c r="F1998" s="88"/>
      <c r="G1998" s="14"/>
      <c r="H1998" s="14"/>
      <c r="I1998" s="17"/>
      <c r="J1998" s="17"/>
      <c r="K1998" s="6"/>
      <c r="L1998" s="6"/>
      <c r="M1998" s="136"/>
      <c r="N1998" s="14"/>
      <c r="O1998" s="26"/>
      <c r="P1998" s="14"/>
      <c r="Q1998" s="14"/>
      <c r="R1998" s="14"/>
      <c r="S1998" s="14"/>
      <c r="T1998" s="14"/>
      <c r="U1998" s="14"/>
      <c r="V1998" s="6"/>
      <c r="W1998" s="256">
        <f t="shared" si="197"/>
        <v>0</v>
      </c>
      <c r="X1998" s="144" t="str">
        <f t="shared" si="199"/>
        <v/>
      </c>
      <c r="Y1998" s="26"/>
      <c r="Z1998" s="34"/>
      <c r="AA1998" s="34"/>
      <c r="AB1998" s="34"/>
      <c r="AC1998" s="35"/>
      <c r="AD1998" s="36"/>
      <c r="AE1998" s="49"/>
      <c r="AF1998" s="246"/>
      <c r="AG1998" s="257">
        <f t="shared" si="198"/>
        <v>0</v>
      </c>
      <c r="AH1998" s="252" t="str">
        <f t="shared" si="200"/>
        <v/>
      </c>
      <c r="AI1998" s="258">
        <f t="shared" si="201"/>
        <v>0</v>
      </c>
    </row>
    <row r="1999" spans="1:35" ht="14.25" customHeight="1" x14ac:dyDescent="0.2">
      <c r="A1999" s="20"/>
      <c r="B1999" s="7"/>
      <c r="C1999" s="53"/>
      <c r="D1999" s="88"/>
      <c r="E1999" s="6"/>
      <c r="F1999" s="88"/>
      <c r="G1999" s="14"/>
      <c r="H1999" s="14"/>
      <c r="I1999" s="17"/>
      <c r="J1999" s="17"/>
      <c r="K1999" s="6"/>
      <c r="L1999" s="6"/>
      <c r="M1999" s="136"/>
      <c r="N1999" s="14"/>
      <c r="O1999" s="26"/>
      <c r="P1999" s="14"/>
      <c r="Q1999" s="14"/>
      <c r="R1999" s="14"/>
      <c r="S1999" s="14"/>
      <c r="T1999" s="14"/>
      <c r="U1999" s="14"/>
      <c r="V1999" s="6"/>
      <c r="W1999" s="256">
        <f t="shared" si="197"/>
        <v>0</v>
      </c>
      <c r="X1999" s="144" t="str">
        <f t="shared" si="199"/>
        <v/>
      </c>
      <c r="Y1999" s="26"/>
      <c r="Z1999" s="34"/>
      <c r="AA1999" s="34"/>
      <c r="AB1999" s="34"/>
      <c r="AC1999" s="35"/>
      <c r="AD1999" s="36"/>
      <c r="AE1999" s="49"/>
      <c r="AF1999" s="246"/>
      <c r="AG1999" s="257">
        <f t="shared" si="198"/>
        <v>0</v>
      </c>
      <c r="AH1999" s="252" t="str">
        <f t="shared" si="200"/>
        <v/>
      </c>
      <c r="AI1999" s="258">
        <f t="shared" si="201"/>
        <v>0</v>
      </c>
    </row>
    <row r="2000" spans="1:35" ht="14.25" customHeight="1" x14ac:dyDescent="0.2">
      <c r="A2000" s="20"/>
      <c r="B2000" s="7"/>
      <c r="C2000" s="53"/>
      <c r="D2000" s="88"/>
      <c r="E2000" s="6"/>
      <c r="F2000" s="88"/>
      <c r="G2000" s="14"/>
      <c r="H2000" s="14"/>
      <c r="I2000" s="17"/>
      <c r="J2000" s="17"/>
      <c r="K2000" s="6"/>
      <c r="L2000" s="6"/>
      <c r="M2000" s="136"/>
      <c r="N2000" s="14"/>
      <c r="O2000" s="26"/>
      <c r="P2000" s="14"/>
      <c r="Q2000" s="14"/>
      <c r="R2000" s="14"/>
      <c r="S2000" s="14"/>
      <c r="T2000" s="14"/>
      <c r="U2000" s="14"/>
      <c r="V2000" s="6"/>
      <c r="W2000" s="256">
        <f t="shared" si="197"/>
        <v>0</v>
      </c>
      <c r="X2000" s="144" t="str">
        <f t="shared" si="199"/>
        <v/>
      </c>
      <c r="Y2000" s="26"/>
      <c r="Z2000" s="34"/>
      <c r="AA2000" s="34"/>
      <c r="AB2000" s="34"/>
      <c r="AC2000" s="35"/>
      <c r="AD2000" s="36"/>
      <c r="AE2000" s="49"/>
      <c r="AF2000" s="246"/>
      <c r="AG2000" s="257">
        <f t="shared" si="198"/>
        <v>0</v>
      </c>
      <c r="AH2000" s="252" t="str">
        <f t="shared" si="200"/>
        <v/>
      </c>
      <c r="AI2000" s="258">
        <f t="shared" si="201"/>
        <v>0</v>
      </c>
    </row>
    <row r="2001" spans="1:35" ht="14.25" customHeight="1" x14ac:dyDescent="0.2">
      <c r="A2001" s="20"/>
      <c r="B2001" s="7"/>
      <c r="C2001" s="53"/>
      <c r="D2001" s="88"/>
      <c r="E2001" s="6"/>
      <c r="F2001" s="88"/>
      <c r="G2001" s="14"/>
      <c r="H2001" s="14"/>
      <c r="I2001" s="17"/>
      <c r="J2001" s="17"/>
      <c r="K2001" s="6"/>
      <c r="L2001" s="6"/>
      <c r="M2001" s="136"/>
      <c r="N2001" s="14"/>
      <c r="O2001" s="26"/>
      <c r="P2001" s="14"/>
      <c r="Q2001" s="14"/>
      <c r="R2001" s="14"/>
      <c r="S2001" s="14"/>
      <c r="T2001" s="14"/>
      <c r="U2001" s="14"/>
      <c r="V2001" s="6"/>
      <c r="W2001" s="256">
        <f t="shared" si="197"/>
        <v>0</v>
      </c>
      <c r="X2001" s="144" t="str">
        <f t="shared" si="199"/>
        <v/>
      </c>
      <c r="Y2001" s="26"/>
      <c r="Z2001" s="34"/>
      <c r="AA2001" s="34"/>
      <c r="AB2001" s="34"/>
      <c r="AC2001" s="35"/>
      <c r="AD2001" s="36"/>
      <c r="AE2001" s="49"/>
      <c r="AF2001" s="246"/>
      <c r="AG2001" s="257">
        <f t="shared" si="198"/>
        <v>0</v>
      </c>
      <c r="AH2001" s="252" t="str">
        <f t="shared" si="200"/>
        <v/>
      </c>
      <c r="AI2001" s="258">
        <f t="shared" si="201"/>
        <v>0</v>
      </c>
    </row>
    <row r="2002" spans="1:35" ht="14.25" customHeight="1" x14ac:dyDescent="0.2">
      <c r="A2002" s="20"/>
      <c r="B2002" s="7"/>
      <c r="C2002" s="53"/>
      <c r="D2002" s="88"/>
      <c r="E2002" s="6"/>
      <c r="F2002" s="88"/>
      <c r="G2002" s="14"/>
      <c r="H2002" s="14"/>
      <c r="I2002" s="17"/>
      <c r="J2002" s="17"/>
      <c r="K2002" s="6"/>
      <c r="L2002" s="6"/>
      <c r="M2002" s="136"/>
      <c r="N2002" s="14"/>
      <c r="O2002" s="26"/>
      <c r="P2002" s="14"/>
      <c r="Q2002" s="14"/>
      <c r="R2002" s="14"/>
      <c r="S2002" s="14"/>
      <c r="T2002" s="14"/>
      <c r="U2002" s="14"/>
      <c r="V2002" s="6"/>
      <c r="W2002" s="256">
        <f t="shared" si="197"/>
        <v>0</v>
      </c>
      <c r="X2002" s="144" t="str">
        <f t="shared" si="199"/>
        <v/>
      </c>
      <c r="Y2002" s="26"/>
      <c r="Z2002" s="34"/>
      <c r="AA2002" s="34"/>
      <c r="AB2002" s="34"/>
      <c r="AC2002" s="35"/>
      <c r="AD2002" s="36"/>
      <c r="AE2002" s="49"/>
      <c r="AF2002" s="246"/>
      <c r="AG2002" s="257">
        <f t="shared" si="198"/>
        <v>0</v>
      </c>
      <c r="AH2002" s="252" t="str">
        <f t="shared" si="200"/>
        <v/>
      </c>
      <c r="AI2002" s="258">
        <f t="shared" si="201"/>
        <v>0</v>
      </c>
    </row>
    <row r="2003" spans="1:35" ht="14.25" customHeight="1" x14ac:dyDescent="0.2">
      <c r="A2003" s="20"/>
      <c r="B2003" s="7"/>
      <c r="C2003" s="53"/>
      <c r="D2003" s="88"/>
      <c r="E2003" s="6"/>
      <c r="F2003" s="88"/>
      <c r="G2003" s="14"/>
      <c r="H2003" s="14"/>
      <c r="I2003" s="17"/>
      <c r="J2003" s="17"/>
      <c r="K2003" s="6"/>
      <c r="L2003" s="6"/>
      <c r="M2003" s="136"/>
      <c r="N2003" s="14"/>
      <c r="O2003" s="26"/>
      <c r="P2003" s="14"/>
      <c r="Q2003" s="14"/>
      <c r="R2003" s="14"/>
      <c r="S2003" s="14"/>
      <c r="T2003" s="14"/>
      <c r="U2003" s="14"/>
      <c r="V2003" s="6"/>
      <c r="W2003" s="256">
        <f t="shared" si="197"/>
        <v>0</v>
      </c>
      <c r="X2003" s="144" t="str">
        <f t="shared" si="199"/>
        <v/>
      </c>
      <c r="Y2003" s="26"/>
      <c r="Z2003" s="34"/>
      <c r="AA2003" s="34"/>
      <c r="AB2003" s="34"/>
      <c r="AC2003" s="35"/>
      <c r="AD2003" s="36"/>
      <c r="AE2003" s="49"/>
      <c r="AF2003" s="246"/>
      <c r="AG2003" s="257">
        <f t="shared" si="198"/>
        <v>0</v>
      </c>
      <c r="AH2003" s="252" t="str">
        <f t="shared" si="200"/>
        <v/>
      </c>
      <c r="AI2003" s="258">
        <f t="shared" si="201"/>
        <v>0</v>
      </c>
    </row>
    <row r="2004" spans="1:35" ht="14.25" customHeight="1" x14ac:dyDescent="0.2">
      <c r="A2004" s="20"/>
      <c r="B2004" s="7"/>
      <c r="C2004" s="53"/>
      <c r="D2004" s="88"/>
      <c r="E2004" s="6"/>
      <c r="F2004" s="88"/>
      <c r="G2004" s="14"/>
      <c r="H2004" s="14"/>
      <c r="I2004" s="17"/>
      <c r="J2004" s="17"/>
      <c r="K2004" s="6"/>
      <c r="L2004" s="6"/>
      <c r="M2004" s="136"/>
      <c r="N2004" s="14"/>
      <c r="O2004" s="26"/>
      <c r="P2004" s="14"/>
      <c r="Q2004" s="14"/>
      <c r="R2004" s="14"/>
      <c r="S2004" s="14"/>
      <c r="T2004" s="14"/>
      <c r="U2004" s="14"/>
      <c r="V2004" s="6"/>
      <c r="W2004" s="256">
        <f t="shared" si="197"/>
        <v>0</v>
      </c>
      <c r="X2004" s="144" t="str">
        <f t="shared" si="199"/>
        <v/>
      </c>
      <c r="Y2004" s="26"/>
      <c r="Z2004" s="34"/>
      <c r="AA2004" s="34"/>
      <c r="AB2004" s="34"/>
      <c r="AC2004" s="35"/>
      <c r="AD2004" s="36"/>
      <c r="AE2004" s="49"/>
      <c r="AF2004" s="246"/>
      <c r="AG2004" s="257">
        <f t="shared" si="198"/>
        <v>0</v>
      </c>
      <c r="AH2004" s="252" t="str">
        <f t="shared" si="200"/>
        <v/>
      </c>
      <c r="AI2004" s="258">
        <f t="shared" si="201"/>
        <v>0</v>
      </c>
    </row>
    <row r="2005" spans="1:35" ht="14.25" customHeight="1" x14ac:dyDescent="0.2">
      <c r="A2005" s="20"/>
      <c r="B2005" s="7"/>
      <c r="C2005" s="53"/>
      <c r="D2005" s="88"/>
      <c r="E2005" s="6"/>
      <c r="F2005" s="88"/>
      <c r="G2005" s="14"/>
      <c r="H2005" s="14"/>
      <c r="I2005" s="17"/>
      <c r="J2005" s="17"/>
      <c r="K2005" s="6"/>
      <c r="L2005" s="6"/>
      <c r="M2005" s="136"/>
      <c r="N2005" s="14"/>
      <c r="O2005" s="26"/>
      <c r="P2005" s="14"/>
      <c r="Q2005" s="14"/>
      <c r="R2005" s="14"/>
      <c r="S2005" s="14"/>
      <c r="T2005" s="14"/>
      <c r="U2005" s="14"/>
      <c r="V2005" s="6"/>
      <c r="W2005" s="256">
        <f t="shared" si="197"/>
        <v>0</v>
      </c>
      <c r="X2005" s="144" t="str">
        <f t="shared" si="199"/>
        <v/>
      </c>
      <c r="Y2005" s="26"/>
      <c r="Z2005" s="34"/>
      <c r="AA2005" s="34"/>
      <c r="AB2005" s="34"/>
      <c r="AC2005" s="35"/>
      <c r="AD2005" s="36"/>
      <c r="AE2005" s="49"/>
      <c r="AF2005" s="246"/>
      <c r="AG2005" s="257">
        <f t="shared" si="198"/>
        <v>0</v>
      </c>
      <c r="AH2005" s="252" t="str">
        <f t="shared" si="200"/>
        <v/>
      </c>
      <c r="AI2005" s="258">
        <f t="shared" si="201"/>
        <v>0</v>
      </c>
    </row>
    <row r="2006" spans="1:35" ht="14.25" customHeight="1" x14ac:dyDescent="0.2">
      <c r="A2006" s="20"/>
      <c r="B2006" s="7"/>
      <c r="C2006" s="53"/>
      <c r="D2006" s="88"/>
      <c r="E2006" s="6"/>
      <c r="F2006" s="88"/>
      <c r="G2006" s="14"/>
      <c r="H2006" s="14"/>
      <c r="I2006" s="17"/>
      <c r="J2006" s="17"/>
      <c r="K2006" s="6"/>
      <c r="L2006" s="6"/>
      <c r="M2006" s="136"/>
      <c r="N2006" s="14"/>
      <c r="O2006" s="26"/>
      <c r="P2006" s="14"/>
      <c r="Q2006" s="14"/>
      <c r="R2006" s="14"/>
      <c r="S2006" s="14"/>
      <c r="T2006" s="14"/>
      <c r="U2006" s="14"/>
      <c r="V2006" s="6"/>
      <c r="W2006" s="256">
        <f t="shared" si="197"/>
        <v>0</v>
      </c>
      <c r="X2006" s="144" t="str">
        <f t="shared" si="199"/>
        <v/>
      </c>
      <c r="Y2006" s="26"/>
      <c r="Z2006" s="34"/>
      <c r="AA2006" s="34"/>
      <c r="AB2006" s="34"/>
      <c r="AC2006" s="35"/>
      <c r="AD2006" s="36"/>
      <c r="AE2006" s="49"/>
      <c r="AF2006" s="246"/>
      <c r="AG2006" s="257">
        <f t="shared" si="198"/>
        <v>0</v>
      </c>
      <c r="AH2006" s="252" t="str">
        <f t="shared" si="200"/>
        <v/>
      </c>
      <c r="AI2006" s="258">
        <f t="shared" si="201"/>
        <v>0</v>
      </c>
    </row>
    <row r="2007" spans="1:35" ht="14.25" customHeight="1" x14ac:dyDescent="0.2">
      <c r="A2007" s="20"/>
      <c r="B2007" s="7"/>
      <c r="C2007" s="53"/>
      <c r="D2007" s="88"/>
      <c r="E2007" s="6"/>
      <c r="F2007" s="88"/>
      <c r="G2007" s="14"/>
      <c r="H2007" s="14"/>
      <c r="I2007" s="17"/>
      <c r="J2007" s="17"/>
      <c r="K2007" s="6"/>
      <c r="L2007" s="6"/>
      <c r="M2007" s="136"/>
      <c r="N2007" s="14"/>
      <c r="O2007" s="26"/>
      <c r="P2007" s="14"/>
      <c r="Q2007" s="14"/>
      <c r="R2007" s="14"/>
      <c r="S2007" s="14"/>
      <c r="T2007" s="14"/>
      <c r="U2007" s="14"/>
      <c r="V2007" s="6"/>
      <c r="W2007" s="256">
        <f t="shared" si="197"/>
        <v>0</v>
      </c>
      <c r="X2007" s="144" t="str">
        <f t="shared" si="199"/>
        <v/>
      </c>
      <c r="Y2007" s="26"/>
      <c r="Z2007" s="34"/>
      <c r="AA2007" s="34"/>
      <c r="AB2007" s="34"/>
      <c r="AC2007" s="35"/>
      <c r="AD2007" s="36"/>
      <c r="AE2007" s="49"/>
      <c r="AF2007" s="246"/>
      <c r="AG2007" s="257">
        <f t="shared" si="198"/>
        <v>0</v>
      </c>
      <c r="AH2007" s="252" t="str">
        <f t="shared" si="200"/>
        <v/>
      </c>
      <c r="AI2007" s="258">
        <f t="shared" si="201"/>
        <v>0</v>
      </c>
    </row>
    <row r="2008" spans="1:35" ht="14.25" customHeight="1" x14ac:dyDescent="0.2">
      <c r="A2008" s="20"/>
      <c r="B2008" s="7"/>
      <c r="C2008" s="53"/>
      <c r="D2008" s="88"/>
      <c r="E2008" s="6"/>
      <c r="F2008" s="88"/>
      <c r="G2008" s="14"/>
      <c r="H2008" s="14"/>
      <c r="I2008" s="17"/>
      <c r="J2008" s="17"/>
      <c r="K2008" s="6"/>
      <c r="L2008" s="6"/>
      <c r="M2008" s="136"/>
      <c r="N2008" s="14"/>
      <c r="O2008" s="26"/>
      <c r="P2008" s="14"/>
      <c r="Q2008" s="14"/>
      <c r="R2008" s="14"/>
      <c r="S2008" s="14"/>
      <c r="T2008" s="14"/>
      <c r="U2008" s="14"/>
      <c r="V2008" s="6"/>
      <c r="W2008" s="256">
        <f t="shared" si="197"/>
        <v>0</v>
      </c>
      <c r="X2008" s="144" t="str">
        <f t="shared" si="199"/>
        <v/>
      </c>
      <c r="Y2008" s="26"/>
      <c r="Z2008" s="34"/>
      <c r="AA2008" s="34"/>
      <c r="AB2008" s="34"/>
      <c r="AC2008" s="35"/>
      <c r="AD2008" s="36"/>
      <c r="AE2008" s="49"/>
      <c r="AF2008" s="246"/>
      <c r="AG2008" s="257">
        <f t="shared" si="198"/>
        <v>0</v>
      </c>
      <c r="AH2008" s="252" t="str">
        <f t="shared" si="200"/>
        <v/>
      </c>
      <c r="AI2008" s="258">
        <f t="shared" si="201"/>
        <v>0</v>
      </c>
    </row>
    <row r="2009" spans="1:35" ht="14.25" customHeight="1" x14ac:dyDescent="0.2">
      <c r="A2009" s="20"/>
      <c r="B2009" s="7"/>
      <c r="C2009" s="53"/>
      <c r="D2009" s="88"/>
      <c r="E2009" s="6"/>
      <c r="F2009" s="88"/>
      <c r="G2009" s="14"/>
      <c r="H2009" s="14"/>
      <c r="I2009" s="17"/>
      <c r="J2009" s="17"/>
      <c r="K2009" s="6"/>
      <c r="L2009" s="6"/>
      <c r="M2009" s="136"/>
      <c r="N2009" s="14"/>
      <c r="O2009" s="26"/>
      <c r="P2009" s="14"/>
      <c r="Q2009" s="14"/>
      <c r="R2009" s="14"/>
      <c r="S2009" s="14"/>
      <c r="T2009" s="14"/>
      <c r="U2009" s="14"/>
      <c r="V2009" s="6"/>
      <c r="W2009" s="256">
        <f t="shared" si="197"/>
        <v>0</v>
      </c>
      <c r="X2009" s="144" t="str">
        <f t="shared" si="199"/>
        <v/>
      </c>
      <c r="Y2009" s="26"/>
      <c r="Z2009" s="34"/>
      <c r="AA2009" s="34"/>
      <c r="AB2009" s="34"/>
      <c r="AC2009" s="35"/>
      <c r="AD2009" s="36"/>
      <c r="AE2009" s="49"/>
      <c r="AF2009" s="246"/>
      <c r="AG2009" s="257">
        <f t="shared" si="198"/>
        <v>0</v>
      </c>
      <c r="AH2009" s="252" t="str">
        <f t="shared" si="200"/>
        <v/>
      </c>
      <c r="AI2009" s="258">
        <f t="shared" si="201"/>
        <v>0</v>
      </c>
    </row>
    <row r="2010" spans="1:35" ht="14.25" customHeight="1" x14ac:dyDescent="0.2">
      <c r="A2010" s="20"/>
      <c r="B2010" s="7"/>
      <c r="C2010" s="53"/>
      <c r="D2010" s="88"/>
      <c r="E2010" s="6"/>
      <c r="F2010" s="88"/>
      <c r="G2010" s="14"/>
      <c r="H2010" s="14"/>
      <c r="I2010" s="17"/>
      <c r="J2010" s="17"/>
      <c r="K2010" s="6"/>
      <c r="L2010" s="6"/>
      <c r="M2010" s="136"/>
      <c r="N2010" s="14"/>
      <c r="O2010" s="26"/>
      <c r="P2010" s="14"/>
      <c r="Q2010" s="14"/>
      <c r="R2010" s="14"/>
      <c r="S2010" s="14"/>
      <c r="T2010" s="14"/>
      <c r="U2010" s="14"/>
      <c r="V2010" s="6"/>
      <c r="W2010" s="256">
        <f t="shared" si="197"/>
        <v>0</v>
      </c>
      <c r="X2010" s="144" t="str">
        <f t="shared" si="199"/>
        <v/>
      </c>
      <c r="Y2010" s="26"/>
      <c r="Z2010" s="34"/>
      <c r="AA2010" s="34"/>
      <c r="AB2010" s="34"/>
      <c r="AC2010" s="35"/>
      <c r="AD2010" s="36"/>
      <c r="AE2010" s="49"/>
      <c r="AF2010" s="246"/>
      <c r="AG2010" s="257">
        <f t="shared" si="198"/>
        <v>0</v>
      </c>
      <c r="AH2010" s="252" t="str">
        <f t="shared" si="200"/>
        <v/>
      </c>
      <c r="AI2010" s="258">
        <f t="shared" si="201"/>
        <v>0</v>
      </c>
    </row>
    <row r="2011" spans="1:35" ht="14.25" customHeight="1" x14ac:dyDescent="0.2">
      <c r="A2011" s="20"/>
      <c r="B2011" s="7"/>
      <c r="C2011" s="53"/>
      <c r="D2011" s="88"/>
      <c r="E2011" s="6"/>
      <c r="F2011" s="88"/>
      <c r="G2011" s="14"/>
      <c r="H2011" s="14"/>
      <c r="I2011" s="17"/>
      <c r="J2011" s="17"/>
      <c r="K2011" s="6"/>
      <c r="L2011" s="6"/>
      <c r="M2011" s="136"/>
      <c r="N2011" s="14"/>
      <c r="O2011" s="26"/>
      <c r="P2011" s="14"/>
      <c r="Q2011" s="14"/>
      <c r="R2011" s="14"/>
      <c r="S2011" s="14"/>
      <c r="T2011" s="14"/>
      <c r="U2011" s="14"/>
      <c r="V2011" s="6"/>
      <c r="W2011" s="256">
        <f t="shared" si="197"/>
        <v>0</v>
      </c>
      <c r="X2011" s="144" t="str">
        <f t="shared" si="199"/>
        <v/>
      </c>
      <c r="Y2011" s="26"/>
      <c r="Z2011" s="34"/>
      <c r="AA2011" s="34"/>
      <c r="AB2011" s="34"/>
      <c r="AC2011" s="35"/>
      <c r="AD2011" s="36"/>
      <c r="AE2011" s="49"/>
      <c r="AF2011" s="246"/>
      <c r="AG2011" s="257">
        <f t="shared" si="198"/>
        <v>0</v>
      </c>
      <c r="AH2011" s="252" t="str">
        <f t="shared" si="200"/>
        <v/>
      </c>
      <c r="AI2011" s="258">
        <f t="shared" si="201"/>
        <v>0</v>
      </c>
    </row>
    <row r="2012" spans="1:35" ht="14.25" customHeight="1" x14ac:dyDescent="0.2">
      <c r="A2012" s="20"/>
      <c r="B2012" s="7"/>
      <c r="C2012" s="53"/>
      <c r="D2012" s="88"/>
      <c r="E2012" s="6"/>
      <c r="F2012" s="88"/>
      <c r="G2012" s="14"/>
      <c r="H2012" s="14"/>
      <c r="I2012" s="17"/>
      <c r="J2012" s="17"/>
      <c r="K2012" s="6"/>
      <c r="L2012" s="6"/>
      <c r="M2012" s="136"/>
      <c r="N2012" s="14"/>
      <c r="O2012" s="26"/>
      <c r="P2012" s="14"/>
      <c r="Q2012" s="14"/>
      <c r="R2012" s="14"/>
      <c r="S2012" s="14"/>
      <c r="T2012" s="14"/>
      <c r="U2012" s="14"/>
      <c r="V2012" s="6"/>
      <c r="W2012" s="256">
        <f t="shared" si="197"/>
        <v>0</v>
      </c>
      <c r="X2012" s="144" t="str">
        <f t="shared" si="199"/>
        <v/>
      </c>
      <c r="Y2012" s="26"/>
      <c r="Z2012" s="34"/>
      <c r="AA2012" s="34"/>
      <c r="AB2012" s="34"/>
      <c r="AC2012" s="35"/>
      <c r="AD2012" s="36"/>
      <c r="AE2012" s="49"/>
      <c r="AF2012" s="246"/>
      <c r="AG2012" s="257">
        <f t="shared" si="198"/>
        <v>0</v>
      </c>
      <c r="AH2012" s="252" t="str">
        <f t="shared" si="200"/>
        <v/>
      </c>
      <c r="AI2012" s="258">
        <f t="shared" si="201"/>
        <v>0</v>
      </c>
    </row>
    <row r="2013" spans="1:35" ht="14.25" customHeight="1" x14ac:dyDescent="0.2">
      <c r="A2013" s="20"/>
      <c r="B2013" s="7"/>
      <c r="C2013" s="53"/>
      <c r="D2013" s="88"/>
      <c r="E2013" s="6"/>
      <c r="F2013" s="88"/>
      <c r="G2013" s="14"/>
      <c r="H2013" s="14"/>
      <c r="I2013" s="17"/>
      <c r="J2013" s="17"/>
      <c r="K2013" s="6"/>
      <c r="L2013" s="6"/>
      <c r="M2013" s="136"/>
      <c r="N2013" s="14"/>
      <c r="O2013" s="26"/>
      <c r="P2013" s="14"/>
      <c r="Q2013" s="14"/>
      <c r="R2013" s="14"/>
      <c r="S2013" s="14"/>
      <c r="T2013" s="14"/>
      <c r="U2013" s="14"/>
      <c r="V2013" s="6"/>
      <c r="W2013" s="256">
        <f t="shared" si="197"/>
        <v>0</v>
      </c>
      <c r="X2013" s="144" t="str">
        <f t="shared" si="199"/>
        <v/>
      </c>
      <c r="Y2013" s="26"/>
      <c r="Z2013" s="34"/>
      <c r="AA2013" s="34"/>
      <c r="AB2013" s="34"/>
      <c r="AC2013" s="35"/>
      <c r="AD2013" s="36"/>
      <c r="AE2013" s="49"/>
      <c r="AF2013" s="246"/>
      <c r="AG2013" s="257">
        <f t="shared" si="198"/>
        <v>0</v>
      </c>
      <c r="AH2013" s="252" t="str">
        <f t="shared" si="200"/>
        <v/>
      </c>
      <c r="AI2013" s="258">
        <f t="shared" si="201"/>
        <v>0</v>
      </c>
    </row>
    <row r="2014" spans="1:35" ht="14.25" customHeight="1" x14ac:dyDescent="0.2">
      <c r="A2014" s="20"/>
      <c r="B2014" s="7"/>
      <c r="C2014" s="53"/>
      <c r="D2014" s="88"/>
      <c r="E2014" s="6"/>
      <c r="F2014" s="88"/>
      <c r="G2014" s="14"/>
      <c r="H2014" s="14"/>
      <c r="I2014" s="17"/>
      <c r="J2014" s="17"/>
      <c r="K2014" s="6"/>
      <c r="L2014" s="6"/>
      <c r="M2014" s="136"/>
      <c r="N2014" s="14"/>
      <c r="O2014" s="26"/>
      <c r="P2014" s="14"/>
      <c r="Q2014" s="14"/>
      <c r="R2014" s="14"/>
      <c r="S2014" s="14"/>
      <c r="T2014" s="14"/>
      <c r="U2014" s="14"/>
      <c r="V2014" s="6"/>
      <c r="W2014" s="256">
        <f t="shared" si="197"/>
        <v>0</v>
      </c>
      <c r="X2014" s="144" t="str">
        <f t="shared" si="199"/>
        <v/>
      </c>
      <c r="Y2014" s="26"/>
      <c r="Z2014" s="34"/>
      <c r="AA2014" s="34"/>
      <c r="AB2014" s="34"/>
      <c r="AC2014" s="35"/>
      <c r="AD2014" s="36"/>
      <c r="AE2014" s="49"/>
      <c r="AF2014" s="246"/>
      <c r="AG2014" s="257">
        <f t="shared" si="198"/>
        <v>0</v>
      </c>
      <c r="AH2014" s="252" t="str">
        <f t="shared" si="200"/>
        <v/>
      </c>
      <c r="AI2014" s="258">
        <f t="shared" si="201"/>
        <v>0</v>
      </c>
    </row>
    <row r="2015" spans="1:35" ht="14.25" customHeight="1" x14ac:dyDescent="0.2">
      <c r="A2015" s="20"/>
      <c r="B2015" s="7"/>
      <c r="C2015" s="53"/>
      <c r="D2015" s="88"/>
      <c r="E2015" s="6"/>
      <c r="F2015" s="88"/>
      <c r="G2015" s="14"/>
      <c r="H2015" s="14"/>
      <c r="I2015" s="17"/>
      <c r="J2015" s="17"/>
      <c r="K2015" s="6"/>
      <c r="L2015" s="6"/>
      <c r="M2015" s="136"/>
      <c r="N2015" s="14"/>
      <c r="O2015" s="26"/>
      <c r="P2015" s="14"/>
      <c r="Q2015" s="14"/>
      <c r="R2015" s="14"/>
      <c r="S2015" s="14"/>
      <c r="T2015" s="14"/>
      <c r="U2015" s="14"/>
      <c r="V2015" s="6"/>
      <c r="W2015" s="256">
        <f t="shared" si="197"/>
        <v>0</v>
      </c>
      <c r="X2015" s="144" t="str">
        <f t="shared" si="199"/>
        <v/>
      </c>
      <c r="Y2015" s="26"/>
      <c r="Z2015" s="34"/>
      <c r="AA2015" s="34"/>
      <c r="AB2015" s="34"/>
      <c r="AC2015" s="35"/>
      <c r="AD2015" s="36"/>
      <c r="AE2015" s="49"/>
      <c r="AF2015" s="246"/>
      <c r="AG2015" s="257">
        <f t="shared" si="198"/>
        <v>0</v>
      </c>
      <c r="AH2015" s="252" t="str">
        <f t="shared" si="200"/>
        <v/>
      </c>
      <c r="AI2015" s="258">
        <f t="shared" si="201"/>
        <v>0</v>
      </c>
    </row>
    <row r="2016" spans="1:35" ht="14.25" customHeight="1" x14ac:dyDescent="0.2">
      <c r="A2016" s="20"/>
      <c r="B2016" s="7"/>
      <c r="C2016" s="53"/>
      <c r="D2016" s="88"/>
      <c r="E2016" s="6"/>
      <c r="F2016" s="88"/>
      <c r="G2016" s="14"/>
      <c r="H2016" s="14"/>
      <c r="I2016" s="17"/>
      <c r="J2016" s="17"/>
      <c r="K2016" s="6"/>
      <c r="L2016" s="6"/>
      <c r="M2016" s="136"/>
      <c r="N2016" s="14"/>
      <c r="O2016" s="26"/>
      <c r="P2016" s="14"/>
      <c r="Q2016" s="14"/>
      <c r="R2016" s="14"/>
      <c r="S2016" s="14"/>
      <c r="T2016" s="14"/>
      <c r="U2016" s="14"/>
      <c r="V2016" s="6"/>
      <c r="W2016" s="256">
        <f t="shared" si="197"/>
        <v>0</v>
      </c>
      <c r="X2016" s="144" t="str">
        <f t="shared" si="199"/>
        <v/>
      </c>
      <c r="Y2016" s="26"/>
      <c r="Z2016" s="34"/>
      <c r="AA2016" s="34"/>
      <c r="AB2016" s="34"/>
      <c r="AC2016" s="35"/>
      <c r="AD2016" s="36"/>
      <c r="AE2016" s="49"/>
      <c r="AF2016" s="246"/>
      <c r="AG2016" s="257">
        <f t="shared" si="198"/>
        <v>0</v>
      </c>
      <c r="AH2016" s="252" t="str">
        <f t="shared" si="200"/>
        <v/>
      </c>
      <c r="AI2016" s="258">
        <f t="shared" si="201"/>
        <v>0</v>
      </c>
    </row>
    <row r="2017" spans="1:35" ht="14.25" customHeight="1" x14ac:dyDescent="0.2">
      <c r="A2017" s="20"/>
      <c r="B2017" s="7"/>
      <c r="C2017" s="53"/>
      <c r="D2017" s="88"/>
      <c r="E2017" s="6"/>
      <c r="F2017" s="88"/>
      <c r="G2017" s="14"/>
      <c r="H2017" s="14"/>
      <c r="I2017" s="17"/>
      <c r="J2017" s="17"/>
      <c r="K2017" s="6"/>
      <c r="L2017" s="6"/>
      <c r="M2017" s="136"/>
      <c r="N2017" s="14"/>
      <c r="O2017" s="26"/>
      <c r="P2017" s="14"/>
      <c r="Q2017" s="14"/>
      <c r="R2017" s="14"/>
      <c r="S2017" s="14"/>
      <c r="T2017" s="14"/>
      <c r="U2017" s="14"/>
      <c r="V2017" s="6"/>
      <c r="W2017" s="256">
        <f t="shared" si="197"/>
        <v>0</v>
      </c>
      <c r="X2017" s="144" t="str">
        <f t="shared" si="199"/>
        <v/>
      </c>
      <c r="Y2017" s="26"/>
      <c r="Z2017" s="34"/>
      <c r="AA2017" s="34"/>
      <c r="AB2017" s="34"/>
      <c r="AC2017" s="35"/>
      <c r="AD2017" s="36"/>
      <c r="AE2017" s="49"/>
      <c r="AF2017" s="246"/>
      <c r="AG2017" s="257">
        <f t="shared" si="198"/>
        <v>0</v>
      </c>
      <c r="AH2017" s="252" t="str">
        <f t="shared" si="200"/>
        <v/>
      </c>
      <c r="AI2017" s="258">
        <f t="shared" si="201"/>
        <v>0</v>
      </c>
    </row>
    <row r="2018" spans="1:35" ht="14.25" customHeight="1" x14ac:dyDescent="0.2">
      <c r="A2018" s="20"/>
      <c r="B2018" s="7"/>
      <c r="C2018" s="53"/>
      <c r="D2018" s="88"/>
      <c r="E2018" s="6"/>
      <c r="F2018" s="88"/>
      <c r="G2018" s="14"/>
      <c r="H2018" s="14"/>
      <c r="I2018" s="17"/>
      <c r="J2018" s="17"/>
      <c r="K2018" s="6"/>
      <c r="L2018" s="6"/>
      <c r="M2018" s="136"/>
      <c r="N2018" s="14"/>
      <c r="O2018" s="26"/>
      <c r="P2018" s="14"/>
      <c r="Q2018" s="14"/>
      <c r="R2018" s="14"/>
      <c r="S2018" s="14"/>
      <c r="T2018" s="14"/>
      <c r="U2018" s="14"/>
      <c r="V2018" s="6"/>
      <c r="W2018" s="256">
        <f t="shared" si="197"/>
        <v>0</v>
      </c>
      <c r="X2018" s="144" t="str">
        <f t="shared" si="199"/>
        <v/>
      </c>
      <c r="Y2018" s="26"/>
      <c r="Z2018" s="34"/>
      <c r="AA2018" s="34"/>
      <c r="AB2018" s="34"/>
      <c r="AC2018" s="35"/>
      <c r="AD2018" s="36"/>
      <c r="AE2018" s="49"/>
      <c r="AF2018" s="246"/>
      <c r="AG2018" s="257">
        <f t="shared" si="198"/>
        <v>0</v>
      </c>
      <c r="AH2018" s="252" t="str">
        <f t="shared" si="200"/>
        <v/>
      </c>
      <c r="AI2018" s="258">
        <f t="shared" si="201"/>
        <v>0</v>
      </c>
    </row>
    <row r="2019" spans="1:35" ht="14.25" customHeight="1" x14ac:dyDescent="0.2">
      <c r="A2019" s="20"/>
      <c r="B2019" s="7"/>
      <c r="C2019" s="53"/>
      <c r="D2019" s="88"/>
      <c r="E2019" s="6"/>
      <c r="F2019" s="88"/>
      <c r="G2019" s="14"/>
      <c r="H2019" s="14"/>
      <c r="I2019" s="17"/>
      <c r="J2019" s="17"/>
      <c r="K2019" s="6"/>
      <c r="L2019" s="6"/>
      <c r="M2019" s="136"/>
      <c r="N2019" s="14"/>
      <c r="O2019" s="26"/>
      <c r="P2019" s="14"/>
      <c r="Q2019" s="14"/>
      <c r="R2019" s="14"/>
      <c r="S2019" s="14"/>
      <c r="T2019" s="14"/>
      <c r="U2019" s="14"/>
      <c r="V2019" s="6"/>
      <c r="W2019" s="256">
        <f t="shared" si="197"/>
        <v>0</v>
      </c>
      <c r="X2019" s="144" t="str">
        <f t="shared" si="199"/>
        <v/>
      </c>
      <c r="Y2019" s="26"/>
      <c r="Z2019" s="34"/>
      <c r="AA2019" s="34"/>
      <c r="AB2019" s="34"/>
      <c r="AC2019" s="35"/>
      <c r="AD2019" s="36"/>
      <c r="AE2019" s="49"/>
      <c r="AF2019" s="246"/>
      <c r="AG2019" s="257">
        <f t="shared" si="198"/>
        <v>0</v>
      </c>
      <c r="AH2019" s="252" t="str">
        <f t="shared" si="200"/>
        <v/>
      </c>
      <c r="AI2019" s="258">
        <f t="shared" si="201"/>
        <v>0</v>
      </c>
    </row>
    <row r="2020" spans="1:35" ht="14.25" customHeight="1" x14ac:dyDescent="0.2">
      <c r="A2020" s="20"/>
      <c r="B2020" s="7"/>
      <c r="C2020" s="53"/>
      <c r="D2020" s="88"/>
      <c r="E2020" s="6"/>
      <c r="F2020" s="88"/>
      <c r="G2020" s="14"/>
      <c r="H2020" s="14"/>
      <c r="I2020" s="17"/>
      <c r="J2020" s="17"/>
      <c r="K2020" s="6"/>
      <c r="L2020" s="6"/>
      <c r="M2020" s="136"/>
      <c r="N2020" s="14"/>
      <c r="O2020" s="26"/>
      <c r="P2020" s="14"/>
      <c r="Q2020" s="14"/>
      <c r="R2020" s="14"/>
      <c r="S2020" s="14"/>
      <c r="T2020" s="14"/>
      <c r="U2020" s="14"/>
      <c r="V2020" s="6"/>
      <c r="W2020" s="256">
        <f t="shared" si="197"/>
        <v>0</v>
      </c>
      <c r="X2020" s="144" t="str">
        <f t="shared" si="199"/>
        <v/>
      </c>
      <c r="Y2020" s="26"/>
      <c r="Z2020" s="34"/>
      <c r="AA2020" s="34"/>
      <c r="AB2020" s="34"/>
      <c r="AC2020" s="35"/>
      <c r="AD2020" s="36"/>
      <c r="AE2020" s="49"/>
      <c r="AF2020" s="246"/>
      <c r="AG2020" s="257">
        <f t="shared" si="198"/>
        <v>0</v>
      </c>
      <c r="AH2020" s="252" t="str">
        <f t="shared" si="200"/>
        <v/>
      </c>
      <c r="AI2020" s="258">
        <f t="shared" si="201"/>
        <v>0</v>
      </c>
    </row>
    <row r="2021" spans="1:35" ht="14.25" customHeight="1" x14ac:dyDescent="0.2">
      <c r="A2021" s="20"/>
      <c r="B2021" s="7"/>
      <c r="C2021" s="53"/>
      <c r="D2021" s="88"/>
      <c r="E2021" s="6"/>
      <c r="F2021" s="88"/>
      <c r="G2021" s="14"/>
      <c r="H2021" s="14"/>
      <c r="I2021" s="17"/>
      <c r="J2021" s="17"/>
      <c r="K2021" s="6"/>
      <c r="L2021" s="6"/>
      <c r="M2021" s="136"/>
      <c r="N2021" s="14"/>
      <c r="O2021" s="26"/>
      <c r="P2021" s="14"/>
      <c r="Q2021" s="14"/>
      <c r="R2021" s="14"/>
      <c r="S2021" s="14"/>
      <c r="T2021" s="14"/>
      <c r="U2021" s="14"/>
      <c r="V2021" s="6"/>
      <c r="W2021" s="256">
        <f t="shared" si="197"/>
        <v>0</v>
      </c>
      <c r="X2021" s="144" t="str">
        <f t="shared" si="199"/>
        <v/>
      </c>
      <c r="Y2021" s="26"/>
      <c r="Z2021" s="34"/>
      <c r="AA2021" s="34"/>
      <c r="AB2021" s="34"/>
      <c r="AC2021" s="35"/>
      <c r="AD2021" s="36"/>
      <c r="AE2021" s="49"/>
      <c r="AF2021" s="246"/>
      <c r="AG2021" s="257">
        <f t="shared" si="198"/>
        <v>0</v>
      </c>
      <c r="AH2021" s="252" t="str">
        <f t="shared" si="200"/>
        <v/>
      </c>
      <c r="AI2021" s="258">
        <f t="shared" si="201"/>
        <v>0</v>
      </c>
    </row>
    <row r="2022" spans="1:35" ht="14.25" customHeight="1" x14ac:dyDescent="0.2">
      <c r="A2022" s="20"/>
      <c r="B2022" s="7"/>
      <c r="C2022" s="53"/>
      <c r="D2022" s="88"/>
      <c r="E2022" s="6"/>
      <c r="F2022" s="88"/>
      <c r="G2022" s="14"/>
      <c r="H2022" s="14"/>
      <c r="I2022" s="17"/>
      <c r="J2022" s="17"/>
      <c r="K2022" s="6"/>
      <c r="L2022" s="6"/>
      <c r="M2022" s="136"/>
      <c r="N2022" s="14"/>
      <c r="O2022" s="26"/>
      <c r="P2022" s="14"/>
      <c r="Q2022" s="14"/>
      <c r="R2022" s="14"/>
      <c r="S2022" s="14"/>
      <c r="T2022" s="14"/>
      <c r="U2022" s="14"/>
      <c r="V2022" s="6"/>
      <c r="W2022" s="256">
        <f t="shared" si="197"/>
        <v>0</v>
      </c>
      <c r="X2022" s="144" t="str">
        <f t="shared" si="199"/>
        <v/>
      </c>
      <c r="Y2022" s="26"/>
      <c r="Z2022" s="34"/>
      <c r="AA2022" s="34"/>
      <c r="AB2022" s="34"/>
      <c r="AC2022" s="35"/>
      <c r="AD2022" s="36"/>
      <c r="AE2022" s="49"/>
      <c r="AF2022" s="246"/>
      <c r="AG2022" s="257">
        <f t="shared" si="198"/>
        <v>0</v>
      </c>
      <c r="AH2022" s="252" t="str">
        <f t="shared" si="200"/>
        <v/>
      </c>
      <c r="AI2022" s="258">
        <f t="shared" si="201"/>
        <v>0</v>
      </c>
    </row>
    <row r="2023" spans="1:35" ht="14.25" customHeight="1" x14ac:dyDescent="0.2">
      <c r="A2023" s="20"/>
      <c r="B2023" s="7"/>
      <c r="C2023" s="53"/>
      <c r="D2023" s="88"/>
      <c r="E2023" s="6"/>
      <c r="F2023" s="88"/>
      <c r="G2023" s="14"/>
      <c r="H2023" s="14"/>
      <c r="I2023" s="17"/>
      <c r="J2023" s="17"/>
      <c r="K2023" s="6"/>
      <c r="L2023" s="6"/>
      <c r="M2023" s="136"/>
      <c r="N2023" s="14"/>
      <c r="O2023" s="26"/>
      <c r="P2023" s="14"/>
      <c r="Q2023" s="14"/>
      <c r="R2023" s="14"/>
      <c r="S2023" s="14"/>
      <c r="T2023" s="14"/>
      <c r="U2023" s="14"/>
      <c r="V2023" s="6"/>
      <c r="W2023" s="256">
        <f t="shared" si="197"/>
        <v>0</v>
      </c>
      <c r="X2023" s="144" t="str">
        <f t="shared" si="199"/>
        <v/>
      </c>
      <c r="Y2023" s="26"/>
      <c r="Z2023" s="34"/>
      <c r="AA2023" s="34"/>
      <c r="AB2023" s="34"/>
      <c r="AC2023" s="35"/>
      <c r="AD2023" s="36"/>
      <c r="AE2023" s="49"/>
      <c r="AF2023" s="246"/>
      <c r="AG2023" s="257">
        <f t="shared" si="198"/>
        <v>0</v>
      </c>
      <c r="AH2023" s="252" t="str">
        <f t="shared" si="200"/>
        <v/>
      </c>
      <c r="AI2023" s="258">
        <f t="shared" si="201"/>
        <v>0</v>
      </c>
    </row>
    <row r="2024" spans="1:35" ht="14.25" customHeight="1" x14ac:dyDescent="0.2">
      <c r="A2024" s="20"/>
      <c r="B2024" s="7"/>
      <c r="C2024" s="53"/>
      <c r="D2024" s="88"/>
      <c r="E2024" s="6"/>
      <c r="F2024" s="88"/>
      <c r="G2024" s="14"/>
      <c r="H2024" s="14"/>
      <c r="I2024" s="17"/>
      <c r="J2024" s="17"/>
      <c r="K2024" s="6"/>
      <c r="L2024" s="6"/>
      <c r="M2024" s="136"/>
      <c r="N2024" s="14"/>
      <c r="O2024" s="26"/>
      <c r="P2024" s="14"/>
      <c r="Q2024" s="14"/>
      <c r="R2024" s="14"/>
      <c r="S2024" s="14"/>
      <c r="T2024" s="14"/>
      <c r="U2024" s="14"/>
      <c r="V2024" s="6"/>
      <c r="W2024" s="256">
        <f t="shared" ref="W2024:W2087" si="202">S2024+T2024+U2024+V2024</f>
        <v>0</v>
      </c>
      <c r="X2024" s="144" t="str">
        <f t="shared" si="199"/>
        <v/>
      </c>
      <c r="Y2024" s="26"/>
      <c r="Z2024" s="34"/>
      <c r="AA2024" s="34"/>
      <c r="AB2024" s="34"/>
      <c r="AC2024" s="35"/>
      <c r="AD2024" s="36"/>
      <c r="AE2024" s="49"/>
      <c r="AF2024" s="246"/>
      <c r="AG2024" s="257">
        <f t="shared" ref="AG2024:AG2087" si="203">N2024*C2024</f>
        <v>0</v>
      </c>
      <c r="AH2024" s="252" t="str">
        <f t="shared" si="200"/>
        <v/>
      </c>
      <c r="AI2024" s="258">
        <f t="shared" si="201"/>
        <v>0</v>
      </c>
    </row>
    <row r="2025" spans="1:35" ht="14.25" customHeight="1" x14ac:dyDescent="0.2">
      <c r="A2025" s="20"/>
      <c r="B2025" s="7"/>
      <c r="C2025" s="53"/>
      <c r="D2025" s="88"/>
      <c r="E2025" s="6"/>
      <c r="F2025" s="88"/>
      <c r="G2025" s="14"/>
      <c r="H2025" s="14"/>
      <c r="I2025" s="17"/>
      <c r="J2025" s="17"/>
      <c r="K2025" s="6"/>
      <c r="L2025" s="6"/>
      <c r="M2025" s="136"/>
      <c r="N2025" s="14"/>
      <c r="O2025" s="26"/>
      <c r="P2025" s="14"/>
      <c r="Q2025" s="14"/>
      <c r="R2025" s="14"/>
      <c r="S2025" s="14"/>
      <c r="T2025" s="14"/>
      <c r="U2025" s="14"/>
      <c r="V2025" s="6"/>
      <c r="W2025" s="256">
        <f t="shared" si="202"/>
        <v>0</v>
      </c>
      <c r="X2025" s="144" t="str">
        <f t="shared" ref="X2025:X2088" si="204">IF(O2025="a",0,IF(O2025="d","0",IF(O2025="","",+N2025-S2025-T2025-U2025-V2025)))</f>
        <v/>
      </c>
      <c r="Y2025" s="26"/>
      <c r="Z2025" s="34"/>
      <c r="AA2025" s="34"/>
      <c r="AB2025" s="34"/>
      <c r="AC2025" s="35"/>
      <c r="AD2025" s="36"/>
      <c r="AE2025" s="49"/>
      <c r="AF2025" s="246"/>
      <c r="AG2025" s="257">
        <f t="shared" si="203"/>
        <v>0</v>
      </c>
      <c r="AH2025" s="252" t="str">
        <f t="shared" ref="AH2025:AH2088" si="205">IF(O2025="a",0,IF(O2025="d",0,IF(C2025="","",+N2025-(C2025*N2025))))</f>
        <v/>
      </c>
      <c r="AI2025" s="258">
        <f t="shared" si="201"/>
        <v>0</v>
      </c>
    </row>
    <row r="2026" spans="1:35" ht="14.25" customHeight="1" x14ac:dyDescent="0.2">
      <c r="A2026" s="20"/>
      <c r="B2026" s="7"/>
      <c r="C2026" s="53"/>
      <c r="D2026" s="88"/>
      <c r="E2026" s="6"/>
      <c r="F2026" s="88"/>
      <c r="G2026" s="14"/>
      <c r="H2026" s="14"/>
      <c r="I2026" s="17"/>
      <c r="J2026" s="17"/>
      <c r="K2026" s="6"/>
      <c r="L2026" s="6"/>
      <c r="M2026" s="136"/>
      <c r="N2026" s="14"/>
      <c r="O2026" s="26"/>
      <c r="P2026" s="14"/>
      <c r="Q2026" s="14"/>
      <c r="R2026" s="14"/>
      <c r="S2026" s="14"/>
      <c r="T2026" s="14"/>
      <c r="U2026" s="14"/>
      <c r="V2026" s="6"/>
      <c r="W2026" s="256">
        <f t="shared" si="202"/>
        <v>0</v>
      </c>
      <c r="X2026" s="144" t="str">
        <f t="shared" si="204"/>
        <v/>
      </c>
      <c r="Y2026" s="26"/>
      <c r="Z2026" s="34"/>
      <c r="AA2026" s="34"/>
      <c r="AB2026" s="34"/>
      <c r="AC2026" s="35"/>
      <c r="AD2026" s="36"/>
      <c r="AE2026" s="49"/>
      <c r="AF2026" s="246"/>
      <c r="AG2026" s="257">
        <f t="shared" si="203"/>
        <v>0</v>
      </c>
      <c r="AH2026" s="252" t="str">
        <f t="shared" si="205"/>
        <v/>
      </c>
      <c r="AI2026" s="258">
        <f t="shared" si="201"/>
        <v>0</v>
      </c>
    </row>
    <row r="2027" spans="1:35" ht="14.25" customHeight="1" x14ac:dyDescent="0.2">
      <c r="A2027" s="20"/>
      <c r="B2027" s="7"/>
      <c r="C2027" s="53"/>
      <c r="D2027" s="88"/>
      <c r="E2027" s="6"/>
      <c r="F2027" s="88"/>
      <c r="G2027" s="14"/>
      <c r="H2027" s="14"/>
      <c r="I2027" s="17"/>
      <c r="J2027" s="17"/>
      <c r="K2027" s="6"/>
      <c r="L2027" s="6"/>
      <c r="M2027" s="136"/>
      <c r="N2027" s="14"/>
      <c r="O2027" s="26"/>
      <c r="P2027" s="14"/>
      <c r="Q2027" s="14"/>
      <c r="R2027" s="14"/>
      <c r="S2027" s="14"/>
      <c r="T2027" s="14"/>
      <c r="U2027" s="14"/>
      <c r="V2027" s="6"/>
      <c r="W2027" s="256">
        <f t="shared" si="202"/>
        <v>0</v>
      </c>
      <c r="X2027" s="144" t="str">
        <f t="shared" si="204"/>
        <v/>
      </c>
      <c r="Y2027" s="26"/>
      <c r="Z2027" s="34"/>
      <c r="AA2027" s="34"/>
      <c r="AB2027" s="34"/>
      <c r="AC2027" s="35"/>
      <c r="AD2027" s="36"/>
      <c r="AE2027" s="49"/>
      <c r="AF2027" s="246"/>
      <c r="AG2027" s="257">
        <f t="shared" si="203"/>
        <v>0</v>
      </c>
      <c r="AH2027" s="252" t="str">
        <f t="shared" si="205"/>
        <v/>
      </c>
      <c r="AI2027" s="258">
        <f t="shared" si="201"/>
        <v>0</v>
      </c>
    </row>
    <row r="2028" spans="1:35" ht="14.25" customHeight="1" x14ac:dyDescent="0.2">
      <c r="A2028" s="20"/>
      <c r="B2028" s="7"/>
      <c r="C2028" s="53"/>
      <c r="D2028" s="88"/>
      <c r="E2028" s="6"/>
      <c r="F2028" s="88"/>
      <c r="G2028" s="14"/>
      <c r="H2028" s="14"/>
      <c r="I2028" s="17"/>
      <c r="J2028" s="17"/>
      <c r="K2028" s="6"/>
      <c r="L2028" s="6"/>
      <c r="M2028" s="136"/>
      <c r="N2028" s="14"/>
      <c r="O2028" s="26"/>
      <c r="P2028" s="14"/>
      <c r="Q2028" s="14"/>
      <c r="R2028" s="14"/>
      <c r="S2028" s="14"/>
      <c r="T2028" s="14"/>
      <c r="U2028" s="14"/>
      <c r="V2028" s="6"/>
      <c r="W2028" s="256">
        <f t="shared" si="202"/>
        <v>0</v>
      </c>
      <c r="X2028" s="144" t="str">
        <f t="shared" si="204"/>
        <v/>
      </c>
      <c r="Y2028" s="26"/>
      <c r="Z2028" s="34"/>
      <c r="AA2028" s="34"/>
      <c r="AB2028" s="34"/>
      <c r="AC2028" s="35"/>
      <c r="AD2028" s="36"/>
      <c r="AE2028" s="49"/>
      <c r="AF2028" s="246"/>
      <c r="AG2028" s="257">
        <f t="shared" si="203"/>
        <v>0</v>
      </c>
      <c r="AH2028" s="252" t="str">
        <f t="shared" si="205"/>
        <v/>
      </c>
      <c r="AI2028" s="258">
        <f t="shared" si="201"/>
        <v>0</v>
      </c>
    </row>
    <row r="2029" spans="1:35" ht="14.25" customHeight="1" x14ac:dyDescent="0.2">
      <c r="A2029" s="20"/>
      <c r="B2029" s="7"/>
      <c r="C2029" s="53"/>
      <c r="D2029" s="88"/>
      <c r="E2029" s="6"/>
      <c r="F2029" s="88"/>
      <c r="G2029" s="14"/>
      <c r="H2029" s="14"/>
      <c r="I2029" s="17"/>
      <c r="J2029" s="17"/>
      <c r="K2029" s="6"/>
      <c r="L2029" s="6"/>
      <c r="M2029" s="136"/>
      <c r="N2029" s="14"/>
      <c r="O2029" s="26"/>
      <c r="P2029" s="14"/>
      <c r="Q2029" s="14"/>
      <c r="R2029" s="14"/>
      <c r="S2029" s="14"/>
      <c r="T2029" s="14"/>
      <c r="U2029" s="14"/>
      <c r="V2029" s="6"/>
      <c r="W2029" s="256">
        <f t="shared" si="202"/>
        <v>0</v>
      </c>
      <c r="X2029" s="144" t="str">
        <f t="shared" si="204"/>
        <v/>
      </c>
      <c r="Y2029" s="26"/>
      <c r="Z2029" s="34"/>
      <c r="AA2029" s="34"/>
      <c r="AB2029" s="34"/>
      <c r="AC2029" s="35"/>
      <c r="AD2029" s="36"/>
      <c r="AE2029" s="49"/>
      <c r="AF2029" s="246"/>
      <c r="AG2029" s="257">
        <f t="shared" si="203"/>
        <v>0</v>
      </c>
      <c r="AH2029" s="252" t="str">
        <f t="shared" si="205"/>
        <v/>
      </c>
      <c r="AI2029" s="258">
        <f t="shared" si="201"/>
        <v>0</v>
      </c>
    </row>
    <row r="2030" spans="1:35" ht="14.25" customHeight="1" x14ac:dyDescent="0.2">
      <c r="A2030" s="20"/>
      <c r="B2030" s="7"/>
      <c r="C2030" s="53"/>
      <c r="D2030" s="88"/>
      <c r="E2030" s="6"/>
      <c r="F2030" s="88"/>
      <c r="G2030" s="14"/>
      <c r="H2030" s="14"/>
      <c r="I2030" s="17"/>
      <c r="J2030" s="17"/>
      <c r="K2030" s="6"/>
      <c r="L2030" s="6"/>
      <c r="M2030" s="136"/>
      <c r="N2030" s="14"/>
      <c r="O2030" s="26"/>
      <c r="P2030" s="14"/>
      <c r="Q2030" s="14"/>
      <c r="R2030" s="14"/>
      <c r="S2030" s="14"/>
      <c r="T2030" s="14"/>
      <c r="U2030" s="14"/>
      <c r="V2030" s="6"/>
      <c r="W2030" s="256">
        <f t="shared" si="202"/>
        <v>0</v>
      </c>
      <c r="X2030" s="144" t="str">
        <f t="shared" si="204"/>
        <v/>
      </c>
      <c r="Y2030" s="26"/>
      <c r="Z2030" s="34"/>
      <c r="AA2030" s="34"/>
      <c r="AB2030" s="34"/>
      <c r="AC2030" s="35"/>
      <c r="AD2030" s="36"/>
      <c r="AE2030" s="49"/>
      <c r="AF2030" s="246"/>
      <c r="AG2030" s="257">
        <f t="shared" si="203"/>
        <v>0</v>
      </c>
      <c r="AH2030" s="252" t="str">
        <f t="shared" si="205"/>
        <v/>
      </c>
      <c r="AI2030" s="258">
        <f t="shared" ref="AI2030:AI2093" si="206">AG2030-W2030</f>
        <v>0</v>
      </c>
    </row>
    <row r="2031" spans="1:35" ht="14.25" customHeight="1" x14ac:dyDescent="0.2">
      <c r="A2031" s="20"/>
      <c r="B2031" s="7"/>
      <c r="C2031" s="53"/>
      <c r="D2031" s="88"/>
      <c r="E2031" s="6"/>
      <c r="F2031" s="88"/>
      <c r="G2031" s="14"/>
      <c r="H2031" s="14"/>
      <c r="I2031" s="17"/>
      <c r="J2031" s="17"/>
      <c r="K2031" s="6"/>
      <c r="L2031" s="6"/>
      <c r="M2031" s="136"/>
      <c r="N2031" s="14"/>
      <c r="O2031" s="26"/>
      <c r="P2031" s="14"/>
      <c r="Q2031" s="14"/>
      <c r="R2031" s="14"/>
      <c r="S2031" s="14"/>
      <c r="T2031" s="14"/>
      <c r="U2031" s="14"/>
      <c r="V2031" s="6"/>
      <c r="W2031" s="256">
        <f t="shared" si="202"/>
        <v>0</v>
      </c>
      <c r="X2031" s="144" t="str">
        <f t="shared" si="204"/>
        <v/>
      </c>
      <c r="Y2031" s="26"/>
      <c r="Z2031" s="34"/>
      <c r="AA2031" s="34"/>
      <c r="AB2031" s="34"/>
      <c r="AC2031" s="35"/>
      <c r="AD2031" s="36"/>
      <c r="AE2031" s="49"/>
      <c r="AF2031" s="246"/>
      <c r="AG2031" s="257">
        <f t="shared" si="203"/>
        <v>0</v>
      </c>
      <c r="AH2031" s="252" t="str">
        <f t="shared" si="205"/>
        <v/>
      </c>
      <c r="AI2031" s="258">
        <f t="shared" si="206"/>
        <v>0</v>
      </c>
    </row>
    <row r="2032" spans="1:35" ht="14.25" customHeight="1" x14ac:dyDescent="0.2">
      <c r="A2032" s="20"/>
      <c r="B2032" s="7"/>
      <c r="C2032" s="53"/>
      <c r="D2032" s="88"/>
      <c r="E2032" s="6"/>
      <c r="F2032" s="88"/>
      <c r="G2032" s="14"/>
      <c r="H2032" s="14"/>
      <c r="I2032" s="17"/>
      <c r="J2032" s="17"/>
      <c r="K2032" s="6"/>
      <c r="L2032" s="6"/>
      <c r="M2032" s="136"/>
      <c r="N2032" s="14"/>
      <c r="O2032" s="26"/>
      <c r="P2032" s="14"/>
      <c r="Q2032" s="14"/>
      <c r="R2032" s="14"/>
      <c r="S2032" s="14"/>
      <c r="T2032" s="14"/>
      <c r="U2032" s="14"/>
      <c r="V2032" s="6"/>
      <c r="W2032" s="256">
        <f t="shared" si="202"/>
        <v>0</v>
      </c>
      <c r="X2032" s="144" t="str">
        <f t="shared" si="204"/>
        <v/>
      </c>
      <c r="Y2032" s="26"/>
      <c r="Z2032" s="34"/>
      <c r="AA2032" s="34"/>
      <c r="AB2032" s="34"/>
      <c r="AC2032" s="35"/>
      <c r="AD2032" s="36"/>
      <c r="AE2032" s="49"/>
      <c r="AF2032" s="246"/>
      <c r="AG2032" s="257">
        <f t="shared" si="203"/>
        <v>0</v>
      </c>
      <c r="AH2032" s="252" t="str">
        <f t="shared" si="205"/>
        <v/>
      </c>
      <c r="AI2032" s="258">
        <f t="shared" si="206"/>
        <v>0</v>
      </c>
    </row>
    <row r="2033" spans="1:35" ht="14.25" customHeight="1" x14ac:dyDescent="0.2">
      <c r="A2033" s="20"/>
      <c r="B2033" s="7"/>
      <c r="C2033" s="53"/>
      <c r="D2033" s="88"/>
      <c r="E2033" s="6"/>
      <c r="F2033" s="88"/>
      <c r="G2033" s="14"/>
      <c r="H2033" s="14"/>
      <c r="I2033" s="17"/>
      <c r="J2033" s="17"/>
      <c r="K2033" s="6"/>
      <c r="L2033" s="6"/>
      <c r="M2033" s="136"/>
      <c r="N2033" s="14"/>
      <c r="O2033" s="26"/>
      <c r="P2033" s="14"/>
      <c r="Q2033" s="14"/>
      <c r="R2033" s="14"/>
      <c r="S2033" s="14"/>
      <c r="T2033" s="14"/>
      <c r="U2033" s="14"/>
      <c r="V2033" s="6"/>
      <c r="W2033" s="256">
        <f t="shared" si="202"/>
        <v>0</v>
      </c>
      <c r="X2033" s="144" t="str">
        <f t="shared" si="204"/>
        <v/>
      </c>
      <c r="Y2033" s="26"/>
      <c r="Z2033" s="34"/>
      <c r="AA2033" s="34"/>
      <c r="AB2033" s="34"/>
      <c r="AC2033" s="35"/>
      <c r="AD2033" s="36"/>
      <c r="AE2033" s="49"/>
      <c r="AF2033" s="246"/>
      <c r="AG2033" s="257">
        <f t="shared" si="203"/>
        <v>0</v>
      </c>
      <c r="AH2033" s="252" t="str">
        <f t="shared" si="205"/>
        <v/>
      </c>
      <c r="AI2033" s="258">
        <f t="shared" si="206"/>
        <v>0</v>
      </c>
    </row>
    <row r="2034" spans="1:35" ht="14.25" customHeight="1" x14ac:dyDescent="0.2">
      <c r="A2034" s="20"/>
      <c r="B2034" s="7"/>
      <c r="C2034" s="53"/>
      <c r="D2034" s="88"/>
      <c r="E2034" s="6"/>
      <c r="F2034" s="88"/>
      <c r="G2034" s="14"/>
      <c r="H2034" s="14"/>
      <c r="I2034" s="17"/>
      <c r="J2034" s="17"/>
      <c r="K2034" s="6"/>
      <c r="L2034" s="6"/>
      <c r="M2034" s="136"/>
      <c r="N2034" s="14"/>
      <c r="O2034" s="26"/>
      <c r="P2034" s="14"/>
      <c r="Q2034" s="14"/>
      <c r="R2034" s="14"/>
      <c r="S2034" s="14"/>
      <c r="T2034" s="14"/>
      <c r="U2034" s="14"/>
      <c r="V2034" s="6"/>
      <c r="W2034" s="256">
        <f t="shared" si="202"/>
        <v>0</v>
      </c>
      <c r="X2034" s="144" t="str">
        <f t="shared" si="204"/>
        <v/>
      </c>
      <c r="Y2034" s="26"/>
      <c r="Z2034" s="34"/>
      <c r="AA2034" s="34"/>
      <c r="AB2034" s="34"/>
      <c r="AC2034" s="35"/>
      <c r="AD2034" s="36"/>
      <c r="AE2034" s="49"/>
      <c r="AF2034" s="246"/>
      <c r="AG2034" s="257">
        <f t="shared" si="203"/>
        <v>0</v>
      </c>
      <c r="AH2034" s="252" t="str">
        <f t="shared" si="205"/>
        <v/>
      </c>
      <c r="AI2034" s="258">
        <f t="shared" si="206"/>
        <v>0</v>
      </c>
    </row>
    <row r="2035" spans="1:35" ht="14.25" customHeight="1" x14ac:dyDescent="0.2">
      <c r="A2035" s="20"/>
      <c r="B2035" s="7"/>
      <c r="C2035" s="53"/>
      <c r="D2035" s="88"/>
      <c r="E2035" s="6"/>
      <c r="F2035" s="88"/>
      <c r="G2035" s="14"/>
      <c r="H2035" s="14"/>
      <c r="I2035" s="17"/>
      <c r="J2035" s="17"/>
      <c r="K2035" s="6"/>
      <c r="L2035" s="6"/>
      <c r="M2035" s="136"/>
      <c r="N2035" s="14"/>
      <c r="O2035" s="26"/>
      <c r="P2035" s="14"/>
      <c r="Q2035" s="14"/>
      <c r="R2035" s="14"/>
      <c r="S2035" s="14"/>
      <c r="T2035" s="14"/>
      <c r="U2035" s="14"/>
      <c r="V2035" s="6"/>
      <c r="W2035" s="256">
        <f t="shared" si="202"/>
        <v>0</v>
      </c>
      <c r="X2035" s="144" t="str">
        <f t="shared" si="204"/>
        <v/>
      </c>
      <c r="Y2035" s="26"/>
      <c r="Z2035" s="34"/>
      <c r="AA2035" s="34"/>
      <c r="AB2035" s="34"/>
      <c r="AC2035" s="35"/>
      <c r="AD2035" s="36"/>
      <c r="AE2035" s="49"/>
      <c r="AF2035" s="246"/>
      <c r="AG2035" s="257">
        <f t="shared" si="203"/>
        <v>0</v>
      </c>
      <c r="AH2035" s="252" t="str">
        <f t="shared" si="205"/>
        <v/>
      </c>
      <c r="AI2035" s="258">
        <f t="shared" si="206"/>
        <v>0</v>
      </c>
    </row>
    <row r="2036" spans="1:35" ht="14.25" customHeight="1" x14ac:dyDescent="0.2">
      <c r="A2036" s="20"/>
      <c r="B2036" s="7"/>
      <c r="C2036" s="53"/>
      <c r="D2036" s="88"/>
      <c r="E2036" s="6"/>
      <c r="F2036" s="88"/>
      <c r="G2036" s="14"/>
      <c r="H2036" s="14"/>
      <c r="I2036" s="17"/>
      <c r="J2036" s="17"/>
      <c r="K2036" s="6"/>
      <c r="L2036" s="6"/>
      <c r="M2036" s="136"/>
      <c r="N2036" s="14"/>
      <c r="O2036" s="26"/>
      <c r="P2036" s="14"/>
      <c r="Q2036" s="14"/>
      <c r="R2036" s="14"/>
      <c r="S2036" s="14"/>
      <c r="T2036" s="14"/>
      <c r="U2036" s="14"/>
      <c r="V2036" s="6"/>
      <c r="W2036" s="256">
        <f t="shared" si="202"/>
        <v>0</v>
      </c>
      <c r="X2036" s="144" t="str">
        <f t="shared" si="204"/>
        <v/>
      </c>
      <c r="Y2036" s="26"/>
      <c r="Z2036" s="34"/>
      <c r="AA2036" s="34"/>
      <c r="AB2036" s="34"/>
      <c r="AC2036" s="35"/>
      <c r="AD2036" s="36"/>
      <c r="AE2036" s="49"/>
      <c r="AF2036" s="246"/>
      <c r="AG2036" s="257">
        <f t="shared" si="203"/>
        <v>0</v>
      </c>
      <c r="AH2036" s="252" t="str">
        <f t="shared" si="205"/>
        <v/>
      </c>
      <c r="AI2036" s="258">
        <f t="shared" si="206"/>
        <v>0</v>
      </c>
    </row>
    <row r="2037" spans="1:35" ht="14.25" customHeight="1" x14ac:dyDescent="0.2">
      <c r="A2037" s="20"/>
      <c r="B2037" s="7"/>
      <c r="C2037" s="53"/>
      <c r="D2037" s="88"/>
      <c r="E2037" s="6"/>
      <c r="F2037" s="88"/>
      <c r="G2037" s="14"/>
      <c r="H2037" s="14"/>
      <c r="I2037" s="17"/>
      <c r="J2037" s="17"/>
      <c r="K2037" s="6"/>
      <c r="L2037" s="6"/>
      <c r="M2037" s="136"/>
      <c r="N2037" s="14"/>
      <c r="O2037" s="26"/>
      <c r="P2037" s="14"/>
      <c r="Q2037" s="14"/>
      <c r="R2037" s="14"/>
      <c r="S2037" s="14"/>
      <c r="T2037" s="14"/>
      <c r="U2037" s="14"/>
      <c r="V2037" s="6"/>
      <c r="W2037" s="256">
        <f t="shared" si="202"/>
        <v>0</v>
      </c>
      <c r="X2037" s="144" t="str">
        <f t="shared" si="204"/>
        <v/>
      </c>
      <c r="Y2037" s="26"/>
      <c r="Z2037" s="34"/>
      <c r="AA2037" s="34"/>
      <c r="AB2037" s="34"/>
      <c r="AC2037" s="35"/>
      <c r="AD2037" s="36"/>
      <c r="AE2037" s="49"/>
      <c r="AF2037" s="246"/>
      <c r="AG2037" s="257">
        <f t="shared" si="203"/>
        <v>0</v>
      </c>
      <c r="AH2037" s="252" t="str">
        <f t="shared" si="205"/>
        <v/>
      </c>
      <c r="AI2037" s="258">
        <f t="shared" si="206"/>
        <v>0</v>
      </c>
    </row>
    <row r="2038" spans="1:35" ht="14.25" customHeight="1" x14ac:dyDescent="0.2">
      <c r="A2038" s="20"/>
      <c r="B2038" s="7"/>
      <c r="C2038" s="53"/>
      <c r="D2038" s="88"/>
      <c r="E2038" s="6"/>
      <c r="F2038" s="88"/>
      <c r="G2038" s="14"/>
      <c r="H2038" s="14"/>
      <c r="I2038" s="17"/>
      <c r="J2038" s="17"/>
      <c r="K2038" s="6"/>
      <c r="L2038" s="6"/>
      <c r="M2038" s="136"/>
      <c r="N2038" s="14"/>
      <c r="O2038" s="26"/>
      <c r="P2038" s="14"/>
      <c r="Q2038" s="14"/>
      <c r="R2038" s="14"/>
      <c r="S2038" s="14"/>
      <c r="T2038" s="14"/>
      <c r="U2038" s="14"/>
      <c r="V2038" s="6"/>
      <c r="W2038" s="256">
        <f t="shared" si="202"/>
        <v>0</v>
      </c>
      <c r="X2038" s="144" t="str">
        <f t="shared" si="204"/>
        <v/>
      </c>
      <c r="Y2038" s="26"/>
      <c r="Z2038" s="34"/>
      <c r="AA2038" s="34"/>
      <c r="AB2038" s="34"/>
      <c r="AC2038" s="35"/>
      <c r="AD2038" s="36"/>
      <c r="AE2038" s="49"/>
      <c r="AF2038" s="246"/>
      <c r="AG2038" s="257">
        <f t="shared" si="203"/>
        <v>0</v>
      </c>
      <c r="AH2038" s="252" t="str">
        <f t="shared" si="205"/>
        <v/>
      </c>
      <c r="AI2038" s="258">
        <f t="shared" si="206"/>
        <v>0</v>
      </c>
    </row>
    <row r="2039" spans="1:35" ht="14.25" customHeight="1" x14ac:dyDescent="0.2">
      <c r="A2039" s="20"/>
      <c r="B2039" s="7"/>
      <c r="C2039" s="53"/>
      <c r="D2039" s="88"/>
      <c r="E2039" s="6"/>
      <c r="F2039" s="88"/>
      <c r="G2039" s="14"/>
      <c r="H2039" s="14"/>
      <c r="I2039" s="17"/>
      <c r="J2039" s="17"/>
      <c r="K2039" s="6"/>
      <c r="L2039" s="6"/>
      <c r="M2039" s="136"/>
      <c r="N2039" s="14"/>
      <c r="O2039" s="26"/>
      <c r="P2039" s="14"/>
      <c r="Q2039" s="14"/>
      <c r="R2039" s="14"/>
      <c r="S2039" s="14"/>
      <c r="T2039" s="14"/>
      <c r="U2039" s="14"/>
      <c r="V2039" s="6"/>
      <c r="W2039" s="256">
        <f t="shared" si="202"/>
        <v>0</v>
      </c>
      <c r="X2039" s="144" t="str">
        <f t="shared" si="204"/>
        <v/>
      </c>
      <c r="Y2039" s="26"/>
      <c r="Z2039" s="34"/>
      <c r="AA2039" s="34"/>
      <c r="AB2039" s="34"/>
      <c r="AC2039" s="35"/>
      <c r="AD2039" s="36"/>
      <c r="AE2039" s="49"/>
      <c r="AF2039" s="246"/>
      <c r="AG2039" s="257">
        <f t="shared" si="203"/>
        <v>0</v>
      </c>
      <c r="AH2039" s="252" t="str">
        <f t="shared" si="205"/>
        <v/>
      </c>
      <c r="AI2039" s="258">
        <f t="shared" si="206"/>
        <v>0</v>
      </c>
    </row>
    <row r="2040" spans="1:35" ht="14.25" customHeight="1" x14ac:dyDescent="0.2">
      <c r="A2040" s="20"/>
      <c r="B2040" s="7"/>
      <c r="C2040" s="53"/>
      <c r="D2040" s="88"/>
      <c r="E2040" s="6"/>
      <c r="F2040" s="88"/>
      <c r="G2040" s="14"/>
      <c r="H2040" s="14"/>
      <c r="I2040" s="17"/>
      <c r="J2040" s="17"/>
      <c r="K2040" s="6"/>
      <c r="L2040" s="6"/>
      <c r="M2040" s="136"/>
      <c r="N2040" s="14"/>
      <c r="O2040" s="26"/>
      <c r="P2040" s="14"/>
      <c r="Q2040" s="14"/>
      <c r="R2040" s="14"/>
      <c r="S2040" s="14"/>
      <c r="T2040" s="14"/>
      <c r="U2040" s="14"/>
      <c r="V2040" s="6"/>
      <c r="W2040" s="256">
        <f t="shared" si="202"/>
        <v>0</v>
      </c>
      <c r="X2040" s="144" t="str">
        <f t="shared" si="204"/>
        <v/>
      </c>
      <c r="Y2040" s="26"/>
      <c r="Z2040" s="34"/>
      <c r="AA2040" s="34"/>
      <c r="AB2040" s="34"/>
      <c r="AC2040" s="35"/>
      <c r="AD2040" s="36"/>
      <c r="AE2040" s="49"/>
      <c r="AF2040" s="246"/>
      <c r="AG2040" s="257">
        <f t="shared" si="203"/>
        <v>0</v>
      </c>
      <c r="AH2040" s="252" t="str">
        <f t="shared" si="205"/>
        <v/>
      </c>
      <c r="AI2040" s="258">
        <f t="shared" si="206"/>
        <v>0</v>
      </c>
    </row>
    <row r="2041" spans="1:35" ht="14.25" customHeight="1" x14ac:dyDescent="0.2">
      <c r="A2041" s="20"/>
      <c r="B2041" s="7"/>
      <c r="C2041" s="53"/>
      <c r="D2041" s="88"/>
      <c r="E2041" s="6"/>
      <c r="F2041" s="88"/>
      <c r="G2041" s="14"/>
      <c r="H2041" s="14"/>
      <c r="I2041" s="17"/>
      <c r="J2041" s="17"/>
      <c r="K2041" s="6"/>
      <c r="L2041" s="6"/>
      <c r="M2041" s="136"/>
      <c r="N2041" s="14"/>
      <c r="O2041" s="26"/>
      <c r="P2041" s="14"/>
      <c r="Q2041" s="14"/>
      <c r="R2041" s="14"/>
      <c r="S2041" s="14"/>
      <c r="T2041" s="14"/>
      <c r="U2041" s="14"/>
      <c r="V2041" s="6"/>
      <c r="W2041" s="256">
        <f t="shared" si="202"/>
        <v>0</v>
      </c>
      <c r="X2041" s="144" t="str">
        <f t="shared" si="204"/>
        <v/>
      </c>
      <c r="Y2041" s="26"/>
      <c r="Z2041" s="34"/>
      <c r="AA2041" s="34"/>
      <c r="AB2041" s="34"/>
      <c r="AC2041" s="35"/>
      <c r="AD2041" s="36"/>
      <c r="AE2041" s="49"/>
      <c r="AF2041" s="246"/>
      <c r="AG2041" s="257">
        <f t="shared" si="203"/>
        <v>0</v>
      </c>
      <c r="AH2041" s="252" t="str">
        <f t="shared" si="205"/>
        <v/>
      </c>
      <c r="AI2041" s="258">
        <f t="shared" si="206"/>
        <v>0</v>
      </c>
    </row>
    <row r="2042" spans="1:35" ht="14.25" customHeight="1" x14ac:dyDescent="0.2">
      <c r="A2042" s="20"/>
      <c r="B2042" s="7"/>
      <c r="C2042" s="53"/>
      <c r="D2042" s="88"/>
      <c r="E2042" s="6"/>
      <c r="F2042" s="88"/>
      <c r="G2042" s="14"/>
      <c r="H2042" s="14"/>
      <c r="I2042" s="17"/>
      <c r="J2042" s="17"/>
      <c r="K2042" s="6"/>
      <c r="L2042" s="6"/>
      <c r="M2042" s="136"/>
      <c r="N2042" s="14"/>
      <c r="O2042" s="26"/>
      <c r="P2042" s="14"/>
      <c r="Q2042" s="14"/>
      <c r="R2042" s="14"/>
      <c r="S2042" s="14"/>
      <c r="T2042" s="14"/>
      <c r="U2042" s="14"/>
      <c r="V2042" s="6"/>
      <c r="W2042" s="256">
        <f t="shared" si="202"/>
        <v>0</v>
      </c>
      <c r="X2042" s="144" t="str">
        <f t="shared" si="204"/>
        <v/>
      </c>
      <c r="Y2042" s="26"/>
      <c r="Z2042" s="34"/>
      <c r="AA2042" s="34"/>
      <c r="AB2042" s="34"/>
      <c r="AC2042" s="35"/>
      <c r="AD2042" s="36"/>
      <c r="AE2042" s="49"/>
      <c r="AF2042" s="246"/>
      <c r="AG2042" s="257">
        <f t="shared" si="203"/>
        <v>0</v>
      </c>
      <c r="AH2042" s="252" t="str">
        <f t="shared" si="205"/>
        <v/>
      </c>
      <c r="AI2042" s="258">
        <f t="shared" si="206"/>
        <v>0</v>
      </c>
    </row>
    <row r="2043" spans="1:35" ht="14.25" customHeight="1" x14ac:dyDescent="0.2">
      <c r="A2043" s="20"/>
      <c r="B2043" s="7"/>
      <c r="C2043" s="53"/>
      <c r="D2043" s="88"/>
      <c r="E2043" s="6"/>
      <c r="F2043" s="88"/>
      <c r="G2043" s="14"/>
      <c r="H2043" s="14"/>
      <c r="I2043" s="17"/>
      <c r="J2043" s="17"/>
      <c r="K2043" s="6"/>
      <c r="L2043" s="6"/>
      <c r="M2043" s="136"/>
      <c r="N2043" s="14"/>
      <c r="O2043" s="26"/>
      <c r="P2043" s="14"/>
      <c r="Q2043" s="14"/>
      <c r="R2043" s="14"/>
      <c r="S2043" s="14"/>
      <c r="T2043" s="14"/>
      <c r="U2043" s="14"/>
      <c r="V2043" s="6"/>
      <c r="W2043" s="256">
        <f t="shared" si="202"/>
        <v>0</v>
      </c>
      <c r="X2043" s="144" t="str">
        <f t="shared" si="204"/>
        <v/>
      </c>
      <c r="Y2043" s="26"/>
      <c r="Z2043" s="34"/>
      <c r="AA2043" s="34"/>
      <c r="AB2043" s="34"/>
      <c r="AC2043" s="35"/>
      <c r="AD2043" s="36"/>
      <c r="AE2043" s="49"/>
      <c r="AF2043" s="246"/>
      <c r="AG2043" s="257">
        <f t="shared" si="203"/>
        <v>0</v>
      </c>
      <c r="AH2043" s="252" t="str">
        <f t="shared" si="205"/>
        <v/>
      </c>
      <c r="AI2043" s="258">
        <f t="shared" si="206"/>
        <v>0</v>
      </c>
    </row>
    <row r="2044" spans="1:35" ht="14.25" customHeight="1" x14ac:dyDescent="0.2">
      <c r="A2044" s="20"/>
      <c r="B2044" s="7"/>
      <c r="C2044" s="53"/>
      <c r="D2044" s="88"/>
      <c r="E2044" s="6"/>
      <c r="F2044" s="88"/>
      <c r="G2044" s="14"/>
      <c r="H2044" s="14"/>
      <c r="I2044" s="17"/>
      <c r="J2044" s="17"/>
      <c r="K2044" s="6"/>
      <c r="L2044" s="6"/>
      <c r="M2044" s="136"/>
      <c r="N2044" s="14"/>
      <c r="O2044" s="26"/>
      <c r="P2044" s="14"/>
      <c r="Q2044" s="14"/>
      <c r="R2044" s="14"/>
      <c r="S2044" s="14"/>
      <c r="T2044" s="14"/>
      <c r="U2044" s="14"/>
      <c r="V2044" s="6"/>
      <c r="W2044" s="256">
        <f t="shared" si="202"/>
        <v>0</v>
      </c>
      <c r="X2044" s="144" t="str">
        <f t="shared" si="204"/>
        <v/>
      </c>
      <c r="Y2044" s="26"/>
      <c r="Z2044" s="34"/>
      <c r="AA2044" s="34"/>
      <c r="AB2044" s="34"/>
      <c r="AC2044" s="35"/>
      <c r="AD2044" s="36"/>
      <c r="AE2044" s="49"/>
      <c r="AF2044" s="246"/>
      <c r="AG2044" s="257">
        <f t="shared" si="203"/>
        <v>0</v>
      </c>
      <c r="AH2044" s="252" t="str">
        <f t="shared" si="205"/>
        <v/>
      </c>
      <c r="AI2044" s="258">
        <f t="shared" si="206"/>
        <v>0</v>
      </c>
    </row>
    <row r="2045" spans="1:35" ht="14.25" customHeight="1" x14ac:dyDescent="0.2">
      <c r="A2045" s="20"/>
      <c r="B2045" s="7"/>
      <c r="C2045" s="53"/>
      <c r="D2045" s="88"/>
      <c r="E2045" s="6"/>
      <c r="F2045" s="88"/>
      <c r="G2045" s="14"/>
      <c r="H2045" s="14"/>
      <c r="I2045" s="17"/>
      <c r="J2045" s="17"/>
      <c r="K2045" s="6"/>
      <c r="L2045" s="6"/>
      <c r="M2045" s="136"/>
      <c r="N2045" s="14"/>
      <c r="O2045" s="26"/>
      <c r="P2045" s="14"/>
      <c r="Q2045" s="14"/>
      <c r="R2045" s="14"/>
      <c r="S2045" s="14"/>
      <c r="T2045" s="14"/>
      <c r="U2045" s="14"/>
      <c r="V2045" s="6"/>
      <c r="W2045" s="256">
        <f t="shared" si="202"/>
        <v>0</v>
      </c>
      <c r="X2045" s="144" t="str">
        <f t="shared" si="204"/>
        <v/>
      </c>
      <c r="Y2045" s="26"/>
      <c r="Z2045" s="34"/>
      <c r="AA2045" s="34"/>
      <c r="AB2045" s="34"/>
      <c r="AC2045" s="35"/>
      <c r="AD2045" s="36"/>
      <c r="AE2045" s="49"/>
      <c r="AF2045" s="246"/>
      <c r="AG2045" s="257">
        <f t="shared" si="203"/>
        <v>0</v>
      </c>
      <c r="AH2045" s="252" t="str">
        <f t="shared" si="205"/>
        <v/>
      </c>
      <c r="AI2045" s="258">
        <f t="shared" si="206"/>
        <v>0</v>
      </c>
    </row>
    <row r="2046" spans="1:35" ht="14.25" customHeight="1" x14ac:dyDescent="0.2">
      <c r="A2046" s="20"/>
      <c r="B2046" s="7"/>
      <c r="C2046" s="53"/>
      <c r="D2046" s="88"/>
      <c r="E2046" s="6"/>
      <c r="F2046" s="88"/>
      <c r="G2046" s="14"/>
      <c r="H2046" s="14"/>
      <c r="I2046" s="17"/>
      <c r="J2046" s="17"/>
      <c r="K2046" s="6"/>
      <c r="L2046" s="6"/>
      <c r="M2046" s="136"/>
      <c r="N2046" s="14"/>
      <c r="O2046" s="26"/>
      <c r="P2046" s="14"/>
      <c r="Q2046" s="14"/>
      <c r="R2046" s="14"/>
      <c r="S2046" s="14"/>
      <c r="T2046" s="14"/>
      <c r="U2046" s="14"/>
      <c r="V2046" s="6"/>
      <c r="W2046" s="256">
        <f t="shared" si="202"/>
        <v>0</v>
      </c>
      <c r="X2046" s="144" t="str">
        <f t="shared" si="204"/>
        <v/>
      </c>
      <c r="Y2046" s="26"/>
      <c r="Z2046" s="34"/>
      <c r="AA2046" s="34"/>
      <c r="AB2046" s="34"/>
      <c r="AC2046" s="35"/>
      <c r="AD2046" s="36"/>
      <c r="AE2046" s="49"/>
      <c r="AF2046" s="246"/>
      <c r="AG2046" s="257">
        <f t="shared" si="203"/>
        <v>0</v>
      </c>
      <c r="AH2046" s="252" t="str">
        <f t="shared" si="205"/>
        <v/>
      </c>
      <c r="AI2046" s="258">
        <f t="shared" si="206"/>
        <v>0</v>
      </c>
    </row>
    <row r="2047" spans="1:35" ht="14.25" customHeight="1" x14ac:dyDescent="0.2">
      <c r="A2047" s="20"/>
      <c r="B2047" s="7"/>
      <c r="C2047" s="53"/>
      <c r="D2047" s="88"/>
      <c r="E2047" s="6"/>
      <c r="F2047" s="88"/>
      <c r="G2047" s="14"/>
      <c r="H2047" s="14"/>
      <c r="I2047" s="17"/>
      <c r="J2047" s="17"/>
      <c r="K2047" s="6"/>
      <c r="L2047" s="6"/>
      <c r="M2047" s="136"/>
      <c r="N2047" s="14"/>
      <c r="O2047" s="26"/>
      <c r="P2047" s="14"/>
      <c r="Q2047" s="14"/>
      <c r="R2047" s="14"/>
      <c r="S2047" s="14"/>
      <c r="T2047" s="14"/>
      <c r="U2047" s="14"/>
      <c r="V2047" s="6"/>
      <c r="W2047" s="256">
        <f t="shared" si="202"/>
        <v>0</v>
      </c>
      <c r="X2047" s="144" t="str">
        <f t="shared" si="204"/>
        <v/>
      </c>
      <c r="Y2047" s="26"/>
      <c r="Z2047" s="34"/>
      <c r="AA2047" s="34"/>
      <c r="AB2047" s="34"/>
      <c r="AC2047" s="35"/>
      <c r="AD2047" s="36"/>
      <c r="AE2047" s="49"/>
      <c r="AF2047" s="246"/>
      <c r="AG2047" s="257">
        <f t="shared" si="203"/>
        <v>0</v>
      </c>
      <c r="AH2047" s="252" t="str">
        <f t="shared" si="205"/>
        <v/>
      </c>
      <c r="AI2047" s="258">
        <f t="shared" si="206"/>
        <v>0</v>
      </c>
    </row>
    <row r="2048" spans="1:35" ht="14.25" customHeight="1" x14ac:dyDescent="0.2">
      <c r="A2048" s="20"/>
      <c r="B2048" s="7"/>
      <c r="C2048" s="53"/>
      <c r="D2048" s="88"/>
      <c r="E2048" s="6"/>
      <c r="F2048" s="88"/>
      <c r="G2048" s="14"/>
      <c r="H2048" s="14"/>
      <c r="I2048" s="17"/>
      <c r="J2048" s="17"/>
      <c r="K2048" s="6"/>
      <c r="L2048" s="6"/>
      <c r="M2048" s="136"/>
      <c r="N2048" s="14"/>
      <c r="O2048" s="26"/>
      <c r="P2048" s="14"/>
      <c r="Q2048" s="14"/>
      <c r="R2048" s="14"/>
      <c r="S2048" s="14"/>
      <c r="T2048" s="14"/>
      <c r="U2048" s="14"/>
      <c r="V2048" s="6"/>
      <c r="W2048" s="256">
        <f t="shared" si="202"/>
        <v>0</v>
      </c>
      <c r="X2048" s="144" t="str">
        <f t="shared" si="204"/>
        <v/>
      </c>
      <c r="Y2048" s="26"/>
      <c r="Z2048" s="34"/>
      <c r="AA2048" s="34"/>
      <c r="AB2048" s="34"/>
      <c r="AC2048" s="35"/>
      <c r="AD2048" s="36"/>
      <c r="AE2048" s="49"/>
      <c r="AF2048" s="246"/>
      <c r="AG2048" s="257">
        <f t="shared" si="203"/>
        <v>0</v>
      </c>
      <c r="AH2048" s="252" t="str">
        <f t="shared" si="205"/>
        <v/>
      </c>
      <c r="AI2048" s="258">
        <f t="shared" si="206"/>
        <v>0</v>
      </c>
    </row>
    <row r="2049" spans="1:35" ht="14.25" customHeight="1" x14ac:dyDescent="0.2">
      <c r="A2049" s="20"/>
      <c r="B2049" s="7"/>
      <c r="C2049" s="53"/>
      <c r="D2049" s="88"/>
      <c r="E2049" s="6"/>
      <c r="F2049" s="88"/>
      <c r="G2049" s="14"/>
      <c r="H2049" s="14"/>
      <c r="I2049" s="17"/>
      <c r="J2049" s="17"/>
      <c r="K2049" s="6"/>
      <c r="L2049" s="6"/>
      <c r="M2049" s="136"/>
      <c r="N2049" s="14"/>
      <c r="O2049" s="26"/>
      <c r="P2049" s="14"/>
      <c r="Q2049" s="14"/>
      <c r="R2049" s="14"/>
      <c r="S2049" s="14"/>
      <c r="T2049" s="14"/>
      <c r="U2049" s="14"/>
      <c r="V2049" s="6"/>
      <c r="W2049" s="256">
        <f t="shared" si="202"/>
        <v>0</v>
      </c>
      <c r="X2049" s="144" t="str">
        <f t="shared" si="204"/>
        <v/>
      </c>
      <c r="Y2049" s="26"/>
      <c r="Z2049" s="34"/>
      <c r="AA2049" s="34"/>
      <c r="AB2049" s="34"/>
      <c r="AC2049" s="35"/>
      <c r="AD2049" s="36"/>
      <c r="AE2049" s="49"/>
      <c r="AF2049" s="246"/>
      <c r="AG2049" s="257">
        <f t="shared" si="203"/>
        <v>0</v>
      </c>
      <c r="AH2049" s="252" t="str">
        <f t="shared" si="205"/>
        <v/>
      </c>
      <c r="AI2049" s="258">
        <f t="shared" si="206"/>
        <v>0</v>
      </c>
    </row>
    <row r="2050" spans="1:35" ht="14.25" customHeight="1" x14ac:dyDescent="0.2">
      <c r="A2050" s="20"/>
      <c r="B2050" s="7"/>
      <c r="C2050" s="53"/>
      <c r="D2050" s="88"/>
      <c r="E2050" s="6"/>
      <c r="F2050" s="88"/>
      <c r="G2050" s="14"/>
      <c r="H2050" s="14"/>
      <c r="I2050" s="17"/>
      <c r="J2050" s="17"/>
      <c r="K2050" s="6"/>
      <c r="L2050" s="6"/>
      <c r="M2050" s="136"/>
      <c r="N2050" s="14"/>
      <c r="O2050" s="26"/>
      <c r="P2050" s="14"/>
      <c r="Q2050" s="14"/>
      <c r="R2050" s="14"/>
      <c r="S2050" s="14"/>
      <c r="T2050" s="14"/>
      <c r="U2050" s="14"/>
      <c r="V2050" s="6"/>
      <c r="W2050" s="256">
        <f t="shared" si="202"/>
        <v>0</v>
      </c>
      <c r="X2050" s="144" t="str">
        <f t="shared" si="204"/>
        <v/>
      </c>
      <c r="Y2050" s="26"/>
      <c r="Z2050" s="34"/>
      <c r="AA2050" s="34"/>
      <c r="AB2050" s="34"/>
      <c r="AC2050" s="35"/>
      <c r="AD2050" s="36"/>
      <c r="AE2050" s="49"/>
      <c r="AF2050" s="246"/>
      <c r="AG2050" s="257">
        <f t="shared" si="203"/>
        <v>0</v>
      </c>
      <c r="AH2050" s="252" t="str">
        <f t="shared" si="205"/>
        <v/>
      </c>
      <c r="AI2050" s="258">
        <f t="shared" si="206"/>
        <v>0</v>
      </c>
    </row>
    <row r="2051" spans="1:35" ht="14.25" customHeight="1" x14ac:dyDescent="0.2">
      <c r="A2051" s="20"/>
      <c r="B2051" s="7"/>
      <c r="C2051" s="53"/>
      <c r="D2051" s="88"/>
      <c r="E2051" s="6"/>
      <c r="F2051" s="88"/>
      <c r="G2051" s="14"/>
      <c r="H2051" s="14"/>
      <c r="I2051" s="17"/>
      <c r="J2051" s="17"/>
      <c r="K2051" s="6"/>
      <c r="L2051" s="6"/>
      <c r="M2051" s="136"/>
      <c r="N2051" s="14"/>
      <c r="O2051" s="26"/>
      <c r="P2051" s="14"/>
      <c r="Q2051" s="14"/>
      <c r="R2051" s="14"/>
      <c r="S2051" s="14"/>
      <c r="T2051" s="14"/>
      <c r="U2051" s="14"/>
      <c r="V2051" s="6"/>
      <c r="W2051" s="256">
        <f t="shared" si="202"/>
        <v>0</v>
      </c>
      <c r="X2051" s="144" t="str">
        <f t="shared" si="204"/>
        <v/>
      </c>
      <c r="Y2051" s="26"/>
      <c r="Z2051" s="34"/>
      <c r="AA2051" s="34"/>
      <c r="AB2051" s="34"/>
      <c r="AC2051" s="35"/>
      <c r="AD2051" s="36"/>
      <c r="AE2051" s="49"/>
      <c r="AF2051" s="246"/>
      <c r="AG2051" s="257">
        <f t="shared" si="203"/>
        <v>0</v>
      </c>
      <c r="AH2051" s="252" t="str">
        <f t="shared" si="205"/>
        <v/>
      </c>
      <c r="AI2051" s="258">
        <f t="shared" si="206"/>
        <v>0</v>
      </c>
    </row>
    <row r="2052" spans="1:35" ht="14.25" customHeight="1" x14ac:dyDescent="0.2">
      <c r="A2052" s="20"/>
      <c r="B2052" s="7"/>
      <c r="C2052" s="53"/>
      <c r="D2052" s="88"/>
      <c r="E2052" s="6"/>
      <c r="F2052" s="88"/>
      <c r="G2052" s="14"/>
      <c r="H2052" s="14"/>
      <c r="I2052" s="17"/>
      <c r="J2052" s="17"/>
      <c r="K2052" s="6"/>
      <c r="L2052" s="6"/>
      <c r="M2052" s="136"/>
      <c r="N2052" s="14"/>
      <c r="O2052" s="26"/>
      <c r="P2052" s="14"/>
      <c r="Q2052" s="14"/>
      <c r="R2052" s="14"/>
      <c r="S2052" s="14"/>
      <c r="T2052" s="14"/>
      <c r="U2052" s="14"/>
      <c r="V2052" s="6"/>
      <c r="W2052" s="256">
        <f t="shared" si="202"/>
        <v>0</v>
      </c>
      <c r="X2052" s="144" t="str">
        <f t="shared" si="204"/>
        <v/>
      </c>
      <c r="Y2052" s="26"/>
      <c r="Z2052" s="34"/>
      <c r="AA2052" s="34"/>
      <c r="AB2052" s="34"/>
      <c r="AC2052" s="35"/>
      <c r="AD2052" s="36"/>
      <c r="AE2052" s="49"/>
      <c r="AF2052" s="246"/>
      <c r="AG2052" s="257">
        <f t="shared" si="203"/>
        <v>0</v>
      </c>
      <c r="AH2052" s="252" t="str">
        <f t="shared" si="205"/>
        <v/>
      </c>
      <c r="AI2052" s="258">
        <f t="shared" si="206"/>
        <v>0</v>
      </c>
    </row>
    <row r="2053" spans="1:35" ht="14.25" customHeight="1" x14ac:dyDescent="0.2">
      <c r="A2053" s="20"/>
      <c r="B2053" s="7"/>
      <c r="C2053" s="53"/>
      <c r="D2053" s="88"/>
      <c r="E2053" s="6"/>
      <c r="F2053" s="88"/>
      <c r="G2053" s="14"/>
      <c r="H2053" s="14"/>
      <c r="I2053" s="17"/>
      <c r="J2053" s="17"/>
      <c r="K2053" s="6"/>
      <c r="L2053" s="6"/>
      <c r="M2053" s="136"/>
      <c r="N2053" s="14"/>
      <c r="O2053" s="26"/>
      <c r="P2053" s="14"/>
      <c r="Q2053" s="14"/>
      <c r="R2053" s="14"/>
      <c r="S2053" s="14"/>
      <c r="T2053" s="14"/>
      <c r="U2053" s="14"/>
      <c r="V2053" s="6"/>
      <c r="W2053" s="256">
        <f t="shared" si="202"/>
        <v>0</v>
      </c>
      <c r="X2053" s="144" t="str">
        <f t="shared" si="204"/>
        <v/>
      </c>
      <c r="Y2053" s="26"/>
      <c r="Z2053" s="34"/>
      <c r="AA2053" s="34"/>
      <c r="AB2053" s="34"/>
      <c r="AC2053" s="35"/>
      <c r="AD2053" s="36"/>
      <c r="AE2053" s="49"/>
      <c r="AF2053" s="246"/>
      <c r="AG2053" s="257">
        <f t="shared" si="203"/>
        <v>0</v>
      </c>
      <c r="AH2053" s="252" t="str">
        <f t="shared" si="205"/>
        <v/>
      </c>
      <c r="AI2053" s="258">
        <f t="shared" si="206"/>
        <v>0</v>
      </c>
    </row>
    <row r="2054" spans="1:35" ht="14.25" customHeight="1" x14ac:dyDescent="0.2">
      <c r="A2054" s="20"/>
      <c r="B2054" s="7"/>
      <c r="C2054" s="53"/>
      <c r="D2054" s="88"/>
      <c r="E2054" s="6"/>
      <c r="F2054" s="88"/>
      <c r="G2054" s="14"/>
      <c r="H2054" s="14"/>
      <c r="I2054" s="17"/>
      <c r="J2054" s="17"/>
      <c r="K2054" s="6"/>
      <c r="L2054" s="6"/>
      <c r="M2054" s="136"/>
      <c r="N2054" s="14"/>
      <c r="O2054" s="26"/>
      <c r="P2054" s="14"/>
      <c r="Q2054" s="14"/>
      <c r="R2054" s="14"/>
      <c r="S2054" s="14"/>
      <c r="T2054" s="14"/>
      <c r="U2054" s="14"/>
      <c r="V2054" s="6"/>
      <c r="W2054" s="256">
        <f t="shared" si="202"/>
        <v>0</v>
      </c>
      <c r="X2054" s="144" t="str">
        <f t="shared" si="204"/>
        <v/>
      </c>
      <c r="Y2054" s="26"/>
      <c r="Z2054" s="34"/>
      <c r="AA2054" s="34"/>
      <c r="AB2054" s="34"/>
      <c r="AC2054" s="35"/>
      <c r="AD2054" s="36"/>
      <c r="AE2054" s="49"/>
      <c r="AF2054" s="246"/>
      <c r="AG2054" s="257">
        <f t="shared" si="203"/>
        <v>0</v>
      </c>
      <c r="AH2054" s="252" t="str">
        <f t="shared" si="205"/>
        <v/>
      </c>
      <c r="AI2054" s="258">
        <f t="shared" si="206"/>
        <v>0</v>
      </c>
    </row>
    <row r="2055" spans="1:35" ht="14.25" customHeight="1" x14ac:dyDescent="0.2">
      <c r="A2055" s="20"/>
      <c r="B2055" s="7"/>
      <c r="C2055" s="53"/>
      <c r="D2055" s="88"/>
      <c r="E2055" s="6"/>
      <c r="F2055" s="88"/>
      <c r="G2055" s="14"/>
      <c r="H2055" s="14"/>
      <c r="I2055" s="17"/>
      <c r="J2055" s="17"/>
      <c r="K2055" s="6"/>
      <c r="L2055" s="6"/>
      <c r="M2055" s="136"/>
      <c r="N2055" s="14"/>
      <c r="O2055" s="26"/>
      <c r="P2055" s="14"/>
      <c r="Q2055" s="14"/>
      <c r="R2055" s="14"/>
      <c r="S2055" s="14"/>
      <c r="T2055" s="14"/>
      <c r="U2055" s="14"/>
      <c r="V2055" s="6"/>
      <c r="W2055" s="256">
        <f t="shared" si="202"/>
        <v>0</v>
      </c>
      <c r="X2055" s="144" t="str">
        <f t="shared" si="204"/>
        <v/>
      </c>
      <c r="Y2055" s="26"/>
      <c r="Z2055" s="34"/>
      <c r="AA2055" s="34"/>
      <c r="AB2055" s="34"/>
      <c r="AC2055" s="35"/>
      <c r="AD2055" s="36"/>
      <c r="AE2055" s="49"/>
      <c r="AF2055" s="246"/>
      <c r="AG2055" s="257">
        <f t="shared" si="203"/>
        <v>0</v>
      </c>
      <c r="AH2055" s="252" t="str">
        <f t="shared" si="205"/>
        <v/>
      </c>
      <c r="AI2055" s="258">
        <f t="shared" si="206"/>
        <v>0</v>
      </c>
    </row>
    <row r="2056" spans="1:35" ht="14.25" customHeight="1" x14ac:dyDescent="0.2">
      <c r="A2056" s="20"/>
      <c r="B2056" s="7"/>
      <c r="C2056" s="53"/>
      <c r="D2056" s="88"/>
      <c r="E2056" s="6"/>
      <c r="F2056" s="88"/>
      <c r="G2056" s="14"/>
      <c r="H2056" s="14"/>
      <c r="I2056" s="17"/>
      <c r="J2056" s="17"/>
      <c r="K2056" s="6"/>
      <c r="L2056" s="6"/>
      <c r="M2056" s="136"/>
      <c r="N2056" s="14"/>
      <c r="O2056" s="26"/>
      <c r="P2056" s="14"/>
      <c r="Q2056" s="14"/>
      <c r="R2056" s="14"/>
      <c r="S2056" s="14"/>
      <c r="T2056" s="14"/>
      <c r="U2056" s="14"/>
      <c r="V2056" s="6"/>
      <c r="W2056" s="256">
        <f t="shared" si="202"/>
        <v>0</v>
      </c>
      <c r="X2056" s="144" t="str">
        <f t="shared" si="204"/>
        <v/>
      </c>
      <c r="Y2056" s="26"/>
      <c r="Z2056" s="34"/>
      <c r="AA2056" s="34"/>
      <c r="AB2056" s="34"/>
      <c r="AC2056" s="35"/>
      <c r="AD2056" s="36"/>
      <c r="AE2056" s="49"/>
      <c r="AF2056" s="246"/>
      <c r="AG2056" s="257">
        <f t="shared" si="203"/>
        <v>0</v>
      </c>
      <c r="AH2056" s="252" t="str">
        <f t="shared" si="205"/>
        <v/>
      </c>
      <c r="AI2056" s="258">
        <f t="shared" si="206"/>
        <v>0</v>
      </c>
    </row>
    <row r="2057" spans="1:35" ht="14.25" customHeight="1" x14ac:dyDescent="0.2">
      <c r="A2057" s="20"/>
      <c r="B2057" s="7"/>
      <c r="C2057" s="53"/>
      <c r="D2057" s="88"/>
      <c r="E2057" s="6"/>
      <c r="F2057" s="88"/>
      <c r="G2057" s="14"/>
      <c r="H2057" s="14"/>
      <c r="I2057" s="17"/>
      <c r="J2057" s="17"/>
      <c r="K2057" s="6"/>
      <c r="L2057" s="6"/>
      <c r="M2057" s="136"/>
      <c r="N2057" s="14"/>
      <c r="O2057" s="26"/>
      <c r="P2057" s="14"/>
      <c r="Q2057" s="14"/>
      <c r="R2057" s="14"/>
      <c r="S2057" s="14"/>
      <c r="T2057" s="14"/>
      <c r="U2057" s="14"/>
      <c r="V2057" s="6"/>
      <c r="W2057" s="256">
        <f t="shared" si="202"/>
        <v>0</v>
      </c>
      <c r="X2057" s="144" t="str">
        <f t="shared" si="204"/>
        <v/>
      </c>
      <c r="Y2057" s="26"/>
      <c r="Z2057" s="34"/>
      <c r="AA2057" s="34"/>
      <c r="AB2057" s="34"/>
      <c r="AC2057" s="35"/>
      <c r="AD2057" s="36"/>
      <c r="AE2057" s="49"/>
      <c r="AF2057" s="246"/>
      <c r="AG2057" s="257">
        <f t="shared" si="203"/>
        <v>0</v>
      </c>
      <c r="AH2057" s="252" t="str">
        <f t="shared" si="205"/>
        <v/>
      </c>
      <c r="AI2057" s="258">
        <f t="shared" si="206"/>
        <v>0</v>
      </c>
    </row>
    <row r="2058" spans="1:35" ht="14.25" customHeight="1" x14ac:dyDescent="0.2">
      <c r="A2058" s="20"/>
      <c r="B2058" s="7"/>
      <c r="C2058" s="53"/>
      <c r="D2058" s="88"/>
      <c r="E2058" s="6"/>
      <c r="F2058" s="88"/>
      <c r="G2058" s="14"/>
      <c r="H2058" s="14"/>
      <c r="I2058" s="17"/>
      <c r="J2058" s="17"/>
      <c r="K2058" s="6"/>
      <c r="L2058" s="6"/>
      <c r="M2058" s="136"/>
      <c r="N2058" s="14"/>
      <c r="O2058" s="26"/>
      <c r="P2058" s="14"/>
      <c r="Q2058" s="14"/>
      <c r="R2058" s="14"/>
      <c r="S2058" s="14"/>
      <c r="T2058" s="14"/>
      <c r="U2058" s="14"/>
      <c r="V2058" s="6"/>
      <c r="W2058" s="256">
        <f t="shared" si="202"/>
        <v>0</v>
      </c>
      <c r="X2058" s="144" t="str">
        <f t="shared" si="204"/>
        <v/>
      </c>
      <c r="Y2058" s="26"/>
      <c r="Z2058" s="34"/>
      <c r="AA2058" s="34"/>
      <c r="AB2058" s="34"/>
      <c r="AC2058" s="35"/>
      <c r="AD2058" s="36"/>
      <c r="AE2058" s="49"/>
      <c r="AF2058" s="246"/>
      <c r="AG2058" s="257">
        <f t="shared" si="203"/>
        <v>0</v>
      </c>
      <c r="AH2058" s="252" t="str">
        <f t="shared" si="205"/>
        <v/>
      </c>
      <c r="AI2058" s="258">
        <f t="shared" si="206"/>
        <v>0</v>
      </c>
    </row>
    <row r="2059" spans="1:35" ht="14.25" customHeight="1" x14ac:dyDescent="0.2">
      <c r="A2059" s="20"/>
      <c r="B2059" s="7"/>
      <c r="C2059" s="53"/>
      <c r="D2059" s="88"/>
      <c r="E2059" s="6"/>
      <c r="F2059" s="88"/>
      <c r="G2059" s="14"/>
      <c r="H2059" s="14"/>
      <c r="I2059" s="17"/>
      <c r="J2059" s="17"/>
      <c r="K2059" s="6"/>
      <c r="L2059" s="6"/>
      <c r="M2059" s="136"/>
      <c r="N2059" s="14"/>
      <c r="O2059" s="26"/>
      <c r="P2059" s="14"/>
      <c r="Q2059" s="14"/>
      <c r="R2059" s="14"/>
      <c r="S2059" s="14"/>
      <c r="T2059" s="14"/>
      <c r="U2059" s="14"/>
      <c r="V2059" s="6"/>
      <c r="W2059" s="256">
        <f t="shared" si="202"/>
        <v>0</v>
      </c>
      <c r="X2059" s="144" t="str">
        <f t="shared" si="204"/>
        <v/>
      </c>
      <c r="Y2059" s="26"/>
      <c r="Z2059" s="34"/>
      <c r="AA2059" s="34"/>
      <c r="AB2059" s="34"/>
      <c r="AC2059" s="35"/>
      <c r="AD2059" s="36"/>
      <c r="AE2059" s="49"/>
      <c r="AF2059" s="246"/>
      <c r="AG2059" s="257">
        <f t="shared" si="203"/>
        <v>0</v>
      </c>
      <c r="AH2059" s="252" t="str">
        <f t="shared" si="205"/>
        <v/>
      </c>
      <c r="AI2059" s="258">
        <f t="shared" si="206"/>
        <v>0</v>
      </c>
    </row>
    <row r="2060" spans="1:35" ht="14.25" customHeight="1" x14ac:dyDescent="0.2">
      <c r="A2060" s="20"/>
      <c r="B2060" s="7"/>
      <c r="C2060" s="53"/>
      <c r="D2060" s="88"/>
      <c r="E2060" s="6"/>
      <c r="F2060" s="88"/>
      <c r="G2060" s="14"/>
      <c r="H2060" s="14"/>
      <c r="I2060" s="17"/>
      <c r="J2060" s="17"/>
      <c r="K2060" s="6"/>
      <c r="L2060" s="6"/>
      <c r="M2060" s="136"/>
      <c r="N2060" s="14"/>
      <c r="O2060" s="26"/>
      <c r="P2060" s="14"/>
      <c r="Q2060" s="14"/>
      <c r="R2060" s="14"/>
      <c r="S2060" s="14"/>
      <c r="T2060" s="14"/>
      <c r="U2060" s="14"/>
      <c r="V2060" s="6"/>
      <c r="W2060" s="256">
        <f t="shared" si="202"/>
        <v>0</v>
      </c>
      <c r="X2060" s="144" t="str">
        <f t="shared" si="204"/>
        <v/>
      </c>
      <c r="Y2060" s="26"/>
      <c r="Z2060" s="34"/>
      <c r="AA2060" s="34"/>
      <c r="AB2060" s="34"/>
      <c r="AC2060" s="35"/>
      <c r="AD2060" s="36"/>
      <c r="AE2060" s="49"/>
      <c r="AF2060" s="246"/>
      <c r="AG2060" s="257">
        <f t="shared" si="203"/>
        <v>0</v>
      </c>
      <c r="AH2060" s="252" t="str">
        <f t="shared" si="205"/>
        <v/>
      </c>
      <c r="AI2060" s="258">
        <f t="shared" si="206"/>
        <v>0</v>
      </c>
    </row>
    <row r="2061" spans="1:35" ht="14.25" customHeight="1" x14ac:dyDescent="0.2">
      <c r="A2061" s="20"/>
      <c r="B2061" s="7"/>
      <c r="C2061" s="53"/>
      <c r="D2061" s="88"/>
      <c r="E2061" s="6"/>
      <c r="F2061" s="88"/>
      <c r="G2061" s="14"/>
      <c r="H2061" s="14"/>
      <c r="I2061" s="17"/>
      <c r="J2061" s="17"/>
      <c r="K2061" s="6"/>
      <c r="L2061" s="6"/>
      <c r="M2061" s="136"/>
      <c r="N2061" s="14"/>
      <c r="O2061" s="26"/>
      <c r="P2061" s="14"/>
      <c r="Q2061" s="14"/>
      <c r="R2061" s="14"/>
      <c r="S2061" s="14"/>
      <c r="T2061" s="14"/>
      <c r="U2061" s="14"/>
      <c r="V2061" s="6"/>
      <c r="W2061" s="256">
        <f t="shared" si="202"/>
        <v>0</v>
      </c>
      <c r="X2061" s="144" t="str">
        <f t="shared" si="204"/>
        <v/>
      </c>
      <c r="Y2061" s="26"/>
      <c r="Z2061" s="34"/>
      <c r="AA2061" s="34"/>
      <c r="AB2061" s="34"/>
      <c r="AC2061" s="35"/>
      <c r="AD2061" s="36"/>
      <c r="AE2061" s="49"/>
      <c r="AF2061" s="246"/>
      <c r="AG2061" s="257">
        <f t="shared" si="203"/>
        <v>0</v>
      </c>
      <c r="AH2061" s="252" t="str">
        <f t="shared" si="205"/>
        <v/>
      </c>
      <c r="AI2061" s="258">
        <f t="shared" si="206"/>
        <v>0</v>
      </c>
    </row>
    <row r="2062" spans="1:35" ht="14.25" customHeight="1" x14ac:dyDescent="0.2">
      <c r="A2062" s="20"/>
      <c r="B2062" s="7"/>
      <c r="C2062" s="53"/>
      <c r="D2062" s="88"/>
      <c r="E2062" s="6"/>
      <c r="F2062" s="88"/>
      <c r="G2062" s="14"/>
      <c r="H2062" s="14"/>
      <c r="I2062" s="17"/>
      <c r="J2062" s="17"/>
      <c r="K2062" s="6"/>
      <c r="L2062" s="6"/>
      <c r="M2062" s="136"/>
      <c r="N2062" s="14"/>
      <c r="O2062" s="26"/>
      <c r="P2062" s="14"/>
      <c r="Q2062" s="14"/>
      <c r="R2062" s="14"/>
      <c r="S2062" s="14"/>
      <c r="T2062" s="14"/>
      <c r="U2062" s="14"/>
      <c r="V2062" s="6"/>
      <c r="W2062" s="256">
        <f t="shared" si="202"/>
        <v>0</v>
      </c>
      <c r="X2062" s="144" t="str">
        <f t="shared" si="204"/>
        <v/>
      </c>
      <c r="Y2062" s="26"/>
      <c r="Z2062" s="34"/>
      <c r="AA2062" s="34"/>
      <c r="AB2062" s="34"/>
      <c r="AC2062" s="35"/>
      <c r="AD2062" s="36"/>
      <c r="AE2062" s="49"/>
      <c r="AF2062" s="246"/>
      <c r="AG2062" s="257">
        <f t="shared" si="203"/>
        <v>0</v>
      </c>
      <c r="AH2062" s="252" t="str">
        <f t="shared" si="205"/>
        <v/>
      </c>
      <c r="AI2062" s="258">
        <f t="shared" si="206"/>
        <v>0</v>
      </c>
    </row>
    <row r="2063" spans="1:35" ht="14.25" customHeight="1" x14ac:dyDescent="0.2">
      <c r="A2063" s="20"/>
      <c r="B2063" s="7"/>
      <c r="C2063" s="53"/>
      <c r="D2063" s="88"/>
      <c r="E2063" s="6"/>
      <c r="F2063" s="88"/>
      <c r="G2063" s="14"/>
      <c r="H2063" s="14"/>
      <c r="I2063" s="17"/>
      <c r="J2063" s="17"/>
      <c r="K2063" s="6"/>
      <c r="L2063" s="6"/>
      <c r="M2063" s="136"/>
      <c r="N2063" s="14"/>
      <c r="O2063" s="26"/>
      <c r="P2063" s="14"/>
      <c r="Q2063" s="14"/>
      <c r="R2063" s="14"/>
      <c r="S2063" s="14"/>
      <c r="T2063" s="14"/>
      <c r="U2063" s="14"/>
      <c r="V2063" s="6"/>
      <c r="W2063" s="256">
        <f t="shared" si="202"/>
        <v>0</v>
      </c>
      <c r="X2063" s="144" t="str">
        <f t="shared" si="204"/>
        <v/>
      </c>
      <c r="Y2063" s="26"/>
      <c r="Z2063" s="34"/>
      <c r="AA2063" s="34"/>
      <c r="AB2063" s="34"/>
      <c r="AC2063" s="35"/>
      <c r="AD2063" s="36"/>
      <c r="AE2063" s="49"/>
      <c r="AF2063" s="246"/>
      <c r="AG2063" s="257">
        <f t="shared" si="203"/>
        <v>0</v>
      </c>
      <c r="AH2063" s="252" t="str">
        <f t="shared" si="205"/>
        <v/>
      </c>
      <c r="AI2063" s="258">
        <f t="shared" si="206"/>
        <v>0</v>
      </c>
    </row>
    <row r="2064" spans="1:35" ht="14.25" customHeight="1" x14ac:dyDescent="0.2">
      <c r="A2064" s="20"/>
      <c r="B2064" s="7"/>
      <c r="C2064" s="53"/>
      <c r="D2064" s="88"/>
      <c r="E2064" s="6"/>
      <c r="F2064" s="88"/>
      <c r="G2064" s="14"/>
      <c r="H2064" s="14"/>
      <c r="I2064" s="17"/>
      <c r="J2064" s="17"/>
      <c r="K2064" s="6"/>
      <c r="L2064" s="6"/>
      <c r="M2064" s="136"/>
      <c r="N2064" s="14"/>
      <c r="O2064" s="26"/>
      <c r="P2064" s="14"/>
      <c r="Q2064" s="14"/>
      <c r="R2064" s="14"/>
      <c r="S2064" s="14"/>
      <c r="T2064" s="14"/>
      <c r="U2064" s="14"/>
      <c r="V2064" s="6"/>
      <c r="W2064" s="256">
        <f t="shared" si="202"/>
        <v>0</v>
      </c>
      <c r="X2064" s="144" t="str">
        <f t="shared" si="204"/>
        <v/>
      </c>
      <c r="Y2064" s="26"/>
      <c r="Z2064" s="34"/>
      <c r="AA2064" s="34"/>
      <c r="AB2064" s="34"/>
      <c r="AC2064" s="35"/>
      <c r="AD2064" s="36"/>
      <c r="AE2064" s="49"/>
      <c r="AF2064" s="246"/>
      <c r="AG2064" s="257">
        <f t="shared" si="203"/>
        <v>0</v>
      </c>
      <c r="AH2064" s="252" t="str">
        <f t="shared" si="205"/>
        <v/>
      </c>
      <c r="AI2064" s="258">
        <f t="shared" si="206"/>
        <v>0</v>
      </c>
    </row>
    <row r="2065" spans="1:35" ht="14.25" customHeight="1" x14ac:dyDescent="0.2">
      <c r="A2065" s="20"/>
      <c r="B2065" s="7"/>
      <c r="C2065" s="53"/>
      <c r="D2065" s="88"/>
      <c r="E2065" s="6"/>
      <c r="F2065" s="88"/>
      <c r="G2065" s="14"/>
      <c r="H2065" s="14"/>
      <c r="I2065" s="17"/>
      <c r="J2065" s="17"/>
      <c r="K2065" s="6"/>
      <c r="L2065" s="6"/>
      <c r="M2065" s="136"/>
      <c r="N2065" s="14"/>
      <c r="O2065" s="26"/>
      <c r="P2065" s="14"/>
      <c r="Q2065" s="14"/>
      <c r="R2065" s="14"/>
      <c r="S2065" s="14"/>
      <c r="T2065" s="14"/>
      <c r="U2065" s="14"/>
      <c r="V2065" s="6"/>
      <c r="W2065" s="256">
        <f t="shared" si="202"/>
        <v>0</v>
      </c>
      <c r="X2065" s="144" t="str">
        <f t="shared" si="204"/>
        <v/>
      </c>
      <c r="Y2065" s="26"/>
      <c r="Z2065" s="34"/>
      <c r="AA2065" s="34"/>
      <c r="AB2065" s="34"/>
      <c r="AC2065" s="35"/>
      <c r="AD2065" s="36"/>
      <c r="AE2065" s="49"/>
      <c r="AF2065" s="246"/>
      <c r="AG2065" s="257">
        <f t="shared" si="203"/>
        <v>0</v>
      </c>
      <c r="AH2065" s="252" t="str">
        <f t="shared" si="205"/>
        <v/>
      </c>
      <c r="AI2065" s="258">
        <f t="shared" si="206"/>
        <v>0</v>
      </c>
    </row>
    <row r="2066" spans="1:35" ht="14.25" customHeight="1" x14ac:dyDescent="0.2">
      <c r="A2066" s="20"/>
      <c r="B2066" s="7"/>
      <c r="C2066" s="53"/>
      <c r="D2066" s="88"/>
      <c r="E2066" s="6"/>
      <c r="F2066" s="88"/>
      <c r="G2066" s="14"/>
      <c r="H2066" s="14"/>
      <c r="I2066" s="17"/>
      <c r="J2066" s="17"/>
      <c r="K2066" s="6"/>
      <c r="L2066" s="6"/>
      <c r="M2066" s="136"/>
      <c r="N2066" s="14"/>
      <c r="O2066" s="26"/>
      <c r="P2066" s="14"/>
      <c r="Q2066" s="14"/>
      <c r="R2066" s="14"/>
      <c r="S2066" s="14"/>
      <c r="T2066" s="14"/>
      <c r="U2066" s="14"/>
      <c r="V2066" s="6"/>
      <c r="W2066" s="256">
        <f t="shared" si="202"/>
        <v>0</v>
      </c>
      <c r="X2066" s="144" t="str">
        <f t="shared" si="204"/>
        <v/>
      </c>
      <c r="Y2066" s="26"/>
      <c r="Z2066" s="34"/>
      <c r="AA2066" s="34"/>
      <c r="AB2066" s="34"/>
      <c r="AC2066" s="35"/>
      <c r="AD2066" s="36"/>
      <c r="AE2066" s="49"/>
      <c r="AF2066" s="246"/>
      <c r="AG2066" s="257">
        <f t="shared" si="203"/>
        <v>0</v>
      </c>
      <c r="AH2066" s="252" t="str">
        <f t="shared" si="205"/>
        <v/>
      </c>
      <c r="AI2066" s="258">
        <f t="shared" si="206"/>
        <v>0</v>
      </c>
    </row>
    <row r="2067" spans="1:35" ht="14.25" customHeight="1" x14ac:dyDescent="0.2">
      <c r="A2067" s="20"/>
      <c r="B2067" s="7"/>
      <c r="C2067" s="53"/>
      <c r="D2067" s="88"/>
      <c r="E2067" s="6"/>
      <c r="F2067" s="88"/>
      <c r="G2067" s="14"/>
      <c r="H2067" s="14"/>
      <c r="I2067" s="17"/>
      <c r="J2067" s="17"/>
      <c r="K2067" s="6"/>
      <c r="L2067" s="6"/>
      <c r="M2067" s="136"/>
      <c r="N2067" s="14"/>
      <c r="O2067" s="26"/>
      <c r="P2067" s="14"/>
      <c r="Q2067" s="14"/>
      <c r="R2067" s="14"/>
      <c r="S2067" s="14"/>
      <c r="T2067" s="14"/>
      <c r="U2067" s="14"/>
      <c r="V2067" s="6"/>
      <c r="W2067" s="256">
        <f t="shared" si="202"/>
        <v>0</v>
      </c>
      <c r="X2067" s="144" t="str">
        <f t="shared" si="204"/>
        <v/>
      </c>
      <c r="Y2067" s="26"/>
      <c r="Z2067" s="34"/>
      <c r="AA2067" s="34"/>
      <c r="AB2067" s="34"/>
      <c r="AC2067" s="35"/>
      <c r="AD2067" s="36"/>
      <c r="AE2067" s="49"/>
      <c r="AF2067" s="246"/>
      <c r="AG2067" s="257">
        <f t="shared" si="203"/>
        <v>0</v>
      </c>
      <c r="AH2067" s="252" t="str">
        <f t="shared" si="205"/>
        <v/>
      </c>
      <c r="AI2067" s="258">
        <f t="shared" si="206"/>
        <v>0</v>
      </c>
    </row>
    <row r="2068" spans="1:35" ht="14.25" customHeight="1" x14ac:dyDescent="0.2">
      <c r="A2068" s="20"/>
      <c r="B2068" s="7"/>
      <c r="C2068" s="53"/>
      <c r="D2068" s="88"/>
      <c r="E2068" s="6"/>
      <c r="F2068" s="88"/>
      <c r="G2068" s="14"/>
      <c r="H2068" s="14"/>
      <c r="I2068" s="17"/>
      <c r="J2068" s="17"/>
      <c r="K2068" s="6"/>
      <c r="L2068" s="6"/>
      <c r="M2068" s="136"/>
      <c r="N2068" s="14"/>
      <c r="O2068" s="26"/>
      <c r="P2068" s="14"/>
      <c r="Q2068" s="14"/>
      <c r="R2068" s="14"/>
      <c r="S2068" s="14"/>
      <c r="T2068" s="14"/>
      <c r="U2068" s="14"/>
      <c r="V2068" s="6"/>
      <c r="W2068" s="256">
        <f t="shared" si="202"/>
        <v>0</v>
      </c>
      <c r="X2068" s="144" t="str">
        <f t="shared" si="204"/>
        <v/>
      </c>
      <c r="Y2068" s="26"/>
      <c r="Z2068" s="34"/>
      <c r="AA2068" s="34"/>
      <c r="AB2068" s="34"/>
      <c r="AC2068" s="35"/>
      <c r="AD2068" s="36"/>
      <c r="AE2068" s="49"/>
      <c r="AF2068" s="246"/>
      <c r="AG2068" s="257">
        <f t="shared" si="203"/>
        <v>0</v>
      </c>
      <c r="AH2068" s="252" t="str">
        <f t="shared" si="205"/>
        <v/>
      </c>
      <c r="AI2068" s="258">
        <f t="shared" si="206"/>
        <v>0</v>
      </c>
    </row>
    <row r="2069" spans="1:35" ht="14.25" customHeight="1" x14ac:dyDescent="0.2">
      <c r="A2069" s="20"/>
      <c r="B2069" s="7"/>
      <c r="C2069" s="53"/>
      <c r="D2069" s="88"/>
      <c r="E2069" s="6"/>
      <c r="F2069" s="88"/>
      <c r="G2069" s="14"/>
      <c r="H2069" s="14"/>
      <c r="I2069" s="17"/>
      <c r="J2069" s="17"/>
      <c r="K2069" s="6"/>
      <c r="L2069" s="6"/>
      <c r="M2069" s="136"/>
      <c r="N2069" s="14"/>
      <c r="O2069" s="26"/>
      <c r="P2069" s="14"/>
      <c r="Q2069" s="14"/>
      <c r="R2069" s="14"/>
      <c r="S2069" s="14"/>
      <c r="T2069" s="14"/>
      <c r="U2069" s="14"/>
      <c r="V2069" s="6"/>
      <c r="W2069" s="256">
        <f t="shared" si="202"/>
        <v>0</v>
      </c>
      <c r="X2069" s="144" t="str">
        <f t="shared" si="204"/>
        <v/>
      </c>
      <c r="Y2069" s="26"/>
      <c r="Z2069" s="34"/>
      <c r="AA2069" s="34"/>
      <c r="AB2069" s="34"/>
      <c r="AC2069" s="35"/>
      <c r="AD2069" s="36"/>
      <c r="AE2069" s="49"/>
      <c r="AF2069" s="246"/>
      <c r="AG2069" s="257">
        <f t="shared" si="203"/>
        <v>0</v>
      </c>
      <c r="AH2069" s="252" t="str">
        <f t="shared" si="205"/>
        <v/>
      </c>
      <c r="AI2069" s="258">
        <f t="shared" si="206"/>
        <v>0</v>
      </c>
    </row>
    <row r="2070" spans="1:35" ht="14.25" customHeight="1" x14ac:dyDescent="0.2">
      <c r="A2070" s="20"/>
      <c r="B2070" s="7"/>
      <c r="C2070" s="53"/>
      <c r="D2070" s="88"/>
      <c r="E2070" s="6"/>
      <c r="F2070" s="88"/>
      <c r="G2070" s="14"/>
      <c r="H2070" s="14"/>
      <c r="I2070" s="17"/>
      <c r="J2070" s="17"/>
      <c r="K2070" s="6"/>
      <c r="L2070" s="6"/>
      <c r="M2070" s="136"/>
      <c r="N2070" s="14"/>
      <c r="O2070" s="26"/>
      <c r="P2070" s="14"/>
      <c r="Q2070" s="14"/>
      <c r="R2070" s="14"/>
      <c r="S2070" s="14"/>
      <c r="T2070" s="14"/>
      <c r="U2070" s="14"/>
      <c r="V2070" s="6"/>
      <c r="W2070" s="256">
        <f t="shared" si="202"/>
        <v>0</v>
      </c>
      <c r="X2070" s="144" t="str">
        <f t="shared" si="204"/>
        <v/>
      </c>
      <c r="Y2070" s="26"/>
      <c r="Z2070" s="34"/>
      <c r="AA2070" s="34"/>
      <c r="AB2070" s="34"/>
      <c r="AC2070" s="35"/>
      <c r="AD2070" s="36"/>
      <c r="AE2070" s="49"/>
      <c r="AF2070" s="246"/>
      <c r="AG2070" s="257">
        <f t="shared" si="203"/>
        <v>0</v>
      </c>
      <c r="AH2070" s="252" t="str">
        <f t="shared" si="205"/>
        <v/>
      </c>
      <c r="AI2070" s="258">
        <f t="shared" si="206"/>
        <v>0</v>
      </c>
    </row>
    <row r="2071" spans="1:35" ht="14.25" customHeight="1" x14ac:dyDescent="0.2">
      <c r="A2071" s="20"/>
      <c r="B2071" s="7"/>
      <c r="C2071" s="53"/>
      <c r="D2071" s="88"/>
      <c r="E2071" s="6"/>
      <c r="F2071" s="88"/>
      <c r="G2071" s="14"/>
      <c r="H2071" s="14"/>
      <c r="I2071" s="17"/>
      <c r="J2071" s="17"/>
      <c r="K2071" s="6"/>
      <c r="L2071" s="6"/>
      <c r="M2071" s="136"/>
      <c r="N2071" s="14"/>
      <c r="O2071" s="26"/>
      <c r="P2071" s="14"/>
      <c r="Q2071" s="14"/>
      <c r="R2071" s="14"/>
      <c r="S2071" s="14"/>
      <c r="T2071" s="14"/>
      <c r="U2071" s="14"/>
      <c r="V2071" s="6"/>
      <c r="W2071" s="256">
        <f t="shared" si="202"/>
        <v>0</v>
      </c>
      <c r="X2071" s="144" t="str">
        <f t="shared" si="204"/>
        <v/>
      </c>
      <c r="Y2071" s="26"/>
      <c r="Z2071" s="34"/>
      <c r="AA2071" s="34"/>
      <c r="AB2071" s="34"/>
      <c r="AC2071" s="35"/>
      <c r="AD2071" s="36"/>
      <c r="AE2071" s="49"/>
      <c r="AF2071" s="246"/>
      <c r="AG2071" s="257">
        <f t="shared" si="203"/>
        <v>0</v>
      </c>
      <c r="AH2071" s="252" t="str">
        <f t="shared" si="205"/>
        <v/>
      </c>
      <c r="AI2071" s="258">
        <f t="shared" si="206"/>
        <v>0</v>
      </c>
    </row>
    <row r="2072" spans="1:35" ht="14.25" customHeight="1" x14ac:dyDescent="0.2">
      <c r="A2072" s="20"/>
      <c r="B2072" s="7"/>
      <c r="C2072" s="53"/>
      <c r="D2072" s="88"/>
      <c r="E2072" s="6"/>
      <c r="F2072" s="88"/>
      <c r="G2072" s="14"/>
      <c r="H2072" s="14"/>
      <c r="I2072" s="17"/>
      <c r="J2072" s="17"/>
      <c r="K2072" s="6"/>
      <c r="L2072" s="6"/>
      <c r="M2072" s="136"/>
      <c r="N2072" s="14"/>
      <c r="O2072" s="26"/>
      <c r="P2072" s="14"/>
      <c r="Q2072" s="14"/>
      <c r="R2072" s="14"/>
      <c r="S2072" s="14"/>
      <c r="T2072" s="14"/>
      <c r="U2072" s="14"/>
      <c r="V2072" s="6"/>
      <c r="W2072" s="256">
        <f t="shared" si="202"/>
        <v>0</v>
      </c>
      <c r="X2072" s="144" t="str">
        <f t="shared" si="204"/>
        <v/>
      </c>
      <c r="Y2072" s="26"/>
      <c r="Z2072" s="34"/>
      <c r="AA2072" s="34"/>
      <c r="AB2072" s="34"/>
      <c r="AC2072" s="35"/>
      <c r="AD2072" s="36"/>
      <c r="AE2072" s="49"/>
      <c r="AF2072" s="246"/>
      <c r="AG2072" s="257">
        <f t="shared" si="203"/>
        <v>0</v>
      </c>
      <c r="AH2072" s="252" t="str">
        <f t="shared" si="205"/>
        <v/>
      </c>
      <c r="AI2072" s="258">
        <f t="shared" si="206"/>
        <v>0</v>
      </c>
    </row>
    <row r="2073" spans="1:35" ht="14.25" customHeight="1" x14ac:dyDescent="0.2">
      <c r="A2073" s="20"/>
      <c r="B2073" s="7"/>
      <c r="C2073" s="53"/>
      <c r="D2073" s="88"/>
      <c r="E2073" s="6"/>
      <c r="F2073" s="88"/>
      <c r="G2073" s="14"/>
      <c r="H2073" s="14"/>
      <c r="I2073" s="17"/>
      <c r="J2073" s="17"/>
      <c r="K2073" s="6"/>
      <c r="L2073" s="6"/>
      <c r="M2073" s="136"/>
      <c r="N2073" s="14"/>
      <c r="O2073" s="26"/>
      <c r="P2073" s="14"/>
      <c r="Q2073" s="14"/>
      <c r="R2073" s="14"/>
      <c r="S2073" s="14"/>
      <c r="T2073" s="14"/>
      <c r="U2073" s="14"/>
      <c r="V2073" s="6"/>
      <c r="W2073" s="256">
        <f t="shared" si="202"/>
        <v>0</v>
      </c>
      <c r="X2073" s="144" t="str">
        <f t="shared" si="204"/>
        <v/>
      </c>
      <c r="Y2073" s="26"/>
      <c r="Z2073" s="34"/>
      <c r="AA2073" s="34"/>
      <c r="AB2073" s="34"/>
      <c r="AC2073" s="35"/>
      <c r="AD2073" s="36"/>
      <c r="AE2073" s="49"/>
      <c r="AF2073" s="246"/>
      <c r="AG2073" s="257">
        <f t="shared" si="203"/>
        <v>0</v>
      </c>
      <c r="AH2073" s="252" t="str">
        <f t="shared" si="205"/>
        <v/>
      </c>
      <c r="AI2073" s="258">
        <f t="shared" si="206"/>
        <v>0</v>
      </c>
    </row>
    <row r="2074" spans="1:35" ht="14.25" customHeight="1" x14ac:dyDescent="0.2">
      <c r="A2074" s="20"/>
      <c r="B2074" s="7"/>
      <c r="C2074" s="53"/>
      <c r="D2074" s="88"/>
      <c r="E2074" s="6"/>
      <c r="F2074" s="88"/>
      <c r="G2074" s="14"/>
      <c r="H2074" s="14"/>
      <c r="I2074" s="17"/>
      <c r="J2074" s="17"/>
      <c r="K2074" s="6"/>
      <c r="L2074" s="6"/>
      <c r="M2074" s="136"/>
      <c r="N2074" s="14"/>
      <c r="O2074" s="26"/>
      <c r="P2074" s="14"/>
      <c r="Q2074" s="14"/>
      <c r="R2074" s="14"/>
      <c r="S2074" s="14"/>
      <c r="T2074" s="14"/>
      <c r="U2074" s="14"/>
      <c r="V2074" s="6"/>
      <c r="W2074" s="256">
        <f t="shared" si="202"/>
        <v>0</v>
      </c>
      <c r="X2074" s="144" t="str">
        <f t="shared" si="204"/>
        <v/>
      </c>
      <c r="Y2074" s="26"/>
      <c r="Z2074" s="34"/>
      <c r="AA2074" s="34"/>
      <c r="AB2074" s="34"/>
      <c r="AC2074" s="35"/>
      <c r="AD2074" s="36"/>
      <c r="AE2074" s="49"/>
      <c r="AF2074" s="246"/>
      <c r="AG2074" s="257">
        <f t="shared" si="203"/>
        <v>0</v>
      </c>
      <c r="AH2074" s="252" t="str">
        <f t="shared" si="205"/>
        <v/>
      </c>
      <c r="AI2074" s="258">
        <f t="shared" si="206"/>
        <v>0</v>
      </c>
    </row>
    <row r="2075" spans="1:35" ht="14.25" customHeight="1" x14ac:dyDescent="0.2">
      <c r="A2075" s="20"/>
      <c r="B2075" s="7"/>
      <c r="C2075" s="53"/>
      <c r="D2075" s="88"/>
      <c r="E2075" s="6"/>
      <c r="F2075" s="88"/>
      <c r="G2075" s="14"/>
      <c r="H2075" s="14"/>
      <c r="I2075" s="17"/>
      <c r="J2075" s="17"/>
      <c r="K2075" s="6"/>
      <c r="L2075" s="6"/>
      <c r="M2075" s="136"/>
      <c r="N2075" s="14"/>
      <c r="O2075" s="26"/>
      <c r="P2075" s="14"/>
      <c r="Q2075" s="14"/>
      <c r="R2075" s="14"/>
      <c r="S2075" s="14"/>
      <c r="T2075" s="14"/>
      <c r="U2075" s="14"/>
      <c r="V2075" s="6"/>
      <c r="W2075" s="256">
        <f t="shared" si="202"/>
        <v>0</v>
      </c>
      <c r="X2075" s="144" t="str">
        <f t="shared" si="204"/>
        <v/>
      </c>
      <c r="Y2075" s="26"/>
      <c r="Z2075" s="34"/>
      <c r="AA2075" s="34"/>
      <c r="AB2075" s="34"/>
      <c r="AC2075" s="35"/>
      <c r="AD2075" s="36"/>
      <c r="AE2075" s="49"/>
      <c r="AF2075" s="246"/>
      <c r="AG2075" s="257">
        <f t="shared" si="203"/>
        <v>0</v>
      </c>
      <c r="AH2075" s="252" t="str">
        <f t="shared" si="205"/>
        <v/>
      </c>
      <c r="AI2075" s="258">
        <f t="shared" si="206"/>
        <v>0</v>
      </c>
    </row>
    <row r="2076" spans="1:35" ht="14.25" customHeight="1" x14ac:dyDescent="0.2">
      <c r="A2076" s="20"/>
      <c r="B2076" s="7"/>
      <c r="C2076" s="53"/>
      <c r="D2076" s="88"/>
      <c r="E2076" s="6"/>
      <c r="F2076" s="88"/>
      <c r="G2076" s="14"/>
      <c r="H2076" s="14"/>
      <c r="I2076" s="17"/>
      <c r="J2076" s="17"/>
      <c r="K2076" s="6"/>
      <c r="L2076" s="6"/>
      <c r="M2076" s="136"/>
      <c r="N2076" s="14"/>
      <c r="O2076" s="26"/>
      <c r="P2076" s="14"/>
      <c r="Q2076" s="14"/>
      <c r="R2076" s="14"/>
      <c r="S2076" s="14"/>
      <c r="T2076" s="14"/>
      <c r="U2076" s="14"/>
      <c r="V2076" s="6"/>
      <c r="W2076" s="256">
        <f t="shared" si="202"/>
        <v>0</v>
      </c>
      <c r="X2076" s="144" t="str">
        <f t="shared" si="204"/>
        <v/>
      </c>
      <c r="Y2076" s="26"/>
      <c r="Z2076" s="34"/>
      <c r="AA2076" s="34"/>
      <c r="AB2076" s="34"/>
      <c r="AC2076" s="35"/>
      <c r="AD2076" s="36"/>
      <c r="AE2076" s="49"/>
      <c r="AF2076" s="246"/>
      <c r="AG2076" s="257">
        <f t="shared" si="203"/>
        <v>0</v>
      </c>
      <c r="AH2076" s="252" t="str">
        <f t="shared" si="205"/>
        <v/>
      </c>
      <c r="AI2076" s="258">
        <f t="shared" si="206"/>
        <v>0</v>
      </c>
    </row>
    <row r="2077" spans="1:35" ht="14.25" customHeight="1" x14ac:dyDescent="0.2">
      <c r="A2077" s="20"/>
      <c r="B2077" s="7"/>
      <c r="C2077" s="53"/>
      <c r="D2077" s="88"/>
      <c r="E2077" s="6"/>
      <c r="F2077" s="88"/>
      <c r="G2077" s="14"/>
      <c r="H2077" s="14"/>
      <c r="I2077" s="17"/>
      <c r="J2077" s="17"/>
      <c r="K2077" s="6"/>
      <c r="L2077" s="6"/>
      <c r="M2077" s="136"/>
      <c r="N2077" s="14"/>
      <c r="O2077" s="26"/>
      <c r="P2077" s="14"/>
      <c r="Q2077" s="14"/>
      <c r="R2077" s="14"/>
      <c r="S2077" s="14"/>
      <c r="T2077" s="14"/>
      <c r="U2077" s="14"/>
      <c r="V2077" s="6"/>
      <c r="W2077" s="256">
        <f t="shared" si="202"/>
        <v>0</v>
      </c>
      <c r="X2077" s="144" t="str">
        <f t="shared" si="204"/>
        <v/>
      </c>
      <c r="Y2077" s="26"/>
      <c r="Z2077" s="34"/>
      <c r="AA2077" s="34"/>
      <c r="AB2077" s="34"/>
      <c r="AC2077" s="35"/>
      <c r="AD2077" s="36"/>
      <c r="AE2077" s="49"/>
      <c r="AF2077" s="246"/>
      <c r="AG2077" s="257">
        <f t="shared" si="203"/>
        <v>0</v>
      </c>
      <c r="AH2077" s="252" t="str">
        <f t="shared" si="205"/>
        <v/>
      </c>
      <c r="AI2077" s="258">
        <f t="shared" si="206"/>
        <v>0</v>
      </c>
    </row>
    <row r="2078" spans="1:35" ht="14.25" customHeight="1" x14ac:dyDescent="0.2">
      <c r="A2078" s="20"/>
      <c r="B2078" s="7"/>
      <c r="C2078" s="53"/>
      <c r="D2078" s="88"/>
      <c r="E2078" s="6"/>
      <c r="F2078" s="88"/>
      <c r="G2078" s="14"/>
      <c r="H2078" s="14"/>
      <c r="I2078" s="17"/>
      <c r="J2078" s="17"/>
      <c r="K2078" s="6"/>
      <c r="L2078" s="6"/>
      <c r="M2078" s="136"/>
      <c r="N2078" s="14"/>
      <c r="O2078" s="26"/>
      <c r="P2078" s="14"/>
      <c r="Q2078" s="14"/>
      <c r="R2078" s="14"/>
      <c r="S2078" s="14"/>
      <c r="T2078" s="14"/>
      <c r="U2078" s="14"/>
      <c r="V2078" s="6"/>
      <c r="W2078" s="256">
        <f t="shared" si="202"/>
        <v>0</v>
      </c>
      <c r="X2078" s="144" t="str">
        <f t="shared" si="204"/>
        <v/>
      </c>
      <c r="Y2078" s="26"/>
      <c r="Z2078" s="34"/>
      <c r="AA2078" s="34"/>
      <c r="AB2078" s="34"/>
      <c r="AC2078" s="35"/>
      <c r="AD2078" s="36"/>
      <c r="AE2078" s="49"/>
      <c r="AF2078" s="246"/>
      <c r="AG2078" s="257">
        <f t="shared" si="203"/>
        <v>0</v>
      </c>
      <c r="AH2078" s="252" t="str">
        <f t="shared" si="205"/>
        <v/>
      </c>
      <c r="AI2078" s="258">
        <f t="shared" si="206"/>
        <v>0</v>
      </c>
    </row>
    <row r="2079" spans="1:35" ht="14.25" customHeight="1" x14ac:dyDescent="0.2">
      <c r="A2079" s="20"/>
      <c r="B2079" s="7"/>
      <c r="C2079" s="53"/>
      <c r="D2079" s="88"/>
      <c r="E2079" s="6"/>
      <c r="F2079" s="88"/>
      <c r="G2079" s="14"/>
      <c r="H2079" s="14"/>
      <c r="I2079" s="17"/>
      <c r="J2079" s="17"/>
      <c r="K2079" s="6"/>
      <c r="L2079" s="6"/>
      <c r="M2079" s="136"/>
      <c r="N2079" s="14"/>
      <c r="O2079" s="26"/>
      <c r="P2079" s="14"/>
      <c r="Q2079" s="14"/>
      <c r="R2079" s="14"/>
      <c r="S2079" s="14"/>
      <c r="T2079" s="14"/>
      <c r="U2079" s="14"/>
      <c r="V2079" s="6"/>
      <c r="W2079" s="256">
        <f t="shared" si="202"/>
        <v>0</v>
      </c>
      <c r="X2079" s="144" t="str">
        <f t="shared" si="204"/>
        <v/>
      </c>
      <c r="Y2079" s="26"/>
      <c r="Z2079" s="34"/>
      <c r="AA2079" s="34"/>
      <c r="AB2079" s="34"/>
      <c r="AC2079" s="35"/>
      <c r="AD2079" s="36"/>
      <c r="AE2079" s="49"/>
      <c r="AF2079" s="246"/>
      <c r="AG2079" s="257">
        <f t="shared" si="203"/>
        <v>0</v>
      </c>
      <c r="AH2079" s="252" t="str">
        <f t="shared" si="205"/>
        <v/>
      </c>
      <c r="AI2079" s="258">
        <f t="shared" si="206"/>
        <v>0</v>
      </c>
    </row>
    <row r="2080" spans="1:35" ht="14.25" customHeight="1" x14ac:dyDescent="0.2">
      <c r="A2080" s="20"/>
      <c r="B2080" s="7"/>
      <c r="C2080" s="53"/>
      <c r="D2080" s="88"/>
      <c r="E2080" s="6"/>
      <c r="F2080" s="88"/>
      <c r="G2080" s="14"/>
      <c r="H2080" s="14"/>
      <c r="I2080" s="17"/>
      <c r="J2080" s="17"/>
      <c r="K2080" s="6"/>
      <c r="L2080" s="6"/>
      <c r="M2080" s="136"/>
      <c r="N2080" s="14"/>
      <c r="O2080" s="26"/>
      <c r="P2080" s="14"/>
      <c r="Q2080" s="14"/>
      <c r="R2080" s="14"/>
      <c r="S2080" s="14"/>
      <c r="T2080" s="14"/>
      <c r="U2080" s="14"/>
      <c r="V2080" s="6"/>
      <c r="W2080" s="256">
        <f t="shared" si="202"/>
        <v>0</v>
      </c>
      <c r="X2080" s="144" t="str">
        <f t="shared" si="204"/>
        <v/>
      </c>
      <c r="Y2080" s="26"/>
      <c r="Z2080" s="34"/>
      <c r="AA2080" s="34"/>
      <c r="AB2080" s="34"/>
      <c r="AC2080" s="35"/>
      <c r="AD2080" s="36"/>
      <c r="AE2080" s="49"/>
      <c r="AF2080" s="246"/>
      <c r="AG2080" s="257">
        <f t="shared" si="203"/>
        <v>0</v>
      </c>
      <c r="AH2080" s="252" t="str">
        <f t="shared" si="205"/>
        <v/>
      </c>
      <c r="AI2080" s="258">
        <f t="shared" si="206"/>
        <v>0</v>
      </c>
    </row>
    <row r="2081" spans="1:35" ht="14.25" customHeight="1" x14ac:dyDescent="0.2">
      <c r="A2081" s="20"/>
      <c r="B2081" s="7"/>
      <c r="C2081" s="53"/>
      <c r="D2081" s="88"/>
      <c r="E2081" s="6"/>
      <c r="F2081" s="88"/>
      <c r="G2081" s="14"/>
      <c r="H2081" s="14"/>
      <c r="I2081" s="17"/>
      <c r="J2081" s="17"/>
      <c r="K2081" s="6"/>
      <c r="L2081" s="6"/>
      <c r="M2081" s="136"/>
      <c r="N2081" s="14"/>
      <c r="O2081" s="26"/>
      <c r="P2081" s="14"/>
      <c r="Q2081" s="14"/>
      <c r="R2081" s="14"/>
      <c r="S2081" s="14"/>
      <c r="T2081" s="14"/>
      <c r="U2081" s="14"/>
      <c r="V2081" s="6"/>
      <c r="W2081" s="256">
        <f t="shared" si="202"/>
        <v>0</v>
      </c>
      <c r="X2081" s="144" t="str">
        <f t="shared" si="204"/>
        <v/>
      </c>
      <c r="Y2081" s="26"/>
      <c r="Z2081" s="34"/>
      <c r="AA2081" s="34"/>
      <c r="AB2081" s="34"/>
      <c r="AC2081" s="35"/>
      <c r="AD2081" s="36"/>
      <c r="AE2081" s="49"/>
      <c r="AF2081" s="246"/>
      <c r="AG2081" s="257">
        <f t="shared" si="203"/>
        <v>0</v>
      </c>
      <c r="AH2081" s="252" t="str">
        <f t="shared" si="205"/>
        <v/>
      </c>
      <c r="AI2081" s="258">
        <f t="shared" si="206"/>
        <v>0</v>
      </c>
    </row>
    <row r="2082" spans="1:35" ht="14.25" customHeight="1" x14ac:dyDescent="0.2">
      <c r="A2082" s="20"/>
      <c r="B2082" s="7"/>
      <c r="C2082" s="53"/>
      <c r="D2082" s="88"/>
      <c r="E2082" s="6"/>
      <c r="F2082" s="88"/>
      <c r="G2082" s="14"/>
      <c r="H2082" s="14"/>
      <c r="I2082" s="17"/>
      <c r="J2082" s="17"/>
      <c r="K2082" s="6"/>
      <c r="L2082" s="6"/>
      <c r="M2082" s="136"/>
      <c r="N2082" s="14"/>
      <c r="O2082" s="26"/>
      <c r="P2082" s="14"/>
      <c r="Q2082" s="14"/>
      <c r="R2082" s="14"/>
      <c r="S2082" s="14"/>
      <c r="T2082" s="14"/>
      <c r="U2082" s="14"/>
      <c r="V2082" s="6"/>
      <c r="W2082" s="256">
        <f t="shared" si="202"/>
        <v>0</v>
      </c>
      <c r="X2082" s="144" t="str">
        <f t="shared" si="204"/>
        <v/>
      </c>
      <c r="Y2082" s="26"/>
      <c r="Z2082" s="34"/>
      <c r="AA2082" s="34"/>
      <c r="AB2082" s="34"/>
      <c r="AC2082" s="35"/>
      <c r="AD2082" s="36"/>
      <c r="AE2082" s="49"/>
      <c r="AF2082" s="246"/>
      <c r="AG2082" s="257">
        <f t="shared" si="203"/>
        <v>0</v>
      </c>
      <c r="AH2082" s="252" t="str">
        <f t="shared" si="205"/>
        <v/>
      </c>
      <c r="AI2082" s="258">
        <f t="shared" si="206"/>
        <v>0</v>
      </c>
    </row>
    <row r="2083" spans="1:35" ht="14.25" customHeight="1" x14ac:dyDescent="0.2">
      <c r="A2083" s="20"/>
      <c r="B2083" s="7"/>
      <c r="C2083" s="53"/>
      <c r="D2083" s="88"/>
      <c r="E2083" s="6"/>
      <c r="F2083" s="88"/>
      <c r="G2083" s="14"/>
      <c r="H2083" s="14"/>
      <c r="I2083" s="17"/>
      <c r="J2083" s="17"/>
      <c r="K2083" s="6"/>
      <c r="L2083" s="6"/>
      <c r="M2083" s="136"/>
      <c r="N2083" s="14"/>
      <c r="O2083" s="26"/>
      <c r="P2083" s="14"/>
      <c r="Q2083" s="14"/>
      <c r="R2083" s="14"/>
      <c r="S2083" s="14"/>
      <c r="T2083" s="14"/>
      <c r="U2083" s="14"/>
      <c r="V2083" s="6"/>
      <c r="W2083" s="256">
        <f t="shared" si="202"/>
        <v>0</v>
      </c>
      <c r="X2083" s="144" t="str">
        <f t="shared" si="204"/>
        <v/>
      </c>
      <c r="Y2083" s="26"/>
      <c r="Z2083" s="34"/>
      <c r="AA2083" s="34"/>
      <c r="AB2083" s="34"/>
      <c r="AC2083" s="35"/>
      <c r="AD2083" s="36"/>
      <c r="AE2083" s="49"/>
      <c r="AF2083" s="246"/>
      <c r="AG2083" s="257">
        <f t="shared" si="203"/>
        <v>0</v>
      </c>
      <c r="AH2083" s="252" t="str">
        <f t="shared" si="205"/>
        <v/>
      </c>
      <c r="AI2083" s="258">
        <f t="shared" si="206"/>
        <v>0</v>
      </c>
    </row>
    <row r="2084" spans="1:35" ht="14.25" customHeight="1" x14ac:dyDescent="0.2">
      <c r="A2084" s="20"/>
      <c r="B2084" s="7"/>
      <c r="C2084" s="53"/>
      <c r="D2084" s="88"/>
      <c r="E2084" s="6"/>
      <c r="F2084" s="88"/>
      <c r="G2084" s="14"/>
      <c r="H2084" s="14"/>
      <c r="I2084" s="17"/>
      <c r="J2084" s="17"/>
      <c r="K2084" s="6"/>
      <c r="L2084" s="6"/>
      <c r="M2084" s="136"/>
      <c r="N2084" s="14"/>
      <c r="O2084" s="26"/>
      <c r="P2084" s="14"/>
      <c r="Q2084" s="14"/>
      <c r="R2084" s="14"/>
      <c r="S2084" s="14"/>
      <c r="T2084" s="14"/>
      <c r="U2084" s="14"/>
      <c r="V2084" s="6"/>
      <c r="W2084" s="256">
        <f t="shared" si="202"/>
        <v>0</v>
      </c>
      <c r="X2084" s="144" t="str">
        <f t="shared" si="204"/>
        <v/>
      </c>
      <c r="Y2084" s="26"/>
      <c r="Z2084" s="34"/>
      <c r="AA2084" s="34"/>
      <c r="AB2084" s="34"/>
      <c r="AC2084" s="35"/>
      <c r="AD2084" s="36"/>
      <c r="AE2084" s="49"/>
      <c r="AF2084" s="246"/>
      <c r="AG2084" s="257">
        <f t="shared" si="203"/>
        <v>0</v>
      </c>
      <c r="AH2084" s="252" t="str">
        <f t="shared" si="205"/>
        <v/>
      </c>
      <c r="AI2084" s="258">
        <f t="shared" si="206"/>
        <v>0</v>
      </c>
    </row>
    <row r="2085" spans="1:35" ht="14.25" customHeight="1" x14ac:dyDescent="0.2">
      <c r="A2085" s="20"/>
      <c r="B2085" s="7"/>
      <c r="C2085" s="53"/>
      <c r="D2085" s="88"/>
      <c r="E2085" s="6"/>
      <c r="F2085" s="88"/>
      <c r="G2085" s="14"/>
      <c r="H2085" s="14"/>
      <c r="I2085" s="17"/>
      <c r="J2085" s="17"/>
      <c r="K2085" s="6"/>
      <c r="L2085" s="6"/>
      <c r="M2085" s="136"/>
      <c r="N2085" s="14"/>
      <c r="O2085" s="26"/>
      <c r="P2085" s="14"/>
      <c r="Q2085" s="14"/>
      <c r="R2085" s="14"/>
      <c r="S2085" s="14"/>
      <c r="T2085" s="14"/>
      <c r="U2085" s="14"/>
      <c r="V2085" s="6"/>
      <c r="W2085" s="256">
        <f t="shared" si="202"/>
        <v>0</v>
      </c>
      <c r="X2085" s="144" t="str">
        <f t="shared" si="204"/>
        <v/>
      </c>
      <c r="Y2085" s="26"/>
      <c r="Z2085" s="34"/>
      <c r="AA2085" s="34"/>
      <c r="AB2085" s="34"/>
      <c r="AC2085" s="35"/>
      <c r="AD2085" s="36"/>
      <c r="AE2085" s="49"/>
      <c r="AF2085" s="246"/>
      <c r="AG2085" s="257">
        <f t="shared" si="203"/>
        <v>0</v>
      </c>
      <c r="AH2085" s="252" t="str">
        <f t="shared" si="205"/>
        <v/>
      </c>
      <c r="AI2085" s="258">
        <f t="shared" si="206"/>
        <v>0</v>
      </c>
    </row>
    <row r="2086" spans="1:35" ht="14.25" customHeight="1" x14ac:dyDescent="0.2">
      <c r="A2086" s="20"/>
      <c r="B2086" s="7"/>
      <c r="C2086" s="53"/>
      <c r="D2086" s="88"/>
      <c r="E2086" s="6"/>
      <c r="F2086" s="88"/>
      <c r="G2086" s="14"/>
      <c r="H2086" s="14"/>
      <c r="I2086" s="17"/>
      <c r="J2086" s="17"/>
      <c r="K2086" s="6"/>
      <c r="L2086" s="6"/>
      <c r="M2086" s="136"/>
      <c r="N2086" s="14"/>
      <c r="O2086" s="26"/>
      <c r="P2086" s="14"/>
      <c r="Q2086" s="14"/>
      <c r="R2086" s="14"/>
      <c r="S2086" s="14"/>
      <c r="T2086" s="14"/>
      <c r="U2086" s="14"/>
      <c r="V2086" s="6"/>
      <c r="W2086" s="256">
        <f t="shared" si="202"/>
        <v>0</v>
      </c>
      <c r="X2086" s="144" t="str">
        <f t="shared" si="204"/>
        <v/>
      </c>
      <c r="Y2086" s="26"/>
      <c r="Z2086" s="34"/>
      <c r="AA2086" s="34"/>
      <c r="AB2086" s="34"/>
      <c r="AC2086" s="35"/>
      <c r="AD2086" s="36"/>
      <c r="AE2086" s="49"/>
      <c r="AF2086" s="246"/>
      <c r="AG2086" s="257">
        <f t="shared" si="203"/>
        <v>0</v>
      </c>
      <c r="AH2086" s="252" t="str">
        <f t="shared" si="205"/>
        <v/>
      </c>
      <c r="AI2086" s="258">
        <f t="shared" si="206"/>
        <v>0</v>
      </c>
    </row>
    <row r="2087" spans="1:35" ht="14.25" customHeight="1" x14ac:dyDescent="0.2">
      <c r="A2087" s="20"/>
      <c r="B2087" s="7"/>
      <c r="C2087" s="53"/>
      <c r="D2087" s="88"/>
      <c r="E2087" s="6"/>
      <c r="F2087" s="88"/>
      <c r="G2087" s="14"/>
      <c r="H2087" s="14"/>
      <c r="I2087" s="17"/>
      <c r="J2087" s="17"/>
      <c r="K2087" s="6"/>
      <c r="L2087" s="6"/>
      <c r="M2087" s="136"/>
      <c r="N2087" s="14"/>
      <c r="O2087" s="26"/>
      <c r="P2087" s="14"/>
      <c r="Q2087" s="14"/>
      <c r="R2087" s="14"/>
      <c r="S2087" s="14"/>
      <c r="T2087" s="14"/>
      <c r="U2087" s="14"/>
      <c r="V2087" s="6"/>
      <c r="W2087" s="256">
        <f t="shared" si="202"/>
        <v>0</v>
      </c>
      <c r="X2087" s="144" t="str">
        <f t="shared" si="204"/>
        <v/>
      </c>
      <c r="Y2087" s="26"/>
      <c r="Z2087" s="34"/>
      <c r="AA2087" s="34"/>
      <c r="AB2087" s="34"/>
      <c r="AC2087" s="35"/>
      <c r="AD2087" s="36"/>
      <c r="AE2087" s="49"/>
      <c r="AF2087" s="246"/>
      <c r="AG2087" s="257">
        <f t="shared" si="203"/>
        <v>0</v>
      </c>
      <c r="AH2087" s="252" t="str">
        <f t="shared" si="205"/>
        <v/>
      </c>
      <c r="AI2087" s="258">
        <f t="shared" si="206"/>
        <v>0</v>
      </c>
    </row>
    <row r="2088" spans="1:35" ht="14.25" customHeight="1" x14ac:dyDescent="0.2">
      <c r="A2088" s="20"/>
      <c r="B2088" s="7"/>
      <c r="C2088" s="53"/>
      <c r="D2088" s="88"/>
      <c r="E2088" s="6"/>
      <c r="F2088" s="88"/>
      <c r="G2088" s="14"/>
      <c r="H2088" s="14"/>
      <c r="I2088" s="17"/>
      <c r="J2088" s="17"/>
      <c r="K2088" s="6"/>
      <c r="L2088" s="6"/>
      <c r="M2088" s="136"/>
      <c r="N2088" s="14"/>
      <c r="O2088" s="26"/>
      <c r="P2088" s="14"/>
      <c r="Q2088" s="14"/>
      <c r="R2088" s="14"/>
      <c r="S2088" s="14"/>
      <c r="T2088" s="14"/>
      <c r="U2088" s="14"/>
      <c r="V2088" s="6"/>
      <c r="W2088" s="256">
        <f t="shared" ref="W2088:W2151" si="207">S2088+T2088+U2088+V2088</f>
        <v>0</v>
      </c>
      <c r="X2088" s="144" t="str">
        <f t="shared" si="204"/>
        <v/>
      </c>
      <c r="Y2088" s="26"/>
      <c r="Z2088" s="34"/>
      <c r="AA2088" s="34"/>
      <c r="AB2088" s="34"/>
      <c r="AC2088" s="35"/>
      <c r="AD2088" s="36"/>
      <c r="AE2088" s="49"/>
      <c r="AF2088" s="246"/>
      <c r="AG2088" s="257">
        <f t="shared" ref="AG2088:AG2151" si="208">N2088*C2088</f>
        <v>0</v>
      </c>
      <c r="AH2088" s="252" t="str">
        <f t="shared" si="205"/>
        <v/>
      </c>
      <c r="AI2088" s="258">
        <f t="shared" si="206"/>
        <v>0</v>
      </c>
    </row>
    <row r="2089" spans="1:35" ht="14.25" customHeight="1" x14ac:dyDescent="0.2">
      <c r="A2089" s="20"/>
      <c r="B2089" s="7"/>
      <c r="C2089" s="53"/>
      <c r="D2089" s="88"/>
      <c r="E2089" s="6"/>
      <c r="F2089" s="88"/>
      <c r="G2089" s="14"/>
      <c r="H2089" s="14"/>
      <c r="I2089" s="17"/>
      <c r="J2089" s="17"/>
      <c r="K2089" s="6"/>
      <c r="L2089" s="6"/>
      <c r="M2089" s="136"/>
      <c r="N2089" s="14"/>
      <c r="O2089" s="26"/>
      <c r="P2089" s="14"/>
      <c r="Q2089" s="14"/>
      <c r="R2089" s="14"/>
      <c r="S2089" s="14"/>
      <c r="T2089" s="14"/>
      <c r="U2089" s="14"/>
      <c r="V2089" s="6"/>
      <c r="W2089" s="256">
        <f t="shared" si="207"/>
        <v>0</v>
      </c>
      <c r="X2089" s="144" t="str">
        <f t="shared" ref="X2089:X2152" si="209">IF(O2089="a",0,IF(O2089="d","0",IF(O2089="","",+N2089-S2089-T2089-U2089-V2089)))</f>
        <v/>
      </c>
      <c r="Y2089" s="26"/>
      <c r="Z2089" s="34"/>
      <c r="AA2089" s="34"/>
      <c r="AB2089" s="34"/>
      <c r="AC2089" s="35"/>
      <c r="AD2089" s="36"/>
      <c r="AE2089" s="49"/>
      <c r="AF2089" s="246"/>
      <c r="AG2089" s="257">
        <f t="shared" si="208"/>
        <v>0</v>
      </c>
      <c r="AH2089" s="252" t="str">
        <f t="shared" ref="AH2089:AH2152" si="210">IF(O2089="a",0,IF(O2089="d",0,IF(C2089="","",+N2089-(C2089*N2089))))</f>
        <v/>
      </c>
      <c r="AI2089" s="258">
        <f t="shared" si="206"/>
        <v>0</v>
      </c>
    </row>
    <row r="2090" spans="1:35" ht="14.25" customHeight="1" x14ac:dyDescent="0.2">
      <c r="A2090" s="20"/>
      <c r="B2090" s="7"/>
      <c r="C2090" s="53"/>
      <c r="D2090" s="88"/>
      <c r="E2090" s="6"/>
      <c r="F2090" s="88"/>
      <c r="G2090" s="14"/>
      <c r="H2090" s="14"/>
      <c r="I2090" s="17"/>
      <c r="J2090" s="17"/>
      <c r="K2090" s="6"/>
      <c r="L2090" s="6"/>
      <c r="M2090" s="136"/>
      <c r="N2090" s="14"/>
      <c r="O2090" s="26"/>
      <c r="P2090" s="14"/>
      <c r="Q2090" s="14"/>
      <c r="R2090" s="14"/>
      <c r="S2090" s="14"/>
      <c r="T2090" s="14"/>
      <c r="U2090" s="14"/>
      <c r="V2090" s="6"/>
      <c r="W2090" s="256">
        <f t="shared" si="207"/>
        <v>0</v>
      </c>
      <c r="X2090" s="144" t="str">
        <f t="shared" si="209"/>
        <v/>
      </c>
      <c r="Y2090" s="26"/>
      <c r="Z2090" s="34"/>
      <c r="AA2090" s="34"/>
      <c r="AB2090" s="34"/>
      <c r="AC2090" s="35"/>
      <c r="AD2090" s="36"/>
      <c r="AE2090" s="49"/>
      <c r="AF2090" s="246"/>
      <c r="AG2090" s="257">
        <f t="shared" si="208"/>
        <v>0</v>
      </c>
      <c r="AH2090" s="252" t="str">
        <f t="shared" si="210"/>
        <v/>
      </c>
      <c r="AI2090" s="258">
        <f t="shared" si="206"/>
        <v>0</v>
      </c>
    </row>
    <row r="2091" spans="1:35" ht="14.25" customHeight="1" x14ac:dyDescent="0.2">
      <c r="A2091" s="20"/>
      <c r="B2091" s="7"/>
      <c r="C2091" s="53"/>
      <c r="D2091" s="88"/>
      <c r="E2091" s="6"/>
      <c r="F2091" s="88"/>
      <c r="G2091" s="14"/>
      <c r="H2091" s="14"/>
      <c r="I2091" s="17"/>
      <c r="J2091" s="17"/>
      <c r="K2091" s="6"/>
      <c r="L2091" s="6"/>
      <c r="M2091" s="136"/>
      <c r="N2091" s="14"/>
      <c r="O2091" s="26"/>
      <c r="P2091" s="14"/>
      <c r="Q2091" s="14"/>
      <c r="R2091" s="14"/>
      <c r="S2091" s="14"/>
      <c r="T2091" s="14"/>
      <c r="U2091" s="14"/>
      <c r="V2091" s="6"/>
      <c r="W2091" s="256">
        <f t="shared" si="207"/>
        <v>0</v>
      </c>
      <c r="X2091" s="144" t="str">
        <f t="shared" si="209"/>
        <v/>
      </c>
      <c r="Y2091" s="26"/>
      <c r="Z2091" s="34"/>
      <c r="AA2091" s="34"/>
      <c r="AB2091" s="34"/>
      <c r="AC2091" s="35"/>
      <c r="AD2091" s="36"/>
      <c r="AE2091" s="49"/>
      <c r="AF2091" s="246"/>
      <c r="AG2091" s="257">
        <f t="shared" si="208"/>
        <v>0</v>
      </c>
      <c r="AH2091" s="252" t="str">
        <f t="shared" si="210"/>
        <v/>
      </c>
      <c r="AI2091" s="258">
        <f t="shared" si="206"/>
        <v>0</v>
      </c>
    </row>
    <row r="2092" spans="1:35" ht="14.25" customHeight="1" x14ac:dyDescent="0.2">
      <c r="A2092" s="20"/>
      <c r="B2092" s="7"/>
      <c r="C2092" s="53"/>
      <c r="D2092" s="88"/>
      <c r="E2092" s="6"/>
      <c r="F2092" s="88"/>
      <c r="G2092" s="14"/>
      <c r="H2092" s="14"/>
      <c r="I2092" s="17"/>
      <c r="J2092" s="17"/>
      <c r="K2092" s="6"/>
      <c r="L2092" s="6"/>
      <c r="M2092" s="136"/>
      <c r="N2092" s="14"/>
      <c r="O2092" s="26"/>
      <c r="P2092" s="14"/>
      <c r="Q2092" s="14"/>
      <c r="R2092" s="14"/>
      <c r="S2092" s="14"/>
      <c r="T2092" s="14"/>
      <c r="U2092" s="14"/>
      <c r="V2092" s="6"/>
      <c r="W2092" s="256">
        <f t="shared" si="207"/>
        <v>0</v>
      </c>
      <c r="X2092" s="144" t="str">
        <f t="shared" si="209"/>
        <v/>
      </c>
      <c r="Y2092" s="26"/>
      <c r="Z2092" s="34"/>
      <c r="AA2092" s="34"/>
      <c r="AB2092" s="34"/>
      <c r="AC2092" s="35"/>
      <c r="AD2092" s="36"/>
      <c r="AE2092" s="49"/>
      <c r="AF2092" s="246"/>
      <c r="AG2092" s="257">
        <f t="shared" si="208"/>
        <v>0</v>
      </c>
      <c r="AH2092" s="252" t="str">
        <f t="shared" si="210"/>
        <v/>
      </c>
      <c r="AI2092" s="258">
        <f t="shared" si="206"/>
        <v>0</v>
      </c>
    </row>
    <row r="2093" spans="1:35" ht="14.25" customHeight="1" x14ac:dyDescent="0.2">
      <c r="A2093" s="20"/>
      <c r="B2093" s="7"/>
      <c r="C2093" s="53"/>
      <c r="D2093" s="88"/>
      <c r="E2093" s="6"/>
      <c r="F2093" s="88"/>
      <c r="G2093" s="14"/>
      <c r="H2093" s="14"/>
      <c r="I2093" s="17"/>
      <c r="J2093" s="17"/>
      <c r="K2093" s="6"/>
      <c r="L2093" s="6"/>
      <c r="M2093" s="136"/>
      <c r="N2093" s="14"/>
      <c r="O2093" s="26"/>
      <c r="P2093" s="14"/>
      <c r="Q2093" s="14"/>
      <c r="R2093" s="14"/>
      <c r="S2093" s="14"/>
      <c r="T2093" s="14"/>
      <c r="U2093" s="14"/>
      <c r="V2093" s="6"/>
      <c r="W2093" s="256">
        <f t="shared" si="207"/>
        <v>0</v>
      </c>
      <c r="X2093" s="144" t="str">
        <f t="shared" si="209"/>
        <v/>
      </c>
      <c r="Y2093" s="26"/>
      <c r="Z2093" s="34"/>
      <c r="AA2093" s="34"/>
      <c r="AB2093" s="34"/>
      <c r="AC2093" s="35"/>
      <c r="AD2093" s="36"/>
      <c r="AE2093" s="49"/>
      <c r="AF2093" s="246"/>
      <c r="AG2093" s="257">
        <f t="shared" si="208"/>
        <v>0</v>
      </c>
      <c r="AH2093" s="252" t="str">
        <f t="shared" si="210"/>
        <v/>
      </c>
      <c r="AI2093" s="258">
        <f t="shared" si="206"/>
        <v>0</v>
      </c>
    </row>
    <row r="2094" spans="1:35" ht="14.25" customHeight="1" x14ac:dyDescent="0.2">
      <c r="A2094" s="20"/>
      <c r="B2094" s="7"/>
      <c r="C2094" s="53"/>
      <c r="D2094" s="88"/>
      <c r="E2094" s="6"/>
      <c r="F2094" s="88"/>
      <c r="G2094" s="14"/>
      <c r="H2094" s="14"/>
      <c r="I2094" s="17"/>
      <c r="J2094" s="17"/>
      <c r="K2094" s="6"/>
      <c r="L2094" s="6"/>
      <c r="M2094" s="136"/>
      <c r="N2094" s="14"/>
      <c r="O2094" s="26"/>
      <c r="P2094" s="14"/>
      <c r="Q2094" s="14"/>
      <c r="R2094" s="14"/>
      <c r="S2094" s="14"/>
      <c r="T2094" s="14"/>
      <c r="U2094" s="14"/>
      <c r="V2094" s="6"/>
      <c r="W2094" s="256">
        <f t="shared" si="207"/>
        <v>0</v>
      </c>
      <c r="X2094" s="144" t="str">
        <f t="shared" si="209"/>
        <v/>
      </c>
      <c r="Y2094" s="26"/>
      <c r="Z2094" s="34"/>
      <c r="AA2094" s="34"/>
      <c r="AB2094" s="34"/>
      <c r="AC2094" s="35"/>
      <c r="AD2094" s="36"/>
      <c r="AE2094" s="49"/>
      <c r="AF2094" s="246"/>
      <c r="AG2094" s="257">
        <f t="shared" si="208"/>
        <v>0</v>
      </c>
      <c r="AH2094" s="252" t="str">
        <f t="shared" si="210"/>
        <v/>
      </c>
      <c r="AI2094" s="258">
        <f t="shared" ref="AI2094:AI2157" si="211">AG2094-W2094</f>
        <v>0</v>
      </c>
    </row>
    <row r="2095" spans="1:35" ht="14.25" customHeight="1" x14ac:dyDescent="0.2">
      <c r="A2095" s="20"/>
      <c r="B2095" s="7"/>
      <c r="C2095" s="53"/>
      <c r="D2095" s="88"/>
      <c r="E2095" s="6"/>
      <c r="F2095" s="88"/>
      <c r="G2095" s="14"/>
      <c r="H2095" s="14"/>
      <c r="I2095" s="17"/>
      <c r="J2095" s="17"/>
      <c r="K2095" s="6"/>
      <c r="L2095" s="6"/>
      <c r="M2095" s="136"/>
      <c r="N2095" s="14"/>
      <c r="O2095" s="26"/>
      <c r="P2095" s="14"/>
      <c r="Q2095" s="14"/>
      <c r="R2095" s="14"/>
      <c r="S2095" s="14"/>
      <c r="T2095" s="14"/>
      <c r="U2095" s="14"/>
      <c r="V2095" s="6"/>
      <c r="W2095" s="256">
        <f t="shared" si="207"/>
        <v>0</v>
      </c>
      <c r="X2095" s="144" t="str">
        <f t="shared" si="209"/>
        <v/>
      </c>
      <c r="Y2095" s="26"/>
      <c r="Z2095" s="34"/>
      <c r="AA2095" s="34"/>
      <c r="AB2095" s="34"/>
      <c r="AC2095" s="35"/>
      <c r="AD2095" s="36"/>
      <c r="AE2095" s="49"/>
      <c r="AF2095" s="246"/>
      <c r="AG2095" s="257">
        <f t="shared" si="208"/>
        <v>0</v>
      </c>
      <c r="AH2095" s="252" t="str">
        <f t="shared" si="210"/>
        <v/>
      </c>
      <c r="AI2095" s="258">
        <f t="shared" si="211"/>
        <v>0</v>
      </c>
    </row>
    <row r="2096" spans="1:35" ht="14.25" customHeight="1" x14ac:dyDescent="0.2">
      <c r="A2096" s="20"/>
      <c r="B2096" s="7"/>
      <c r="C2096" s="53"/>
      <c r="D2096" s="88"/>
      <c r="E2096" s="6"/>
      <c r="F2096" s="88"/>
      <c r="G2096" s="14"/>
      <c r="H2096" s="14"/>
      <c r="I2096" s="17"/>
      <c r="J2096" s="17"/>
      <c r="K2096" s="6"/>
      <c r="L2096" s="6"/>
      <c r="M2096" s="136"/>
      <c r="N2096" s="14"/>
      <c r="O2096" s="26"/>
      <c r="P2096" s="14"/>
      <c r="Q2096" s="14"/>
      <c r="R2096" s="14"/>
      <c r="S2096" s="14"/>
      <c r="T2096" s="14"/>
      <c r="U2096" s="14"/>
      <c r="V2096" s="6"/>
      <c r="W2096" s="256">
        <f t="shared" si="207"/>
        <v>0</v>
      </c>
      <c r="X2096" s="144" t="str">
        <f t="shared" si="209"/>
        <v/>
      </c>
      <c r="Y2096" s="26"/>
      <c r="Z2096" s="34"/>
      <c r="AA2096" s="34"/>
      <c r="AB2096" s="34"/>
      <c r="AC2096" s="35"/>
      <c r="AD2096" s="36"/>
      <c r="AE2096" s="49"/>
      <c r="AF2096" s="246"/>
      <c r="AG2096" s="257">
        <f t="shared" si="208"/>
        <v>0</v>
      </c>
      <c r="AH2096" s="252" t="str">
        <f t="shared" si="210"/>
        <v/>
      </c>
      <c r="AI2096" s="258">
        <f t="shared" si="211"/>
        <v>0</v>
      </c>
    </row>
    <row r="2097" spans="1:35" ht="14.25" customHeight="1" x14ac:dyDescent="0.2">
      <c r="A2097" s="20"/>
      <c r="B2097" s="7"/>
      <c r="C2097" s="53"/>
      <c r="D2097" s="88"/>
      <c r="E2097" s="6"/>
      <c r="F2097" s="88"/>
      <c r="G2097" s="14"/>
      <c r="H2097" s="14"/>
      <c r="I2097" s="17"/>
      <c r="J2097" s="17"/>
      <c r="K2097" s="6"/>
      <c r="L2097" s="6"/>
      <c r="M2097" s="136"/>
      <c r="N2097" s="14"/>
      <c r="O2097" s="26"/>
      <c r="P2097" s="14"/>
      <c r="Q2097" s="14"/>
      <c r="R2097" s="14"/>
      <c r="S2097" s="14"/>
      <c r="T2097" s="14"/>
      <c r="U2097" s="14"/>
      <c r="V2097" s="6"/>
      <c r="W2097" s="256">
        <f t="shared" si="207"/>
        <v>0</v>
      </c>
      <c r="X2097" s="144" t="str">
        <f t="shared" si="209"/>
        <v/>
      </c>
      <c r="Y2097" s="26"/>
      <c r="Z2097" s="34"/>
      <c r="AA2097" s="34"/>
      <c r="AB2097" s="34"/>
      <c r="AC2097" s="35"/>
      <c r="AD2097" s="36"/>
      <c r="AE2097" s="49"/>
      <c r="AF2097" s="246"/>
      <c r="AG2097" s="257">
        <f t="shared" si="208"/>
        <v>0</v>
      </c>
      <c r="AH2097" s="252" t="str">
        <f t="shared" si="210"/>
        <v/>
      </c>
      <c r="AI2097" s="258">
        <f t="shared" si="211"/>
        <v>0</v>
      </c>
    </row>
    <row r="2098" spans="1:35" ht="14.25" customHeight="1" x14ac:dyDescent="0.2">
      <c r="A2098" s="20"/>
      <c r="B2098" s="7"/>
      <c r="C2098" s="53"/>
      <c r="D2098" s="88"/>
      <c r="E2098" s="6"/>
      <c r="F2098" s="88"/>
      <c r="G2098" s="14"/>
      <c r="H2098" s="14"/>
      <c r="I2098" s="17"/>
      <c r="J2098" s="17"/>
      <c r="K2098" s="6"/>
      <c r="L2098" s="6"/>
      <c r="M2098" s="136"/>
      <c r="N2098" s="14"/>
      <c r="O2098" s="26"/>
      <c r="P2098" s="14"/>
      <c r="Q2098" s="14"/>
      <c r="R2098" s="14"/>
      <c r="S2098" s="14"/>
      <c r="T2098" s="14"/>
      <c r="U2098" s="14"/>
      <c r="V2098" s="6"/>
      <c r="W2098" s="256">
        <f t="shared" si="207"/>
        <v>0</v>
      </c>
      <c r="X2098" s="144" t="str">
        <f t="shared" si="209"/>
        <v/>
      </c>
      <c r="Y2098" s="26"/>
      <c r="Z2098" s="34"/>
      <c r="AA2098" s="34"/>
      <c r="AB2098" s="34"/>
      <c r="AC2098" s="35"/>
      <c r="AD2098" s="36"/>
      <c r="AE2098" s="49"/>
      <c r="AF2098" s="246"/>
      <c r="AG2098" s="257">
        <f t="shared" si="208"/>
        <v>0</v>
      </c>
      <c r="AH2098" s="252" t="str">
        <f t="shared" si="210"/>
        <v/>
      </c>
      <c r="AI2098" s="258">
        <f t="shared" si="211"/>
        <v>0</v>
      </c>
    </row>
    <row r="2099" spans="1:35" ht="14.25" customHeight="1" x14ac:dyDescent="0.2">
      <c r="A2099" s="20"/>
      <c r="B2099" s="7"/>
      <c r="C2099" s="53"/>
      <c r="D2099" s="88"/>
      <c r="E2099" s="6"/>
      <c r="F2099" s="88"/>
      <c r="G2099" s="14"/>
      <c r="H2099" s="14"/>
      <c r="I2099" s="17"/>
      <c r="J2099" s="17"/>
      <c r="K2099" s="6"/>
      <c r="L2099" s="6"/>
      <c r="M2099" s="136"/>
      <c r="N2099" s="14"/>
      <c r="O2099" s="26"/>
      <c r="P2099" s="14"/>
      <c r="Q2099" s="14"/>
      <c r="R2099" s="14"/>
      <c r="S2099" s="14"/>
      <c r="T2099" s="14"/>
      <c r="U2099" s="14"/>
      <c r="V2099" s="6"/>
      <c r="W2099" s="256">
        <f t="shared" si="207"/>
        <v>0</v>
      </c>
      <c r="X2099" s="144" t="str">
        <f t="shared" si="209"/>
        <v/>
      </c>
      <c r="Y2099" s="26"/>
      <c r="Z2099" s="34"/>
      <c r="AA2099" s="34"/>
      <c r="AB2099" s="34"/>
      <c r="AC2099" s="35"/>
      <c r="AD2099" s="36"/>
      <c r="AE2099" s="49"/>
      <c r="AF2099" s="246"/>
      <c r="AG2099" s="257">
        <f t="shared" si="208"/>
        <v>0</v>
      </c>
      <c r="AH2099" s="252" t="str">
        <f t="shared" si="210"/>
        <v/>
      </c>
      <c r="AI2099" s="258">
        <f t="shared" si="211"/>
        <v>0</v>
      </c>
    </row>
    <row r="2100" spans="1:35" ht="14.25" customHeight="1" x14ac:dyDescent="0.2">
      <c r="A2100" s="20"/>
      <c r="B2100" s="7"/>
      <c r="C2100" s="53"/>
      <c r="D2100" s="88"/>
      <c r="E2100" s="6"/>
      <c r="F2100" s="88"/>
      <c r="G2100" s="14"/>
      <c r="H2100" s="14"/>
      <c r="I2100" s="17"/>
      <c r="J2100" s="17"/>
      <c r="K2100" s="6"/>
      <c r="L2100" s="6"/>
      <c r="M2100" s="136"/>
      <c r="N2100" s="14"/>
      <c r="O2100" s="26"/>
      <c r="P2100" s="14"/>
      <c r="Q2100" s="14"/>
      <c r="R2100" s="14"/>
      <c r="S2100" s="14"/>
      <c r="T2100" s="14"/>
      <c r="U2100" s="14"/>
      <c r="V2100" s="6"/>
      <c r="W2100" s="256">
        <f t="shared" si="207"/>
        <v>0</v>
      </c>
      <c r="X2100" s="144" t="str">
        <f t="shared" si="209"/>
        <v/>
      </c>
      <c r="Y2100" s="26"/>
      <c r="Z2100" s="34"/>
      <c r="AA2100" s="34"/>
      <c r="AB2100" s="34"/>
      <c r="AC2100" s="35"/>
      <c r="AD2100" s="36"/>
      <c r="AE2100" s="49"/>
      <c r="AF2100" s="246"/>
      <c r="AG2100" s="257">
        <f t="shared" si="208"/>
        <v>0</v>
      </c>
      <c r="AH2100" s="252" t="str">
        <f t="shared" si="210"/>
        <v/>
      </c>
      <c r="AI2100" s="258">
        <f t="shared" si="211"/>
        <v>0</v>
      </c>
    </row>
    <row r="2101" spans="1:35" ht="14.25" customHeight="1" x14ac:dyDescent="0.2">
      <c r="A2101" s="20"/>
      <c r="B2101" s="7"/>
      <c r="C2101" s="53"/>
      <c r="D2101" s="88"/>
      <c r="E2101" s="6"/>
      <c r="F2101" s="88"/>
      <c r="G2101" s="14"/>
      <c r="H2101" s="14"/>
      <c r="I2101" s="17"/>
      <c r="J2101" s="17"/>
      <c r="K2101" s="6"/>
      <c r="L2101" s="6"/>
      <c r="M2101" s="136"/>
      <c r="N2101" s="14"/>
      <c r="O2101" s="26"/>
      <c r="P2101" s="14"/>
      <c r="Q2101" s="14"/>
      <c r="R2101" s="14"/>
      <c r="S2101" s="14"/>
      <c r="T2101" s="14"/>
      <c r="U2101" s="14"/>
      <c r="V2101" s="6"/>
      <c r="W2101" s="256">
        <f t="shared" si="207"/>
        <v>0</v>
      </c>
      <c r="X2101" s="144" t="str">
        <f t="shared" si="209"/>
        <v/>
      </c>
      <c r="Y2101" s="26"/>
      <c r="Z2101" s="34"/>
      <c r="AA2101" s="34"/>
      <c r="AB2101" s="34"/>
      <c r="AC2101" s="35"/>
      <c r="AD2101" s="36"/>
      <c r="AE2101" s="49"/>
      <c r="AF2101" s="246"/>
      <c r="AG2101" s="257">
        <f t="shared" si="208"/>
        <v>0</v>
      </c>
      <c r="AH2101" s="252" t="str">
        <f t="shared" si="210"/>
        <v/>
      </c>
      <c r="AI2101" s="258">
        <f t="shared" si="211"/>
        <v>0</v>
      </c>
    </row>
    <row r="2102" spans="1:35" ht="14.25" customHeight="1" x14ac:dyDescent="0.2">
      <c r="A2102" s="20"/>
      <c r="B2102" s="7"/>
      <c r="C2102" s="53"/>
      <c r="D2102" s="88"/>
      <c r="E2102" s="6"/>
      <c r="F2102" s="88"/>
      <c r="G2102" s="14"/>
      <c r="H2102" s="14"/>
      <c r="I2102" s="17"/>
      <c r="J2102" s="17"/>
      <c r="K2102" s="6"/>
      <c r="L2102" s="6"/>
      <c r="M2102" s="136"/>
      <c r="N2102" s="14"/>
      <c r="O2102" s="26"/>
      <c r="P2102" s="14"/>
      <c r="Q2102" s="14"/>
      <c r="R2102" s="14"/>
      <c r="S2102" s="14"/>
      <c r="T2102" s="14"/>
      <c r="U2102" s="14"/>
      <c r="V2102" s="6"/>
      <c r="W2102" s="256">
        <f t="shared" si="207"/>
        <v>0</v>
      </c>
      <c r="X2102" s="144" t="str">
        <f t="shared" si="209"/>
        <v/>
      </c>
      <c r="Y2102" s="26"/>
      <c r="Z2102" s="34"/>
      <c r="AA2102" s="34"/>
      <c r="AB2102" s="34"/>
      <c r="AC2102" s="35"/>
      <c r="AD2102" s="36"/>
      <c r="AE2102" s="49"/>
      <c r="AF2102" s="246"/>
      <c r="AG2102" s="257">
        <f t="shared" si="208"/>
        <v>0</v>
      </c>
      <c r="AH2102" s="252" t="str">
        <f t="shared" si="210"/>
        <v/>
      </c>
      <c r="AI2102" s="258">
        <f t="shared" si="211"/>
        <v>0</v>
      </c>
    </row>
    <row r="2103" spans="1:35" ht="14.25" customHeight="1" x14ac:dyDescent="0.2">
      <c r="A2103" s="20"/>
      <c r="B2103" s="7"/>
      <c r="C2103" s="53"/>
      <c r="D2103" s="88"/>
      <c r="E2103" s="6"/>
      <c r="F2103" s="88"/>
      <c r="G2103" s="14"/>
      <c r="H2103" s="14"/>
      <c r="I2103" s="17"/>
      <c r="J2103" s="17"/>
      <c r="K2103" s="6"/>
      <c r="L2103" s="6"/>
      <c r="M2103" s="136"/>
      <c r="N2103" s="14"/>
      <c r="O2103" s="26"/>
      <c r="P2103" s="14"/>
      <c r="Q2103" s="14"/>
      <c r="R2103" s="14"/>
      <c r="S2103" s="14"/>
      <c r="T2103" s="14"/>
      <c r="U2103" s="14"/>
      <c r="V2103" s="6"/>
      <c r="W2103" s="256">
        <f t="shared" si="207"/>
        <v>0</v>
      </c>
      <c r="X2103" s="144" t="str">
        <f t="shared" si="209"/>
        <v/>
      </c>
      <c r="Y2103" s="26"/>
      <c r="Z2103" s="34"/>
      <c r="AA2103" s="34"/>
      <c r="AB2103" s="34"/>
      <c r="AC2103" s="35"/>
      <c r="AD2103" s="36"/>
      <c r="AE2103" s="49"/>
      <c r="AF2103" s="246"/>
      <c r="AG2103" s="257">
        <f t="shared" si="208"/>
        <v>0</v>
      </c>
      <c r="AH2103" s="252" t="str">
        <f t="shared" si="210"/>
        <v/>
      </c>
      <c r="AI2103" s="258">
        <f t="shared" si="211"/>
        <v>0</v>
      </c>
    </row>
    <row r="2104" spans="1:35" ht="14.25" customHeight="1" x14ac:dyDescent="0.2">
      <c r="A2104" s="20"/>
      <c r="B2104" s="7"/>
      <c r="C2104" s="53"/>
      <c r="D2104" s="88"/>
      <c r="E2104" s="6"/>
      <c r="F2104" s="88"/>
      <c r="G2104" s="14"/>
      <c r="H2104" s="14"/>
      <c r="I2104" s="17"/>
      <c r="J2104" s="17"/>
      <c r="K2104" s="6"/>
      <c r="L2104" s="6"/>
      <c r="M2104" s="136"/>
      <c r="N2104" s="14"/>
      <c r="O2104" s="26"/>
      <c r="P2104" s="14"/>
      <c r="Q2104" s="14"/>
      <c r="R2104" s="14"/>
      <c r="S2104" s="14"/>
      <c r="T2104" s="14"/>
      <c r="U2104" s="14"/>
      <c r="V2104" s="6"/>
      <c r="W2104" s="256">
        <f t="shared" si="207"/>
        <v>0</v>
      </c>
      <c r="X2104" s="144" t="str">
        <f t="shared" si="209"/>
        <v/>
      </c>
      <c r="Y2104" s="26"/>
      <c r="Z2104" s="34"/>
      <c r="AA2104" s="34"/>
      <c r="AB2104" s="34"/>
      <c r="AC2104" s="35"/>
      <c r="AD2104" s="36"/>
      <c r="AE2104" s="49"/>
      <c r="AF2104" s="246"/>
      <c r="AG2104" s="257">
        <f t="shared" si="208"/>
        <v>0</v>
      </c>
      <c r="AH2104" s="252" t="str">
        <f t="shared" si="210"/>
        <v/>
      </c>
      <c r="AI2104" s="258">
        <f t="shared" si="211"/>
        <v>0</v>
      </c>
    </row>
    <row r="2105" spans="1:35" ht="14.25" customHeight="1" x14ac:dyDescent="0.2">
      <c r="A2105" s="20"/>
      <c r="B2105" s="7"/>
      <c r="C2105" s="53"/>
      <c r="D2105" s="88"/>
      <c r="E2105" s="6"/>
      <c r="F2105" s="88"/>
      <c r="G2105" s="14"/>
      <c r="H2105" s="14"/>
      <c r="I2105" s="17"/>
      <c r="J2105" s="17"/>
      <c r="K2105" s="6"/>
      <c r="L2105" s="6"/>
      <c r="M2105" s="136"/>
      <c r="N2105" s="14"/>
      <c r="O2105" s="26"/>
      <c r="P2105" s="14"/>
      <c r="Q2105" s="14"/>
      <c r="R2105" s="14"/>
      <c r="S2105" s="14"/>
      <c r="T2105" s="14"/>
      <c r="U2105" s="14"/>
      <c r="V2105" s="6"/>
      <c r="W2105" s="256">
        <f t="shared" si="207"/>
        <v>0</v>
      </c>
      <c r="X2105" s="144" t="str">
        <f t="shared" si="209"/>
        <v/>
      </c>
      <c r="Y2105" s="26"/>
      <c r="Z2105" s="34"/>
      <c r="AA2105" s="34"/>
      <c r="AB2105" s="34"/>
      <c r="AC2105" s="35"/>
      <c r="AD2105" s="36"/>
      <c r="AE2105" s="49"/>
      <c r="AF2105" s="246"/>
      <c r="AG2105" s="257">
        <f t="shared" si="208"/>
        <v>0</v>
      </c>
      <c r="AH2105" s="252" t="str">
        <f t="shared" si="210"/>
        <v/>
      </c>
      <c r="AI2105" s="258">
        <f t="shared" si="211"/>
        <v>0</v>
      </c>
    </row>
    <row r="2106" spans="1:35" ht="14.25" customHeight="1" x14ac:dyDescent="0.2">
      <c r="A2106" s="20"/>
      <c r="B2106" s="7"/>
      <c r="C2106" s="53"/>
      <c r="D2106" s="88"/>
      <c r="E2106" s="6"/>
      <c r="F2106" s="88"/>
      <c r="G2106" s="14"/>
      <c r="H2106" s="14"/>
      <c r="I2106" s="17"/>
      <c r="J2106" s="17"/>
      <c r="K2106" s="6"/>
      <c r="L2106" s="6"/>
      <c r="M2106" s="136"/>
      <c r="N2106" s="14"/>
      <c r="O2106" s="26"/>
      <c r="P2106" s="14"/>
      <c r="Q2106" s="14"/>
      <c r="R2106" s="14"/>
      <c r="S2106" s="14"/>
      <c r="T2106" s="14"/>
      <c r="U2106" s="14"/>
      <c r="V2106" s="6"/>
      <c r="W2106" s="256">
        <f t="shared" si="207"/>
        <v>0</v>
      </c>
      <c r="X2106" s="144" t="str">
        <f t="shared" si="209"/>
        <v/>
      </c>
      <c r="Y2106" s="26"/>
      <c r="Z2106" s="34"/>
      <c r="AA2106" s="34"/>
      <c r="AB2106" s="34"/>
      <c r="AC2106" s="35"/>
      <c r="AD2106" s="36"/>
      <c r="AE2106" s="49"/>
      <c r="AF2106" s="246"/>
      <c r="AG2106" s="257">
        <f t="shared" si="208"/>
        <v>0</v>
      </c>
      <c r="AH2106" s="252" t="str">
        <f t="shared" si="210"/>
        <v/>
      </c>
      <c r="AI2106" s="258">
        <f t="shared" si="211"/>
        <v>0</v>
      </c>
    </row>
    <row r="2107" spans="1:35" ht="14.25" customHeight="1" x14ac:dyDescent="0.2">
      <c r="A2107" s="20"/>
      <c r="B2107" s="7"/>
      <c r="C2107" s="53"/>
      <c r="D2107" s="88"/>
      <c r="E2107" s="6"/>
      <c r="F2107" s="88"/>
      <c r="G2107" s="14"/>
      <c r="H2107" s="14"/>
      <c r="I2107" s="17"/>
      <c r="J2107" s="17"/>
      <c r="K2107" s="6"/>
      <c r="L2107" s="6"/>
      <c r="M2107" s="136"/>
      <c r="N2107" s="14"/>
      <c r="O2107" s="26"/>
      <c r="P2107" s="14"/>
      <c r="Q2107" s="14"/>
      <c r="R2107" s="14"/>
      <c r="S2107" s="14"/>
      <c r="T2107" s="14"/>
      <c r="U2107" s="14"/>
      <c r="V2107" s="6"/>
      <c r="W2107" s="256">
        <f t="shared" si="207"/>
        <v>0</v>
      </c>
      <c r="X2107" s="144" t="str">
        <f t="shared" si="209"/>
        <v/>
      </c>
      <c r="Y2107" s="26"/>
      <c r="Z2107" s="34"/>
      <c r="AA2107" s="34"/>
      <c r="AB2107" s="34"/>
      <c r="AC2107" s="35"/>
      <c r="AD2107" s="36"/>
      <c r="AE2107" s="49"/>
      <c r="AF2107" s="246"/>
      <c r="AG2107" s="257">
        <f t="shared" si="208"/>
        <v>0</v>
      </c>
      <c r="AH2107" s="252" t="str">
        <f t="shared" si="210"/>
        <v/>
      </c>
      <c r="AI2107" s="258">
        <f t="shared" si="211"/>
        <v>0</v>
      </c>
    </row>
    <row r="2108" spans="1:35" ht="14.25" customHeight="1" x14ac:dyDescent="0.2">
      <c r="A2108" s="20"/>
      <c r="B2108" s="7"/>
      <c r="C2108" s="53"/>
      <c r="D2108" s="88"/>
      <c r="E2108" s="6"/>
      <c r="F2108" s="88"/>
      <c r="G2108" s="14"/>
      <c r="H2108" s="14"/>
      <c r="I2108" s="17"/>
      <c r="J2108" s="17"/>
      <c r="K2108" s="6"/>
      <c r="L2108" s="6"/>
      <c r="M2108" s="136"/>
      <c r="N2108" s="14"/>
      <c r="O2108" s="26"/>
      <c r="P2108" s="14"/>
      <c r="Q2108" s="14"/>
      <c r="R2108" s="14"/>
      <c r="S2108" s="14"/>
      <c r="T2108" s="14"/>
      <c r="U2108" s="14"/>
      <c r="V2108" s="6"/>
      <c r="W2108" s="256">
        <f t="shared" si="207"/>
        <v>0</v>
      </c>
      <c r="X2108" s="144" t="str">
        <f t="shared" si="209"/>
        <v/>
      </c>
      <c r="Y2108" s="26"/>
      <c r="Z2108" s="34"/>
      <c r="AA2108" s="34"/>
      <c r="AB2108" s="34"/>
      <c r="AC2108" s="35"/>
      <c r="AD2108" s="36"/>
      <c r="AE2108" s="49"/>
      <c r="AF2108" s="246"/>
      <c r="AG2108" s="257">
        <f t="shared" si="208"/>
        <v>0</v>
      </c>
      <c r="AH2108" s="252" t="str">
        <f t="shared" si="210"/>
        <v/>
      </c>
      <c r="AI2108" s="258">
        <f t="shared" si="211"/>
        <v>0</v>
      </c>
    </row>
    <row r="2109" spans="1:35" ht="14.25" customHeight="1" x14ac:dyDescent="0.2">
      <c r="A2109" s="20"/>
      <c r="B2109" s="7"/>
      <c r="C2109" s="53"/>
      <c r="D2109" s="88"/>
      <c r="E2109" s="6"/>
      <c r="F2109" s="88"/>
      <c r="G2109" s="14"/>
      <c r="H2109" s="14"/>
      <c r="I2109" s="17"/>
      <c r="J2109" s="17"/>
      <c r="K2109" s="6"/>
      <c r="L2109" s="6"/>
      <c r="M2109" s="136"/>
      <c r="N2109" s="14"/>
      <c r="O2109" s="26"/>
      <c r="P2109" s="14"/>
      <c r="Q2109" s="14"/>
      <c r="R2109" s="14"/>
      <c r="S2109" s="14"/>
      <c r="T2109" s="14"/>
      <c r="U2109" s="14"/>
      <c r="V2109" s="6"/>
      <c r="W2109" s="256">
        <f t="shared" si="207"/>
        <v>0</v>
      </c>
      <c r="X2109" s="144" t="str">
        <f t="shared" si="209"/>
        <v/>
      </c>
      <c r="Y2109" s="26"/>
      <c r="Z2109" s="34"/>
      <c r="AA2109" s="34"/>
      <c r="AB2109" s="34"/>
      <c r="AC2109" s="35"/>
      <c r="AD2109" s="36"/>
      <c r="AE2109" s="49"/>
      <c r="AF2109" s="246"/>
      <c r="AG2109" s="257">
        <f t="shared" si="208"/>
        <v>0</v>
      </c>
      <c r="AH2109" s="252" t="str">
        <f t="shared" si="210"/>
        <v/>
      </c>
      <c r="AI2109" s="258">
        <f t="shared" si="211"/>
        <v>0</v>
      </c>
    </row>
    <row r="2110" spans="1:35" ht="14.25" customHeight="1" x14ac:dyDescent="0.2">
      <c r="A2110" s="20"/>
      <c r="B2110" s="7"/>
      <c r="C2110" s="53"/>
      <c r="D2110" s="88"/>
      <c r="E2110" s="6"/>
      <c r="F2110" s="88"/>
      <c r="G2110" s="14"/>
      <c r="H2110" s="14"/>
      <c r="I2110" s="17"/>
      <c r="J2110" s="17"/>
      <c r="K2110" s="6"/>
      <c r="L2110" s="6"/>
      <c r="M2110" s="136"/>
      <c r="N2110" s="14"/>
      <c r="O2110" s="26"/>
      <c r="P2110" s="14"/>
      <c r="Q2110" s="14"/>
      <c r="R2110" s="14"/>
      <c r="S2110" s="14"/>
      <c r="T2110" s="14"/>
      <c r="U2110" s="14"/>
      <c r="V2110" s="6"/>
      <c r="W2110" s="256">
        <f t="shared" si="207"/>
        <v>0</v>
      </c>
      <c r="X2110" s="144" t="str">
        <f t="shared" si="209"/>
        <v/>
      </c>
      <c r="Y2110" s="26"/>
      <c r="Z2110" s="34"/>
      <c r="AA2110" s="34"/>
      <c r="AB2110" s="34"/>
      <c r="AC2110" s="35"/>
      <c r="AD2110" s="36"/>
      <c r="AE2110" s="49"/>
      <c r="AF2110" s="246"/>
      <c r="AG2110" s="257">
        <f t="shared" si="208"/>
        <v>0</v>
      </c>
      <c r="AH2110" s="252" t="str">
        <f t="shared" si="210"/>
        <v/>
      </c>
      <c r="AI2110" s="258">
        <f t="shared" si="211"/>
        <v>0</v>
      </c>
    </row>
    <row r="2111" spans="1:35" ht="14.25" customHeight="1" x14ac:dyDescent="0.2">
      <c r="A2111" s="20"/>
      <c r="B2111" s="7"/>
      <c r="C2111" s="53"/>
      <c r="D2111" s="88"/>
      <c r="E2111" s="6"/>
      <c r="F2111" s="88"/>
      <c r="G2111" s="14"/>
      <c r="H2111" s="14"/>
      <c r="I2111" s="17"/>
      <c r="J2111" s="17"/>
      <c r="K2111" s="6"/>
      <c r="L2111" s="6"/>
      <c r="M2111" s="136"/>
      <c r="N2111" s="14"/>
      <c r="O2111" s="26"/>
      <c r="P2111" s="14"/>
      <c r="Q2111" s="14"/>
      <c r="R2111" s="14"/>
      <c r="S2111" s="14"/>
      <c r="T2111" s="14"/>
      <c r="U2111" s="14"/>
      <c r="V2111" s="6"/>
      <c r="W2111" s="256">
        <f t="shared" si="207"/>
        <v>0</v>
      </c>
      <c r="X2111" s="144" t="str">
        <f t="shared" si="209"/>
        <v/>
      </c>
      <c r="Y2111" s="26"/>
      <c r="Z2111" s="34"/>
      <c r="AA2111" s="34"/>
      <c r="AB2111" s="34"/>
      <c r="AC2111" s="35"/>
      <c r="AD2111" s="36"/>
      <c r="AE2111" s="49"/>
      <c r="AF2111" s="246"/>
      <c r="AG2111" s="257">
        <f t="shared" si="208"/>
        <v>0</v>
      </c>
      <c r="AH2111" s="252" t="str">
        <f t="shared" si="210"/>
        <v/>
      </c>
      <c r="AI2111" s="258">
        <f t="shared" si="211"/>
        <v>0</v>
      </c>
    </row>
    <row r="2112" spans="1:35" ht="14.25" customHeight="1" x14ac:dyDescent="0.2">
      <c r="A2112" s="20"/>
      <c r="B2112" s="7"/>
      <c r="C2112" s="53"/>
      <c r="D2112" s="88"/>
      <c r="E2112" s="6"/>
      <c r="F2112" s="88"/>
      <c r="G2112" s="14"/>
      <c r="H2112" s="14"/>
      <c r="I2112" s="17"/>
      <c r="J2112" s="17"/>
      <c r="K2112" s="6"/>
      <c r="L2112" s="6"/>
      <c r="M2112" s="136"/>
      <c r="N2112" s="14"/>
      <c r="O2112" s="26"/>
      <c r="P2112" s="14"/>
      <c r="Q2112" s="14"/>
      <c r="R2112" s="14"/>
      <c r="S2112" s="14"/>
      <c r="T2112" s="14"/>
      <c r="U2112" s="14"/>
      <c r="V2112" s="6"/>
      <c r="W2112" s="256">
        <f t="shared" si="207"/>
        <v>0</v>
      </c>
      <c r="X2112" s="144" t="str">
        <f t="shared" si="209"/>
        <v/>
      </c>
      <c r="Y2112" s="26"/>
      <c r="Z2112" s="34"/>
      <c r="AA2112" s="34"/>
      <c r="AB2112" s="34"/>
      <c r="AC2112" s="35"/>
      <c r="AD2112" s="36"/>
      <c r="AE2112" s="49"/>
      <c r="AF2112" s="246"/>
      <c r="AG2112" s="257">
        <f t="shared" si="208"/>
        <v>0</v>
      </c>
      <c r="AH2112" s="252" t="str">
        <f t="shared" si="210"/>
        <v/>
      </c>
      <c r="AI2112" s="258">
        <f t="shared" si="211"/>
        <v>0</v>
      </c>
    </row>
    <row r="2113" spans="1:35" ht="14.25" customHeight="1" x14ac:dyDescent="0.2">
      <c r="A2113" s="20"/>
      <c r="B2113" s="7"/>
      <c r="C2113" s="53"/>
      <c r="D2113" s="88"/>
      <c r="E2113" s="6"/>
      <c r="F2113" s="88"/>
      <c r="G2113" s="14"/>
      <c r="H2113" s="14"/>
      <c r="I2113" s="17"/>
      <c r="J2113" s="17"/>
      <c r="K2113" s="6"/>
      <c r="L2113" s="6"/>
      <c r="M2113" s="136"/>
      <c r="N2113" s="14"/>
      <c r="O2113" s="26"/>
      <c r="P2113" s="14"/>
      <c r="Q2113" s="14"/>
      <c r="R2113" s="14"/>
      <c r="S2113" s="14"/>
      <c r="T2113" s="14"/>
      <c r="U2113" s="14"/>
      <c r="V2113" s="6"/>
      <c r="W2113" s="256">
        <f t="shared" si="207"/>
        <v>0</v>
      </c>
      <c r="X2113" s="144" t="str">
        <f t="shared" si="209"/>
        <v/>
      </c>
      <c r="Y2113" s="26"/>
      <c r="Z2113" s="34"/>
      <c r="AA2113" s="34"/>
      <c r="AB2113" s="34"/>
      <c r="AC2113" s="35"/>
      <c r="AD2113" s="36"/>
      <c r="AE2113" s="49"/>
      <c r="AF2113" s="246"/>
      <c r="AG2113" s="257">
        <f t="shared" si="208"/>
        <v>0</v>
      </c>
      <c r="AH2113" s="252" t="str">
        <f t="shared" si="210"/>
        <v/>
      </c>
      <c r="AI2113" s="258">
        <f t="shared" si="211"/>
        <v>0</v>
      </c>
    </row>
    <row r="2114" spans="1:35" ht="14.25" customHeight="1" x14ac:dyDescent="0.2">
      <c r="A2114" s="20"/>
      <c r="B2114" s="7"/>
      <c r="C2114" s="53"/>
      <c r="D2114" s="88"/>
      <c r="E2114" s="6"/>
      <c r="F2114" s="88"/>
      <c r="G2114" s="14"/>
      <c r="H2114" s="14"/>
      <c r="I2114" s="17"/>
      <c r="J2114" s="17"/>
      <c r="K2114" s="6"/>
      <c r="L2114" s="6"/>
      <c r="M2114" s="136"/>
      <c r="N2114" s="14"/>
      <c r="O2114" s="26"/>
      <c r="P2114" s="14"/>
      <c r="Q2114" s="14"/>
      <c r="R2114" s="14"/>
      <c r="S2114" s="14"/>
      <c r="T2114" s="14"/>
      <c r="U2114" s="14"/>
      <c r="V2114" s="6"/>
      <c r="W2114" s="256">
        <f t="shared" si="207"/>
        <v>0</v>
      </c>
      <c r="X2114" s="144" t="str">
        <f t="shared" si="209"/>
        <v/>
      </c>
      <c r="Y2114" s="26"/>
      <c r="Z2114" s="34"/>
      <c r="AA2114" s="34"/>
      <c r="AB2114" s="34"/>
      <c r="AC2114" s="35"/>
      <c r="AD2114" s="36"/>
      <c r="AE2114" s="49"/>
      <c r="AF2114" s="246"/>
      <c r="AG2114" s="257">
        <f t="shared" si="208"/>
        <v>0</v>
      </c>
      <c r="AH2114" s="252" t="str">
        <f t="shared" si="210"/>
        <v/>
      </c>
      <c r="AI2114" s="258">
        <f t="shared" si="211"/>
        <v>0</v>
      </c>
    </row>
    <row r="2115" spans="1:35" ht="14.25" customHeight="1" x14ac:dyDescent="0.2">
      <c r="A2115" s="20"/>
      <c r="B2115" s="7"/>
      <c r="C2115" s="53"/>
      <c r="D2115" s="88"/>
      <c r="E2115" s="6"/>
      <c r="F2115" s="88"/>
      <c r="G2115" s="14"/>
      <c r="H2115" s="14"/>
      <c r="I2115" s="17"/>
      <c r="J2115" s="17"/>
      <c r="K2115" s="6"/>
      <c r="L2115" s="6"/>
      <c r="M2115" s="136"/>
      <c r="N2115" s="14"/>
      <c r="O2115" s="26"/>
      <c r="P2115" s="14"/>
      <c r="Q2115" s="14"/>
      <c r="R2115" s="14"/>
      <c r="S2115" s="14"/>
      <c r="T2115" s="14"/>
      <c r="U2115" s="14"/>
      <c r="V2115" s="6"/>
      <c r="W2115" s="256">
        <f t="shared" si="207"/>
        <v>0</v>
      </c>
      <c r="X2115" s="144" t="str">
        <f t="shared" si="209"/>
        <v/>
      </c>
      <c r="Y2115" s="26"/>
      <c r="Z2115" s="34"/>
      <c r="AA2115" s="34"/>
      <c r="AB2115" s="34"/>
      <c r="AC2115" s="35"/>
      <c r="AD2115" s="36"/>
      <c r="AE2115" s="49"/>
      <c r="AF2115" s="246"/>
      <c r="AG2115" s="257">
        <f t="shared" si="208"/>
        <v>0</v>
      </c>
      <c r="AH2115" s="252" t="str">
        <f t="shared" si="210"/>
        <v/>
      </c>
      <c r="AI2115" s="258">
        <f t="shared" si="211"/>
        <v>0</v>
      </c>
    </row>
    <row r="2116" spans="1:35" ht="14.25" customHeight="1" x14ac:dyDescent="0.2">
      <c r="A2116" s="20"/>
      <c r="B2116" s="7"/>
      <c r="C2116" s="53"/>
      <c r="D2116" s="88"/>
      <c r="E2116" s="6"/>
      <c r="F2116" s="88"/>
      <c r="G2116" s="14"/>
      <c r="H2116" s="14"/>
      <c r="I2116" s="17"/>
      <c r="J2116" s="17"/>
      <c r="K2116" s="6"/>
      <c r="L2116" s="6"/>
      <c r="M2116" s="136"/>
      <c r="N2116" s="14"/>
      <c r="O2116" s="26"/>
      <c r="P2116" s="14"/>
      <c r="Q2116" s="14"/>
      <c r="R2116" s="14"/>
      <c r="S2116" s="14"/>
      <c r="T2116" s="14"/>
      <c r="U2116" s="14"/>
      <c r="V2116" s="6"/>
      <c r="W2116" s="256">
        <f t="shared" si="207"/>
        <v>0</v>
      </c>
      <c r="X2116" s="144" t="str">
        <f t="shared" si="209"/>
        <v/>
      </c>
      <c r="Y2116" s="26"/>
      <c r="Z2116" s="34"/>
      <c r="AA2116" s="34"/>
      <c r="AB2116" s="34"/>
      <c r="AC2116" s="35"/>
      <c r="AD2116" s="36"/>
      <c r="AE2116" s="49"/>
      <c r="AF2116" s="246"/>
      <c r="AG2116" s="257">
        <f t="shared" si="208"/>
        <v>0</v>
      </c>
      <c r="AH2116" s="252" t="str">
        <f t="shared" si="210"/>
        <v/>
      </c>
      <c r="AI2116" s="258">
        <f t="shared" si="211"/>
        <v>0</v>
      </c>
    </row>
    <row r="2117" spans="1:35" ht="14.25" customHeight="1" x14ac:dyDescent="0.2">
      <c r="A2117" s="20"/>
      <c r="B2117" s="7"/>
      <c r="C2117" s="53"/>
      <c r="D2117" s="88"/>
      <c r="E2117" s="6"/>
      <c r="F2117" s="88"/>
      <c r="G2117" s="14"/>
      <c r="H2117" s="14"/>
      <c r="I2117" s="17"/>
      <c r="J2117" s="17"/>
      <c r="K2117" s="6"/>
      <c r="L2117" s="6"/>
      <c r="M2117" s="136"/>
      <c r="N2117" s="14"/>
      <c r="O2117" s="26"/>
      <c r="P2117" s="14"/>
      <c r="Q2117" s="14"/>
      <c r="R2117" s="14"/>
      <c r="S2117" s="14"/>
      <c r="T2117" s="14"/>
      <c r="U2117" s="14"/>
      <c r="V2117" s="6"/>
      <c r="W2117" s="256">
        <f t="shared" si="207"/>
        <v>0</v>
      </c>
      <c r="X2117" s="144" t="str">
        <f t="shared" si="209"/>
        <v/>
      </c>
      <c r="Y2117" s="26"/>
      <c r="Z2117" s="34"/>
      <c r="AA2117" s="34"/>
      <c r="AB2117" s="34"/>
      <c r="AC2117" s="35"/>
      <c r="AD2117" s="36"/>
      <c r="AE2117" s="49"/>
      <c r="AF2117" s="246"/>
      <c r="AG2117" s="257">
        <f t="shared" si="208"/>
        <v>0</v>
      </c>
      <c r="AH2117" s="252" t="str">
        <f t="shared" si="210"/>
        <v/>
      </c>
      <c r="AI2117" s="258">
        <f t="shared" si="211"/>
        <v>0</v>
      </c>
    </row>
    <row r="2118" spans="1:35" ht="14.25" customHeight="1" x14ac:dyDescent="0.2">
      <c r="A2118" s="20"/>
      <c r="B2118" s="7"/>
      <c r="C2118" s="53"/>
      <c r="D2118" s="88"/>
      <c r="E2118" s="6"/>
      <c r="F2118" s="88"/>
      <c r="G2118" s="14"/>
      <c r="H2118" s="14"/>
      <c r="I2118" s="17"/>
      <c r="J2118" s="17"/>
      <c r="K2118" s="6"/>
      <c r="L2118" s="6"/>
      <c r="M2118" s="136"/>
      <c r="N2118" s="14"/>
      <c r="O2118" s="26"/>
      <c r="P2118" s="14"/>
      <c r="Q2118" s="14"/>
      <c r="R2118" s="14"/>
      <c r="S2118" s="14"/>
      <c r="T2118" s="14"/>
      <c r="U2118" s="14"/>
      <c r="V2118" s="6"/>
      <c r="W2118" s="256">
        <f t="shared" si="207"/>
        <v>0</v>
      </c>
      <c r="X2118" s="144" t="str">
        <f t="shared" si="209"/>
        <v/>
      </c>
      <c r="Y2118" s="26"/>
      <c r="Z2118" s="34"/>
      <c r="AA2118" s="34"/>
      <c r="AB2118" s="34"/>
      <c r="AC2118" s="35"/>
      <c r="AD2118" s="36"/>
      <c r="AE2118" s="49"/>
      <c r="AF2118" s="246"/>
      <c r="AG2118" s="257">
        <f t="shared" si="208"/>
        <v>0</v>
      </c>
      <c r="AH2118" s="252" t="str">
        <f t="shared" si="210"/>
        <v/>
      </c>
      <c r="AI2118" s="258">
        <f t="shared" si="211"/>
        <v>0</v>
      </c>
    </row>
    <row r="2119" spans="1:35" ht="14.25" customHeight="1" x14ac:dyDescent="0.2">
      <c r="A2119" s="20"/>
      <c r="B2119" s="7"/>
      <c r="C2119" s="53"/>
      <c r="D2119" s="88"/>
      <c r="E2119" s="6"/>
      <c r="F2119" s="88"/>
      <c r="G2119" s="14"/>
      <c r="H2119" s="14"/>
      <c r="I2119" s="17"/>
      <c r="J2119" s="17"/>
      <c r="K2119" s="6"/>
      <c r="L2119" s="6"/>
      <c r="M2119" s="136"/>
      <c r="N2119" s="14"/>
      <c r="O2119" s="26"/>
      <c r="P2119" s="14"/>
      <c r="Q2119" s="14"/>
      <c r="R2119" s="14"/>
      <c r="S2119" s="14"/>
      <c r="T2119" s="14"/>
      <c r="U2119" s="14"/>
      <c r="V2119" s="6"/>
      <c r="W2119" s="256">
        <f t="shared" si="207"/>
        <v>0</v>
      </c>
      <c r="X2119" s="144" t="str">
        <f t="shared" si="209"/>
        <v/>
      </c>
      <c r="Y2119" s="26"/>
      <c r="Z2119" s="34"/>
      <c r="AA2119" s="34"/>
      <c r="AB2119" s="34"/>
      <c r="AC2119" s="35"/>
      <c r="AD2119" s="36"/>
      <c r="AE2119" s="49"/>
      <c r="AF2119" s="246"/>
      <c r="AG2119" s="257">
        <f t="shared" si="208"/>
        <v>0</v>
      </c>
      <c r="AH2119" s="252" t="str">
        <f t="shared" si="210"/>
        <v/>
      </c>
      <c r="AI2119" s="258">
        <f t="shared" si="211"/>
        <v>0</v>
      </c>
    </row>
    <row r="2120" spans="1:35" ht="14.25" customHeight="1" x14ac:dyDescent="0.2">
      <c r="A2120" s="20"/>
      <c r="B2120" s="7"/>
      <c r="C2120" s="53"/>
      <c r="D2120" s="88"/>
      <c r="E2120" s="6"/>
      <c r="F2120" s="88"/>
      <c r="G2120" s="14"/>
      <c r="H2120" s="14"/>
      <c r="I2120" s="17"/>
      <c r="J2120" s="17"/>
      <c r="K2120" s="6"/>
      <c r="L2120" s="6"/>
      <c r="M2120" s="136"/>
      <c r="N2120" s="14"/>
      <c r="O2120" s="26"/>
      <c r="P2120" s="14"/>
      <c r="Q2120" s="14"/>
      <c r="R2120" s="14"/>
      <c r="S2120" s="14"/>
      <c r="T2120" s="14"/>
      <c r="U2120" s="14"/>
      <c r="V2120" s="6"/>
      <c r="W2120" s="256">
        <f t="shared" si="207"/>
        <v>0</v>
      </c>
      <c r="X2120" s="144" t="str">
        <f t="shared" si="209"/>
        <v/>
      </c>
      <c r="Y2120" s="26"/>
      <c r="Z2120" s="34"/>
      <c r="AA2120" s="34"/>
      <c r="AB2120" s="34"/>
      <c r="AC2120" s="35"/>
      <c r="AD2120" s="36"/>
      <c r="AE2120" s="49"/>
      <c r="AF2120" s="246"/>
      <c r="AG2120" s="257">
        <f t="shared" si="208"/>
        <v>0</v>
      </c>
      <c r="AH2120" s="252" t="str">
        <f t="shared" si="210"/>
        <v/>
      </c>
      <c r="AI2120" s="258">
        <f t="shared" si="211"/>
        <v>0</v>
      </c>
    </row>
    <row r="2121" spans="1:35" ht="14.25" customHeight="1" x14ac:dyDescent="0.2">
      <c r="A2121" s="20"/>
      <c r="B2121" s="7"/>
      <c r="C2121" s="53"/>
      <c r="D2121" s="88"/>
      <c r="E2121" s="6"/>
      <c r="F2121" s="88"/>
      <c r="G2121" s="14"/>
      <c r="H2121" s="14"/>
      <c r="I2121" s="17"/>
      <c r="J2121" s="17"/>
      <c r="K2121" s="6"/>
      <c r="L2121" s="6"/>
      <c r="M2121" s="136"/>
      <c r="N2121" s="14"/>
      <c r="O2121" s="26"/>
      <c r="P2121" s="14"/>
      <c r="Q2121" s="14"/>
      <c r="R2121" s="14"/>
      <c r="S2121" s="14"/>
      <c r="T2121" s="14"/>
      <c r="U2121" s="14"/>
      <c r="V2121" s="6"/>
      <c r="W2121" s="256">
        <f t="shared" si="207"/>
        <v>0</v>
      </c>
      <c r="X2121" s="144" t="str">
        <f t="shared" si="209"/>
        <v/>
      </c>
      <c r="Y2121" s="26"/>
      <c r="Z2121" s="34"/>
      <c r="AA2121" s="34"/>
      <c r="AB2121" s="34"/>
      <c r="AC2121" s="35"/>
      <c r="AD2121" s="36"/>
      <c r="AE2121" s="49"/>
      <c r="AF2121" s="246"/>
      <c r="AG2121" s="257">
        <f t="shared" si="208"/>
        <v>0</v>
      </c>
      <c r="AH2121" s="252" t="str">
        <f t="shared" si="210"/>
        <v/>
      </c>
      <c r="AI2121" s="258">
        <f t="shared" si="211"/>
        <v>0</v>
      </c>
    </row>
    <row r="2122" spans="1:35" ht="14.25" customHeight="1" x14ac:dyDescent="0.2">
      <c r="A2122" s="20"/>
      <c r="B2122" s="7"/>
      <c r="C2122" s="53"/>
      <c r="D2122" s="88"/>
      <c r="E2122" s="6"/>
      <c r="F2122" s="88"/>
      <c r="G2122" s="14"/>
      <c r="H2122" s="14"/>
      <c r="I2122" s="17"/>
      <c r="J2122" s="17"/>
      <c r="K2122" s="6"/>
      <c r="L2122" s="6"/>
      <c r="M2122" s="136"/>
      <c r="N2122" s="14"/>
      <c r="O2122" s="26"/>
      <c r="P2122" s="14"/>
      <c r="Q2122" s="14"/>
      <c r="R2122" s="14"/>
      <c r="S2122" s="14"/>
      <c r="T2122" s="14"/>
      <c r="U2122" s="14"/>
      <c r="V2122" s="6"/>
      <c r="W2122" s="256">
        <f t="shared" si="207"/>
        <v>0</v>
      </c>
      <c r="X2122" s="144" t="str">
        <f t="shared" si="209"/>
        <v/>
      </c>
      <c r="Y2122" s="26"/>
      <c r="Z2122" s="34"/>
      <c r="AA2122" s="34"/>
      <c r="AB2122" s="34"/>
      <c r="AC2122" s="35"/>
      <c r="AD2122" s="36"/>
      <c r="AE2122" s="49"/>
      <c r="AF2122" s="246"/>
      <c r="AG2122" s="257">
        <f t="shared" si="208"/>
        <v>0</v>
      </c>
      <c r="AH2122" s="252" t="str">
        <f t="shared" si="210"/>
        <v/>
      </c>
      <c r="AI2122" s="258">
        <f t="shared" si="211"/>
        <v>0</v>
      </c>
    </row>
    <row r="2123" spans="1:35" ht="14.25" customHeight="1" x14ac:dyDescent="0.2">
      <c r="A2123" s="20"/>
      <c r="B2123" s="7"/>
      <c r="C2123" s="53"/>
      <c r="D2123" s="88"/>
      <c r="E2123" s="6"/>
      <c r="F2123" s="88"/>
      <c r="G2123" s="14"/>
      <c r="H2123" s="14"/>
      <c r="I2123" s="17"/>
      <c r="J2123" s="17"/>
      <c r="K2123" s="6"/>
      <c r="L2123" s="6"/>
      <c r="M2123" s="136"/>
      <c r="N2123" s="14"/>
      <c r="O2123" s="26"/>
      <c r="P2123" s="14"/>
      <c r="Q2123" s="14"/>
      <c r="R2123" s="14"/>
      <c r="S2123" s="14"/>
      <c r="T2123" s="14"/>
      <c r="U2123" s="14"/>
      <c r="V2123" s="6"/>
      <c r="W2123" s="256">
        <f t="shared" si="207"/>
        <v>0</v>
      </c>
      <c r="X2123" s="144" t="str">
        <f t="shared" si="209"/>
        <v/>
      </c>
      <c r="Y2123" s="26"/>
      <c r="Z2123" s="34"/>
      <c r="AA2123" s="34"/>
      <c r="AB2123" s="34"/>
      <c r="AC2123" s="35"/>
      <c r="AD2123" s="36"/>
      <c r="AE2123" s="49"/>
      <c r="AF2123" s="246"/>
      <c r="AG2123" s="257">
        <f t="shared" si="208"/>
        <v>0</v>
      </c>
      <c r="AH2123" s="252" t="str">
        <f t="shared" si="210"/>
        <v/>
      </c>
      <c r="AI2123" s="258">
        <f t="shared" si="211"/>
        <v>0</v>
      </c>
    </row>
    <row r="2124" spans="1:35" ht="14.25" customHeight="1" x14ac:dyDescent="0.2">
      <c r="A2124" s="20"/>
      <c r="B2124" s="7"/>
      <c r="C2124" s="53"/>
      <c r="D2124" s="88"/>
      <c r="E2124" s="6"/>
      <c r="F2124" s="88"/>
      <c r="G2124" s="14"/>
      <c r="H2124" s="14"/>
      <c r="I2124" s="17"/>
      <c r="J2124" s="17"/>
      <c r="K2124" s="6"/>
      <c r="L2124" s="6"/>
      <c r="M2124" s="136"/>
      <c r="N2124" s="14"/>
      <c r="O2124" s="26"/>
      <c r="P2124" s="14"/>
      <c r="Q2124" s="14"/>
      <c r="R2124" s="14"/>
      <c r="S2124" s="14"/>
      <c r="T2124" s="14"/>
      <c r="U2124" s="14"/>
      <c r="V2124" s="6"/>
      <c r="W2124" s="256">
        <f t="shared" si="207"/>
        <v>0</v>
      </c>
      <c r="X2124" s="144" t="str">
        <f t="shared" si="209"/>
        <v/>
      </c>
      <c r="Y2124" s="26"/>
      <c r="Z2124" s="34"/>
      <c r="AA2124" s="34"/>
      <c r="AB2124" s="34"/>
      <c r="AC2124" s="35"/>
      <c r="AD2124" s="36"/>
      <c r="AE2124" s="49"/>
      <c r="AF2124" s="246"/>
      <c r="AG2124" s="257">
        <f t="shared" si="208"/>
        <v>0</v>
      </c>
      <c r="AH2124" s="252" t="str">
        <f t="shared" si="210"/>
        <v/>
      </c>
      <c r="AI2124" s="258">
        <f t="shared" si="211"/>
        <v>0</v>
      </c>
    </row>
    <row r="2125" spans="1:35" ht="14.25" customHeight="1" x14ac:dyDescent="0.2">
      <c r="A2125" s="20"/>
      <c r="B2125" s="7"/>
      <c r="C2125" s="53"/>
      <c r="D2125" s="88"/>
      <c r="E2125" s="6"/>
      <c r="F2125" s="88"/>
      <c r="G2125" s="14"/>
      <c r="H2125" s="14"/>
      <c r="I2125" s="17"/>
      <c r="J2125" s="17"/>
      <c r="K2125" s="6"/>
      <c r="L2125" s="6"/>
      <c r="M2125" s="136"/>
      <c r="N2125" s="14"/>
      <c r="O2125" s="26"/>
      <c r="P2125" s="14"/>
      <c r="Q2125" s="14"/>
      <c r="R2125" s="14"/>
      <c r="S2125" s="14"/>
      <c r="T2125" s="14"/>
      <c r="U2125" s="14"/>
      <c r="V2125" s="6"/>
      <c r="W2125" s="256">
        <f t="shared" si="207"/>
        <v>0</v>
      </c>
      <c r="X2125" s="144" t="str">
        <f t="shared" si="209"/>
        <v/>
      </c>
      <c r="Y2125" s="26"/>
      <c r="Z2125" s="34"/>
      <c r="AA2125" s="34"/>
      <c r="AB2125" s="34"/>
      <c r="AC2125" s="35"/>
      <c r="AD2125" s="36"/>
      <c r="AE2125" s="49"/>
      <c r="AF2125" s="246"/>
      <c r="AG2125" s="257">
        <f t="shared" si="208"/>
        <v>0</v>
      </c>
      <c r="AH2125" s="252" t="str">
        <f t="shared" si="210"/>
        <v/>
      </c>
      <c r="AI2125" s="258">
        <f t="shared" si="211"/>
        <v>0</v>
      </c>
    </row>
    <row r="2126" spans="1:35" ht="14.25" customHeight="1" x14ac:dyDescent="0.2">
      <c r="A2126" s="20"/>
      <c r="B2126" s="7"/>
      <c r="C2126" s="53"/>
      <c r="D2126" s="88"/>
      <c r="E2126" s="6"/>
      <c r="F2126" s="88"/>
      <c r="G2126" s="14"/>
      <c r="H2126" s="14"/>
      <c r="I2126" s="17"/>
      <c r="J2126" s="17"/>
      <c r="K2126" s="6"/>
      <c r="L2126" s="6"/>
      <c r="M2126" s="136"/>
      <c r="N2126" s="14"/>
      <c r="O2126" s="26"/>
      <c r="P2126" s="14"/>
      <c r="Q2126" s="14"/>
      <c r="R2126" s="14"/>
      <c r="S2126" s="14"/>
      <c r="T2126" s="14"/>
      <c r="U2126" s="14"/>
      <c r="V2126" s="6"/>
      <c r="W2126" s="256">
        <f t="shared" si="207"/>
        <v>0</v>
      </c>
      <c r="X2126" s="144" t="str">
        <f t="shared" si="209"/>
        <v/>
      </c>
      <c r="Y2126" s="26"/>
      <c r="Z2126" s="34"/>
      <c r="AA2126" s="34"/>
      <c r="AB2126" s="34"/>
      <c r="AC2126" s="35"/>
      <c r="AD2126" s="36"/>
      <c r="AE2126" s="49"/>
      <c r="AF2126" s="246"/>
      <c r="AG2126" s="257">
        <f t="shared" si="208"/>
        <v>0</v>
      </c>
      <c r="AH2126" s="252" t="str">
        <f t="shared" si="210"/>
        <v/>
      </c>
      <c r="AI2126" s="258">
        <f t="shared" si="211"/>
        <v>0</v>
      </c>
    </row>
    <row r="2127" spans="1:35" ht="14.25" customHeight="1" x14ac:dyDescent="0.2">
      <c r="A2127" s="20"/>
      <c r="B2127" s="7"/>
      <c r="C2127" s="53"/>
      <c r="D2127" s="88"/>
      <c r="E2127" s="6"/>
      <c r="F2127" s="88"/>
      <c r="G2127" s="14"/>
      <c r="H2127" s="14"/>
      <c r="I2127" s="17"/>
      <c r="J2127" s="17"/>
      <c r="K2127" s="6"/>
      <c r="L2127" s="6"/>
      <c r="M2127" s="136"/>
      <c r="N2127" s="14"/>
      <c r="O2127" s="26"/>
      <c r="P2127" s="14"/>
      <c r="Q2127" s="14"/>
      <c r="R2127" s="14"/>
      <c r="S2127" s="14"/>
      <c r="T2127" s="14"/>
      <c r="U2127" s="14"/>
      <c r="V2127" s="6"/>
      <c r="W2127" s="256">
        <f t="shared" si="207"/>
        <v>0</v>
      </c>
      <c r="X2127" s="144" t="str">
        <f t="shared" si="209"/>
        <v/>
      </c>
      <c r="Y2127" s="26"/>
      <c r="Z2127" s="34"/>
      <c r="AA2127" s="34"/>
      <c r="AB2127" s="34"/>
      <c r="AC2127" s="35"/>
      <c r="AD2127" s="36"/>
      <c r="AE2127" s="49"/>
      <c r="AF2127" s="246"/>
      <c r="AG2127" s="257">
        <f t="shared" si="208"/>
        <v>0</v>
      </c>
      <c r="AH2127" s="252" t="str">
        <f t="shared" si="210"/>
        <v/>
      </c>
      <c r="AI2127" s="258">
        <f t="shared" si="211"/>
        <v>0</v>
      </c>
    </row>
    <row r="2128" spans="1:35" ht="14.25" customHeight="1" x14ac:dyDescent="0.2">
      <c r="A2128" s="20"/>
      <c r="B2128" s="7"/>
      <c r="C2128" s="53"/>
      <c r="D2128" s="88"/>
      <c r="E2128" s="6"/>
      <c r="F2128" s="88"/>
      <c r="G2128" s="14"/>
      <c r="H2128" s="14"/>
      <c r="I2128" s="17"/>
      <c r="J2128" s="17"/>
      <c r="K2128" s="6"/>
      <c r="L2128" s="6"/>
      <c r="M2128" s="136"/>
      <c r="N2128" s="14"/>
      <c r="O2128" s="26"/>
      <c r="P2128" s="14"/>
      <c r="Q2128" s="14"/>
      <c r="R2128" s="14"/>
      <c r="S2128" s="14"/>
      <c r="T2128" s="14"/>
      <c r="U2128" s="14"/>
      <c r="V2128" s="6"/>
      <c r="W2128" s="256">
        <f t="shared" si="207"/>
        <v>0</v>
      </c>
      <c r="X2128" s="144" t="str">
        <f t="shared" si="209"/>
        <v/>
      </c>
      <c r="Y2128" s="26"/>
      <c r="Z2128" s="34"/>
      <c r="AA2128" s="34"/>
      <c r="AB2128" s="34"/>
      <c r="AC2128" s="35"/>
      <c r="AD2128" s="36"/>
      <c r="AE2128" s="49"/>
      <c r="AF2128" s="246"/>
      <c r="AG2128" s="257">
        <f t="shared" si="208"/>
        <v>0</v>
      </c>
      <c r="AH2128" s="252" t="str">
        <f t="shared" si="210"/>
        <v/>
      </c>
      <c r="AI2128" s="258">
        <f t="shared" si="211"/>
        <v>0</v>
      </c>
    </row>
    <row r="2129" spans="1:35" ht="14.25" customHeight="1" x14ac:dyDescent="0.2">
      <c r="A2129" s="20"/>
      <c r="B2129" s="7"/>
      <c r="C2129" s="53"/>
      <c r="D2129" s="88"/>
      <c r="E2129" s="6"/>
      <c r="F2129" s="88"/>
      <c r="G2129" s="14"/>
      <c r="H2129" s="14"/>
      <c r="I2129" s="17"/>
      <c r="J2129" s="17"/>
      <c r="K2129" s="6"/>
      <c r="L2129" s="6"/>
      <c r="M2129" s="136"/>
      <c r="N2129" s="14"/>
      <c r="O2129" s="26"/>
      <c r="P2129" s="14"/>
      <c r="Q2129" s="14"/>
      <c r="R2129" s="14"/>
      <c r="S2129" s="14"/>
      <c r="T2129" s="14"/>
      <c r="U2129" s="14"/>
      <c r="V2129" s="6"/>
      <c r="W2129" s="256">
        <f t="shared" si="207"/>
        <v>0</v>
      </c>
      <c r="X2129" s="144" t="str">
        <f t="shared" si="209"/>
        <v/>
      </c>
      <c r="Y2129" s="26"/>
      <c r="Z2129" s="34"/>
      <c r="AA2129" s="34"/>
      <c r="AB2129" s="34"/>
      <c r="AC2129" s="35"/>
      <c r="AD2129" s="36"/>
      <c r="AE2129" s="49"/>
      <c r="AF2129" s="246"/>
      <c r="AG2129" s="257">
        <f t="shared" si="208"/>
        <v>0</v>
      </c>
      <c r="AH2129" s="252" t="str">
        <f t="shared" si="210"/>
        <v/>
      </c>
      <c r="AI2129" s="258">
        <f t="shared" si="211"/>
        <v>0</v>
      </c>
    </row>
    <row r="2130" spans="1:35" ht="14.25" customHeight="1" x14ac:dyDescent="0.2">
      <c r="A2130" s="20"/>
      <c r="B2130" s="7"/>
      <c r="C2130" s="53"/>
      <c r="D2130" s="88"/>
      <c r="E2130" s="6"/>
      <c r="F2130" s="88"/>
      <c r="G2130" s="14"/>
      <c r="H2130" s="14"/>
      <c r="I2130" s="17"/>
      <c r="J2130" s="17"/>
      <c r="K2130" s="6"/>
      <c r="L2130" s="6"/>
      <c r="M2130" s="136"/>
      <c r="N2130" s="14"/>
      <c r="O2130" s="26"/>
      <c r="P2130" s="14"/>
      <c r="Q2130" s="14"/>
      <c r="R2130" s="14"/>
      <c r="S2130" s="14"/>
      <c r="T2130" s="14"/>
      <c r="U2130" s="14"/>
      <c r="V2130" s="6"/>
      <c r="W2130" s="256">
        <f t="shared" si="207"/>
        <v>0</v>
      </c>
      <c r="X2130" s="144" t="str">
        <f t="shared" si="209"/>
        <v/>
      </c>
      <c r="Y2130" s="26"/>
      <c r="Z2130" s="34"/>
      <c r="AA2130" s="34"/>
      <c r="AB2130" s="34"/>
      <c r="AC2130" s="35"/>
      <c r="AD2130" s="36"/>
      <c r="AE2130" s="49"/>
      <c r="AF2130" s="246"/>
      <c r="AG2130" s="257">
        <f t="shared" si="208"/>
        <v>0</v>
      </c>
      <c r="AH2130" s="252" t="str">
        <f t="shared" si="210"/>
        <v/>
      </c>
      <c r="AI2130" s="258">
        <f t="shared" si="211"/>
        <v>0</v>
      </c>
    </row>
    <row r="2131" spans="1:35" ht="14.25" customHeight="1" x14ac:dyDescent="0.2">
      <c r="A2131" s="20"/>
      <c r="B2131" s="7"/>
      <c r="C2131" s="53"/>
      <c r="D2131" s="88"/>
      <c r="E2131" s="6"/>
      <c r="F2131" s="88"/>
      <c r="G2131" s="14"/>
      <c r="H2131" s="14"/>
      <c r="I2131" s="17"/>
      <c r="J2131" s="17"/>
      <c r="K2131" s="6"/>
      <c r="L2131" s="6"/>
      <c r="M2131" s="136"/>
      <c r="N2131" s="14"/>
      <c r="O2131" s="26"/>
      <c r="P2131" s="14"/>
      <c r="Q2131" s="14"/>
      <c r="R2131" s="14"/>
      <c r="S2131" s="14"/>
      <c r="T2131" s="14"/>
      <c r="U2131" s="14"/>
      <c r="V2131" s="6"/>
      <c r="W2131" s="256">
        <f t="shared" si="207"/>
        <v>0</v>
      </c>
      <c r="X2131" s="144" t="str">
        <f t="shared" si="209"/>
        <v/>
      </c>
      <c r="Y2131" s="26"/>
      <c r="Z2131" s="34"/>
      <c r="AA2131" s="34"/>
      <c r="AB2131" s="34"/>
      <c r="AC2131" s="35"/>
      <c r="AD2131" s="36"/>
      <c r="AE2131" s="49"/>
      <c r="AF2131" s="246"/>
      <c r="AG2131" s="257">
        <f t="shared" si="208"/>
        <v>0</v>
      </c>
      <c r="AH2131" s="252" t="str">
        <f t="shared" si="210"/>
        <v/>
      </c>
      <c r="AI2131" s="258">
        <f t="shared" si="211"/>
        <v>0</v>
      </c>
    </row>
    <row r="2132" spans="1:35" ht="14.25" customHeight="1" x14ac:dyDescent="0.2">
      <c r="A2132" s="20"/>
      <c r="B2132" s="7"/>
      <c r="C2132" s="53"/>
      <c r="D2132" s="88"/>
      <c r="E2132" s="6"/>
      <c r="F2132" s="88"/>
      <c r="G2132" s="14"/>
      <c r="H2132" s="14"/>
      <c r="I2132" s="17"/>
      <c r="J2132" s="17"/>
      <c r="K2132" s="6"/>
      <c r="L2132" s="6"/>
      <c r="M2132" s="136"/>
      <c r="N2132" s="14"/>
      <c r="O2132" s="26"/>
      <c r="P2132" s="14"/>
      <c r="Q2132" s="14"/>
      <c r="R2132" s="14"/>
      <c r="S2132" s="14"/>
      <c r="T2132" s="14"/>
      <c r="U2132" s="14"/>
      <c r="V2132" s="6"/>
      <c r="W2132" s="256">
        <f t="shared" si="207"/>
        <v>0</v>
      </c>
      <c r="X2132" s="144" t="str">
        <f t="shared" si="209"/>
        <v/>
      </c>
      <c r="Y2132" s="26"/>
      <c r="Z2132" s="34"/>
      <c r="AA2132" s="34"/>
      <c r="AB2132" s="34"/>
      <c r="AC2132" s="35"/>
      <c r="AD2132" s="36"/>
      <c r="AE2132" s="49"/>
      <c r="AF2132" s="246"/>
      <c r="AG2132" s="257">
        <f t="shared" si="208"/>
        <v>0</v>
      </c>
      <c r="AH2132" s="252" t="str">
        <f t="shared" si="210"/>
        <v/>
      </c>
      <c r="AI2132" s="258">
        <f t="shared" si="211"/>
        <v>0</v>
      </c>
    </row>
    <row r="2133" spans="1:35" ht="14.25" customHeight="1" x14ac:dyDescent="0.2">
      <c r="A2133" s="20"/>
      <c r="B2133" s="7"/>
      <c r="C2133" s="53"/>
      <c r="D2133" s="88"/>
      <c r="E2133" s="6"/>
      <c r="F2133" s="88"/>
      <c r="G2133" s="14"/>
      <c r="H2133" s="14"/>
      <c r="I2133" s="17"/>
      <c r="J2133" s="17"/>
      <c r="K2133" s="6"/>
      <c r="L2133" s="6"/>
      <c r="M2133" s="136"/>
      <c r="N2133" s="14"/>
      <c r="O2133" s="26"/>
      <c r="P2133" s="14"/>
      <c r="Q2133" s="14"/>
      <c r="R2133" s="14"/>
      <c r="S2133" s="14"/>
      <c r="T2133" s="14"/>
      <c r="U2133" s="14"/>
      <c r="V2133" s="6"/>
      <c r="W2133" s="256">
        <f t="shared" si="207"/>
        <v>0</v>
      </c>
      <c r="X2133" s="144" t="str">
        <f t="shared" si="209"/>
        <v/>
      </c>
      <c r="Y2133" s="26"/>
      <c r="Z2133" s="34"/>
      <c r="AA2133" s="34"/>
      <c r="AB2133" s="34"/>
      <c r="AC2133" s="35"/>
      <c r="AD2133" s="36"/>
      <c r="AE2133" s="49"/>
      <c r="AF2133" s="246"/>
      <c r="AG2133" s="257">
        <f t="shared" si="208"/>
        <v>0</v>
      </c>
      <c r="AH2133" s="252" t="str">
        <f t="shared" si="210"/>
        <v/>
      </c>
      <c r="AI2133" s="258">
        <f t="shared" si="211"/>
        <v>0</v>
      </c>
    </row>
    <row r="2134" spans="1:35" ht="14.25" customHeight="1" x14ac:dyDescent="0.2">
      <c r="A2134" s="20"/>
      <c r="B2134" s="7"/>
      <c r="C2134" s="53"/>
      <c r="D2134" s="88"/>
      <c r="E2134" s="6"/>
      <c r="F2134" s="88"/>
      <c r="G2134" s="14"/>
      <c r="H2134" s="14"/>
      <c r="I2134" s="17"/>
      <c r="J2134" s="17"/>
      <c r="K2134" s="6"/>
      <c r="L2134" s="6"/>
      <c r="M2134" s="136"/>
      <c r="N2134" s="14"/>
      <c r="O2134" s="26"/>
      <c r="P2134" s="14"/>
      <c r="Q2134" s="14"/>
      <c r="R2134" s="14"/>
      <c r="S2134" s="14"/>
      <c r="T2134" s="14"/>
      <c r="U2134" s="14"/>
      <c r="V2134" s="6"/>
      <c r="W2134" s="256">
        <f t="shared" si="207"/>
        <v>0</v>
      </c>
      <c r="X2134" s="144" t="str">
        <f t="shared" si="209"/>
        <v/>
      </c>
      <c r="Y2134" s="26"/>
      <c r="Z2134" s="34"/>
      <c r="AA2134" s="34"/>
      <c r="AB2134" s="34"/>
      <c r="AC2134" s="35"/>
      <c r="AD2134" s="36"/>
      <c r="AE2134" s="49"/>
      <c r="AF2134" s="246"/>
      <c r="AG2134" s="257">
        <f t="shared" si="208"/>
        <v>0</v>
      </c>
      <c r="AH2134" s="252" t="str">
        <f t="shared" si="210"/>
        <v/>
      </c>
      <c r="AI2134" s="258">
        <f t="shared" si="211"/>
        <v>0</v>
      </c>
    </row>
    <row r="2135" spans="1:35" ht="14.25" customHeight="1" x14ac:dyDescent="0.2">
      <c r="A2135" s="20"/>
      <c r="B2135" s="7"/>
      <c r="C2135" s="53"/>
      <c r="D2135" s="88"/>
      <c r="E2135" s="6"/>
      <c r="F2135" s="88"/>
      <c r="G2135" s="14"/>
      <c r="H2135" s="14"/>
      <c r="I2135" s="17"/>
      <c r="J2135" s="17"/>
      <c r="K2135" s="6"/>
      <c r="L2135" s="6"/>
      <c r="M2135" s="136"/>
      <c r="N2135" s="14"/>
      <c r="O2135" s="26"/>
      <c r="P2135" s="14"/>
      <c r="Q2135" s="14"/>
      <c r="R2135" s="14"/>
      <c r="S2135" s="14"/>
      <c r="T2135" s="14"/>
      <c r="U2135" s="14"/>
      <c r="V2135" s="6"/>
      <c r="W2135" s="256">
        <f t="shared" si="207"/>
        <v>0</v>
      </c>
      <c r="X2135" s="144" t="str">
        <f t="shared" si="209"/>
        <v/>
      </c>
      <c r="Y2135" s="26"/>
      <c r="Z2135" s="34"/>
      <c r="AA2135" s="34"/>
      <c r="AB2135" s="34"/>
      <c r="AC2135" s="35"/>
      <c r="AD2135" s="36"/>
      <c r="AE2135" s="49"/>
      <c r="AF2135" s="246"/>
      <c r="AG2135" s="257">
        <f t="shared" si="208"/>
        <v>0</v>
      </c>
      <c r="AH2135" s="252" t="str">
        <f t="shared" si="210"/>
        <v/>
      </c>
      <c r="AI2135" s="258">
        <f t="shared" si="211"/>
        <v>0</v>
      </c>
    </row>
    <row r="2136" spans="1:35" ht="14.25" customHeight="1" x14ac:dyDescent="0.2">
      <c r="A2136" s="20"/>
      <c r="B2136" s="7"/>
      <c r="C2136" s="53"/>
      <c r="D2136" s="88"/>
      <c r="E2136" s="6"/>
      <c r="F2136" s="88"/>
      <c r="G2136" s="14"/>
      <c r="H2136" s="14"/>
      <c r="I2136" s="17"/>
      <c r="J2136" s="17"/>
      <c r="K2136" s="6"/>
      <c r="L2136" s="6"/>
      <c r="M2136" s="136"/>
      <c r="N2136" s="14"/>
      <c r="O2136" s="26"/>
      <c r="P2136" s="14"/>
      <c r="Q2136" s="14"/>
      <c r="R2136" s="14"/>
      <c r="S2136" s="14"/>
      <c r="T2136" s="14"/>
      <c r="U2136" s="14"/>
      <c r="V2136" s="6"/>
      <c r="W2136" s="256">
        <f t="shared" si="207"/>
        <v>0</v>
      </c>
      <c r="X2136" s="144" t="str">
        <f t="shared" si="209"/>
        <v/>
      </c>
      <c r="Y2136" s="26"/>
      <c r="Z2136" s="34"/>
      <c r="AA2136" s="34"/>
      <c r="AB2136" s="34"/>
      <c r="AC2136" s="35"/>
      <c r="AD2136" s="36"/>
      <c r="AE2136" s="49"/>
      <c r="AF2136" s="246"/>
      <c r="AG2136" s="257">
        <f t="shared" si="208"/>
        <v>0</v>
      </c>
      <c r="AH2136" s="252" t="str">
        <f t="shared" si="210"/>
        <v/>
      </c>
      <c r="AI2136" s="258">
        <f t="shared" si="211"/>
        <v>0</v>
      </c>
    </row>
    <row r="2137" spans="1:35" ht="14.25" customHeight="1" x14ac:dyDescent="0.2">
      <c r="A2137" s="20"/>
      <c r="B2137" s="7"/>
      <c r="C2137" s="53"/>
      <c r="D2137" s="88"/>
      <c r="E2137" s="6"/>
      <c r="F2137" s="88"/>
      <c r="G2137" s="14"/>
      <c r="H2137" s="14"/>
      <c r="I2137" s="17"/>
      <c r="J2137" s="17"/>
      <c r="K2137" s="6"/>
      <c r="L2137" s="6"/>
      <c r="M2137" s="136"/>
      <c r="N2137" s="14"/>
      <c r="O2137" s="26"/>
      <c r="P2137" s="14"/>
      <c r="Q2137" s="14"/>
      <c r="R2137" s="14"/>
      <c r="S2137" s="14"/>
      <c r="T2137" s="14"/>
      <c r="U2137" s="14"/>
      <c r="V2137" s="6"/>
      <c r="W2137" s="256">
        <f t="shared" si="207"/>
        <v>0</v>
      </c>
      <c r="X2137" s="144" t="str">
        <f t="shared" si="209"/>
        <v/>
      </c>
      <c r="Y2137" s="26"/>
      <c r="Z2137" s="34"/>
      <c r="AA2137" s="34"/>
      <c r="AB2137" s="34"/>
      <c r="AC2137" s="35"/>
      <c r="AD2137" s="36"/>
      <c r="AE2137" s="49"/>
      <c r="AF2137" s="246"/>
      <c r="AG2137" s="257">
        <f t="shared" si="208"/>
        <v>0</v>
      </c>
      <c r="AH2137" s="252" t="str">
        <f t="shared" si="210"/>
        <v/>
      </c>
      <c r="AI2137" s="258">
        <f t="shared" si="211"/>
        <v>0</v>
      </c>
    </row>
    <row r="2138" spans="1:35" ht="14.25" customHeight="1" x14ac:dyDescent="0.2">
      <c r="A2138" s="20"/>
      <c r="B2138" s="7"/>
      <c r="C2138" s="53"/>
      <c r="D2138" s="88"/>
      <c r="E2138" s="6"/>
      <c r="F2138" s="88"/>
      <c r="G2138" s="14"/>
      <c r="H2138" s="14"/>
      <c r="I2138" s="17"/>
      <c r="J2138" s="17"/>
      <c r="K2138" s="6"/>
      <c r="L2138" s="6"/>
      <c r="M2138" s="136"/>
      <c r="N2138" s="14"/>
      <c r="O2138" s="26"/>
      <c r="P2138" s="14"/>
      <c r="Q2138" s="14"/>
      <c r="R2138" s="14"/>
      <c r="S2138" s="14"/>
      <c r="T2138" s="14"/>
      <c r="U2138" s="14"/>
      <c r="V2138" s="6"/>
      <c r="W2138" s="256">
        <f t="shared" si="207"/>
        <v>0</v>
      </c>
      <c r="X2138" s="144" t="str">
        <f t="shared" si="209"/>
        <v/>
      </c>
      <c r="Y2138" s="26"/>
      <c r="Z2138" s="34"/>
      <c r="AA2138" s="34"/>
      <c r="AB2138" s="34"/>
      <c r="AC2138" s="35"/>
      <c r="AD2138" s="36"/>
      <c r="AE2138" s="49"/>
      <c r="AF2138" s="246"/>
      <c r="AG2138" s="257">
        <f t="shared" si="208"/>
        <v>0</v>
      </c>
      <c r="AH2138" s="252" t="str">
        <f t="shared" si="210"/>
        <v/>
      </c>
      <c r="AI2138" s="258">
        <f t="shared" si="211"/>
        <v>0</v>
      </c>
    </row>
    <row r="2139" spans="1:35" ht="14.25" customHeight="1" x14ac:dyDescent="0.2">
      <c r="A2139" s="20"/>
      <c r="B2139" s="7"/>
      <c r="C2139" s="53"/>
      <c r="D2139" s="88"/>
      <c r="E2139" s="6"/>
      <c r="F2139" s="88"/>
      <c r="G2139" s="14"/>
      <c r="H2139" s="14"/>
      <c r="I2139" s="17"/>
      <c r="J2139" s="17"/>
      <c r="K2139" s="6"/>
      <c r="L2139" s="6"/>
      <c r="M2139" s="136"/>
      <c r="N2139" s="14"/>
      <c r="O2139" s="26"/>
      <c r="P2139" s="14"/>
      <c r="Q2139" s="14"/>
      <c r="R2139" s="14"/>
      <c r="S2139" s="14"/>
      <c r="T2139" s="14"/>
      <c r="U2139" s="14"/>
      <c r="V2139" s="6"/>
      <c r="W2139" s="256">
        <f t="shared" si="207"/>
        <v>0</v>
      </c>
      <c r="X2139" s="144" t="str">
        <f t="shared" si="209"/>
        <v/>
      </c>
      <c r="Y2139" s="26"/>
      <c r="Z2139" s="34"/>
      <c r="AA2139" s="34"/>
      <c r="AB2139" s="34"/>
      <c r="AC2139" s="35"/>
      <c r="AD2139" s="36"/>
      <c r="AE2139" s="49"/>
      <c r="AF2139" s="246"/>
      <c r="AG2139" s="257">
        <f t="shared" si="208"/>
        <v>0</v>
      </c>
      <c r="AH2139" s="252" t="str">
        <f t="shared" si="210"/>
        <v/>
      </c>
      <c r="AI2139" s="258">
        <f t="shared" si="211"/>
        <v>0</v>
      </c>
    </row>
    <row r="2140" spans="1:35" ht="14.25" customHeight="1" x14ac:dyDescent="0.2">
      <c r="A2140" s="20"/>
      <c r="B2140" s="7"/>
      <c r="C2140" s="53"/>
      <c r="D2140" s="88"/>
      <c r="E2140" s="6"/>
      <c r="F2140" s="88"/>
      <c r="G2140" s="14"/>
      <c r="H2140" s="14"/>
      <c r="I2140" s="17"/>
      <c r="J2140" s="17"/>
      <c r="K2140" s="6"/>
      <c r="L2140" s="6"/>
      <c r="M2140" s="136"/>
      <c r="N2140" s="14"/>
      <c r="O2140" s="26"/>
      <c r="P2140" s="14"/>
      <c r="Q2140" s="14"/>
      <c r="R2140" s="14"/>
      <c r="S2140" s="14"/>
      <c r="T2140" s="14"/>
      <c r="U2140" s="14"/>
      <c r="V2140" s="6"/>
      <c r="W2140" s="256">
        <f t="shared" si="207"/>
        <v>0</v>
      </c>
      <c r="X2140" s="144" t="str">
        <f t="shared" si="209"/>
        <v/>
      </c>
      <c r="Y2140" s="26"/>
      <c r="Z2140" s="34"/>
      <c r="AA2140" s="34"/>
      <c r="AB2140" s="34"/>
      <c r="AC2140" s="35"/>
      <c r="AD2140" s="36"/>
      <c r="AE2140" s="49"/>
      <c r="AF2140" s="246"/>
      <c r="AG2140" s="257">
        <f t="shared" si="208"/>
        <v>0</v>
      </c>
      <c r="AH2140" s="252" t="str">
        <f t="shared" si="210"/>
        <v/>
      </c>
      <c r="AI2140" s="258">
        <f t="shared" si="211"/>
        <v>0</v>
      </c>
    </row>
    <row r="2141" spans="1:35" ht="14.25" customHeight="1" x14ac:dyDescent="0.2">
      <c r="A2141" s="20"/>
      <c r="B2141" s="7"/>
      <c r="C2141" s="53"/>
      <c r="D2141" s="88"/>
      <c r="E2141" s="6"/>
      <c r="F2141" s="88"/>
      <c r="G2141" s="14"/>
      <c r="H2141" s="14"/>
      <c r="I2141" s="17"/>
      <c r="J2141" s="17"/>
      <c r="K2141" s="6"/>
      <c r="L2141" s="6"/>
      <c r="M2141" s="136"/>
      <c r="N2141" s="14"/>
      <c r="O2141" s="26"/>
      <c r="P2141" s="14"/>
      <c r="Q2141" s="14"/>
      <c r="R2141" s="14"/>
      <c r="S2141" s="14"/>
      <c r="T2141" s="14"/>
      <c r="U2141" s="14"/>
      <c r="V2141" s="6"/>
      <c r="W2141" s="256">
        <f t="shared" si="207"/>
        <v>0</v>
      </c>
      <c r="X2141" s="144" t="str">
        <f t="shared" si="209"/>
        <v/>
      </c>
      <c r="Y2141" s="26"/>
      <c r="Z2141" s="34"/>
      <c r="AA2141" s="34"/>
      <c r="AB2141" s="34"/>
      <c r="AC2141" s="35"/>
      <c r="AD2141" s="36"/>
      <c r="AE2141" s="49"/>
      <c r="AF2141" s="246"/>
      <c r="AG2141" s="257">
        <f t="shared" si="208"/>
        <v>0</v>
      </c>
      <c r="AH2141" s="252" t="str">
        <f t="shared" si="210"/>
        <v/>
      </c>
      <c r="AI2141" s="258">
        <f t="shared" si="211"/>
        <v>0</v>
      </c>
    </row>
    <row r="2142" spans="1:35" ht="14.25" customHeight="1" x14ac:dyDescent="0.2">
      <c r="A2142" s="20"/>
      <c r="B2142" s="7"/>
      <c r="C2142" s="53"/>
      <c r="D2142" s="88"/>
      <c r="E2142" s="6"/>
      <c r="F2142" s="88"/>
      <c r="G2142" s="14"/>
      <c r="H2142" s="14"/>
      <c r="I2142" s="17"/>
      <c r="J2142" s="17"/>
      <c r="K2142" s="6"/>
      <c r="L2142" s="6"/>
      <c r="M2142" s="136"/>
      <c r="N2142" s="14"/>
      <c r="O2142" s="26"/>
      <c r="P2142" s="14"/>
      <c r="Q2142" s="14"/>
      <c r="R2142" s="14"/>
      <c r="S2142" s="14"/>
      <c r="T2142" s="14"/>
      <c r="U2142" s="14"/>
      <c r="V2142" s="6"/>
      <c r="W2142" s="256">
        <f t="shared" si="207"/>
        <v>0</v>
      </c>
      <c r="X2142" s="144" t="str">
        <f t="shared" si="209"/>
        <v/>
      </c>
      <c r="Y2142" s="26"/>
      <c r="Z2142" s="34"/>
      <c r="AA2142" s="34"/>
      <c r="AB2142" s="34"/>
      <c r="AC2142" s="35"/>
      <c r="AD2142" s="36"/>
      <c r="AE2142" s="49"/>
      <c r="AF2142" s="246"/>
      <c r="AG2142" s="257">
        <f t="shared" si="208"/>
        <v>0</v>
      </c>
      <c r="AH2142" s="252" t="str">
        <f t="shared" si="210"/>
        <v/>
      </c>
      <c r="AI2142" s="258">
        <f t="shared" si="211"/>
        <v>0</v>
      </c>
    </row>
    <row r="2143" spans="1:35" ht="14.25" customHeight="1" x14ac:dyDescent="0.2">
      <c r="A2143" s="20"/>
      <c r="B2143" s="7"/>
      <c r="C2143" s="53"/>
      <c r="D2143" s="88"/>
      <c r="E2143" s="6"/>
      <c r="F2143" s="88"/>
      <c r="G2143" s="14"/>
      <c r="H2143" s="14"/>
      <c r="I2143" s="17"/>
      <c r="J2143" s="17"/>
      <c r="K2143" s="6"/>
      <c r="L2143" s="6"/>
      <c r="M2143" s="136"/>
      <c r="N2143" s="14"/>
      <c r="O2143" s="26"/>
      <c r="P2143" s="14"/>
      <c r="Q2143" s="14"/>
      <c r="R2143" s="14"/>
      <c r="S2143" s="14"/>
      <c r="T2143" s="14"/>
      <c r="U2143" s="14"/>
      <c r="V2143" s="6"/>
      <c r="W2143" s="256">
        <f t="shared" si="207"/>
        <v>0</v>
      </c>
      <c r="X2143" s="144" t="str">
        <f t="shared" si="209"/>
        <v/>
      </c>
      <c r="Y2143" s="26"/>
      <c r="Z2143" s="34"/>
      <c r="AA2143" s="34"/>
      <c r="AB2143" s="34"/>
      <c r="AC2143" s="35"/>
      <c r="AD2143" s="36"/>
      <c r="AE2143" s="49"/>
      <c r="AF2143" s="246"/>
      <c r="AG2143" s="257">
        <f t="shared" si="208"/>
        <v>0</v>
      </c>
      <c r="AH2143" s="252" t="str">
        <f t="shared" si="210"/>
        <v/>
      </c>
      <c r="AI2143" s="258">
        <f t="shared" si="211"/>
        <v>0</v>
      </c>
    </row>
    <row r="2144" spans="1:35" ht="14.25" customHeight="1" x14ac:dyDescent="0.2">
      <c r="A2144" s="20"/>
      <c r="B2144" s="7"/>
      <c r="C2144" s="53"/>
      <c r="D2144" s="88"/>
      <c r="E2144" s="6"/>
      <c r="F2144" s="88"/>
      <c r="G2144" s="14"/>
      <c r="H2144" s="14"/>
      <c r="I2144" s="17"/>
      <c r="J2144" s="17"/>
      <c r="K2144" s="6"/>
      <c r="L2144" s="6"/>
      <c r="M2144" s="136"/>
      <c r="N2144" s="14"/>
      <c r="O2144" s="26"/>
      <c r="P2144" s="14"/>
      <c r="Q2144" s="14"/>
      <c r="R2144" s="14"/>
      <c r="S2144" s="14"/>
      <c r="T2144" s="14"/>
      <c r="U2144" s="14"/>
      <c r="V2144" s="6"/>
      <c r="W2144" s="256">
        <f t="shared" si="207"/>
        <v>0</v>
      </c>
      <c r="X2144" s="144" t="str">
        <f t="shared" si="209"/>
        <v/>
      </c>
      <c r="Y2144" s="26"/>
      <c r="Z2144" s="34"/>
      <c r="AA2144" s="34"/>
      <c r="AB2144" s="34"/>
      <c r="AC2144" s="35"/>
      <c r="AD2144" s="36"/>
      <c r="AE2144" s="49"/>
      <c r="AF2144" s="246"/>
      <c r="AG2144" s="257">
        <f t="shared" si="208"/>
        <v>0</v>
      </c>
      <c r="AH2144" s="252" t="str">
        <f t="shared" si="210"/>
        <v/>
      </c>
      <c r="AI2144" s="258">
        <f t="shared" si="211"/>
        <v>0</v>
      </c>
    </row>
    <row r="2145" spans="1:35" ht="14.25" customHeight="1" x14ac:dyDescent="0.2">
      <c r="A2145" s="20"/>
      <c r="B2145" s="7"/>
      <c r="C2145" s="53"/>
      <c r="D2145" s="88"/>
      <c r="E2145" s="6"/>
      <c r="F2145" s="88"/>
      <c r="G2145" s="14"/>
      <c r="H2145" s="14"/>
      <c r="I2145" s="17"/>
      <c r="J2145" s="17"/>
      <c r="K2145" s="6"/>
      <c r="L2145" s="6"/>
      <c r="M2145" s="136"/>
      <c r="N2145" s="14"/>
      <c r="O2145" s="26"/>
      <c r="P2145" s="14"/>
      <c r="Q2145" s="14"/>
      <c r="R2145" s="14"/>
      <c r="S2145" s="14"/>
      <c r="T2145" s="14"/>
      <c r="U2145" s="14"/>
      <c r="V2145" s="6"/>
      <c r="W2145" s="256">
        <f t="shared" si="207"/>
        <v>0</v>
      </c>
      <c r="X2145" s="144" t="str">
        <f t="shared" si="209"/>
        <v/>
      </c>
      <c r="Y2145" s="26"/>
      <c r="Z2145" s="34"/>
      <c r="AA2145" s="34"/>
      <c r="AB2145" s="34"/>
      <c r="AC2145" s="35"/>
      <c r="AD2145" s="36"/>
      <c r="AE2145" s="49"/>
      <c r="AF2145" s="246"/>
      <c r="AG2145" s="257">
        <f t="shared" si="208"/>
        <v>0</v>
      </c>
      <c r="AH2145" s="252" t="str">
        <f t="shared" si="210"/>
        <v/>
      </c>
      <c r="AI2145" s="258">
        <f t="shared" si="211"/>
        <v>0</v>
      </c>
    </row>
    <row r="2146" spans="1:35" ht="14.25" customHeight="1" x14ac:dyDescent="0.2">
      <c r="A2146" s="20"/>
      <c r="B2146" s="7"/>
      <c r="C2146" s="53"/>
      <c r="D2146" s="88"/>
      <c r="E2146" s="6"/>
      <c r="F2146" s="88"/>
      <c r="G2146" s="14"/>
      <c r="H2146" s="14"/>
      <c r="I2146" s="17"/>
      <c r="J2146" s="17"/>
      <c r="K2146" s="6"/>
      <c r="L2146" s="6"/>
      <c r="M2146" s="136"/>
      <c r="N2146" s="14"/>
      <c r="O2146" s="26"/>
      <c r="P2146" s="14"/>
      <c r="Q2146" s="14"/>
      <c r="R2146" s="14"/>
      <c r="S2146" s="14"/>
      <c r="T2146" s="14"/>
      <c r="U2146" s="14"/>
      <c r="V2146" s="6"/>
      <c r="W2146" s="256">
        <f t="shared" si="207"/>
        <v>0</v>
      </c>
      <c r="X2146" s="144" t="str">
        <f t="shared" si="209"/>
        <v/>
      </c>
      <c r="Y2146" s="26"/>
      <c r="Z2146" s="34"/>
      <c r="AA2146" s="34"/>
      <c r="AB2146" s="34"/>
      <c r="AC2146" s="35"/>
      <c r="AD2146" s="36"/>
      <c r="AE2146" s="49"/>
      <c r="AF2146" s="246"/>
      <c r="AG2146" s="257">
        <f t="shared" si="208"/>
        <v>0</v>
      </c>
      <c r="AH2146" s="252" t="str">
        <f t="shared" si="210"/>
        <v/>
      </c>
      <c r="AI2146" s="258">
        <f t="shared" si="211"/>
        <v>0</v>
      </c>
    </row>
    <row r="2147" spans="1:35" ht="14.25" customHeight="1" x14ac:dyDescent="0.2">
      <c r="A2147" s="20"/>
      <c r="B2147" s="7"/>
      <c r="C2147" s="53"/>
      <c r="D2147" s="88"/>
      <c r="E2147" s="6"/>
      <c r="F2147" s="88"/>
      <c r="G2147" s="14"/>
      <c r="H2147" s="14"/>
      <c r="I2147" s="17"/>
      <c r="J2147" s="17"/>
      <c r="K2147" s="6"/>
      <c r="L2147" s="6"/>
      <c r="M2147" s="136"/>
      <c r="N2147" s="14"/>
      <c r="O2147" s="26"/>
      <c r="P2147" s="14"/>
      <c r="Q2147" s="14"/>
      <c r="R2147" s="14"/>
      <c r="S2147" s="14"/>
      <c r="T2147" s="14"/>
      <c r="U2147" s="14"/>
      <c r="V2147" s="6"/>
      <c r="W2147" s="256">
        <f t="shared" si="207"/>
        <v>0</v>
      </c>
      <c r="X2147" s="144" t="str">
        <f t="shared" si="209"/>
        <v/>
      </c>
      <c r="Y2147" s="26"/>
      <c r="Z2147" s="34"/>
      <c r="AA2147" s="34"/>
      <c r="AB2147" s="34"/>
      <c r="AC2147" s="35"/>
      <c r="AD2147" s="36"/>
      <c r="AE2147" s="49"/>
      <c r="AF2147" s="246"/>
      <c r="AG2147" s="257">
        <f t="shared" si="208"/>
        <v>0</v>
      </c>
      <c r="AH2147" s="252" t="str">
        <f t="shared" si="210"/>
        <v/>
      </c>
      <c r="AI2147" s="258">
        <f t="shared" si="211"/>
        <v>0</v>
      </c>
    </row>
    <row r="2148" spans="1:35" ht="14.25" customHeight="1" x14ac:dyDescent="0.2">
      <c r="A2148" s="20"/>
      <c r="B2148" s="7"/>
      <c r="C2148" s="53"/>
      <c r="D2148" s="88"/>
      <c r="E2148" s="6"/>
      <c r="F2148" s="88"/>
      <c r="G2148" s="14"/>
      <c r="H2148" s="14"/>
      <c r="I2148" s="17"/>
      <c r="J2148" s="17"/>
      <c r="K2148" s="6"/>
      <c r="L2148" s="6"/>
      <c r="M2148" s="136"/>
      <c r="N2148" s="14"/>
      <c r="O2148" s="26"/>
      <c r="P2148" s="14"/>
      <c r="Q2148" s="14"/>
      <c r="R2148" s="14"/>
      <c r="S2148" s="14"/>
      <c r="T2148" s="14"/>
      <c r="U2148" s="14"/>
      <c r="V2148" s="6"/>
      <c r="W2148" s="256">
        <f t="shared" si="207"/>
        <v>0</v>
      </c>
      <c r="X2148" s="144" t="str">
        <f t="shared" si="209"/>
        <v/>
      </c>
      <c r="Y2148" s="26"/>
      <c r="Z2148" s="34"/>
      <c r="AA2148" s="34"/>
      <c r="AB2148" s="34"/>
      <c r="AC2148" s="35"/>
      <c r="AD2148" s="36"/>
      <c r="AE2148" s="49"/>
      <c r="AF2148" s="246"/>
      <c r="AG2148" s="257">
        <f t="shared" si="208"/>
        <v>0</v>
      </c>
      <c r="AH2148" s="252" t="str">
        <f t="shared" si="210"/>
        <v/>
      </c>
      <c r="AI2148" s="258">
        <f t="shared" si="211"/>
        <v>0</v>
      </c>
    </row>
    <row r="2149" spans="1:35" ht="14.25" customHeight="1" x14ac:dyDescent="0.2">
      <c r="A2149" s="20"/>
      <c r="B2149" s="7"/>
      <c r="C2149" s="53"/>
      <c r="D2149" s="88"/>
      <c r="E2149" s="6"/>
      <c r="F2149" s="88"/>
      <c r="G2149" s="14"/>
      <c r="H2149" s="14"/>
      <c r="I2149" s="17"/>
      <c r="J2149" s="17"/>
      <c r="K2149" s="6"/>
      <c r="L2149" s="6"/>
      <c r="M2149" s="136"/>
      <c r="N2149" s="14"/>
      <c r="O2149" s="26"/>
      <c r="P2149" s="14"/>
      <c r="Q2149" s="14"/>
      <c r="R2149" s="14"/>
      <c r="S2149" s="14"/>
      <c r="T2149" s="14"/>
      <c r="U2149" s="14"/>
      <c r="V2149" s="6"/>
      <c r="W2149" s="256">
        <f t="shared" si="207"/>
        <v>0</v>
      </c>
      <c r="X2149" s="144" t="str">
        <f t="shared" si="209"/>
        <v/>
      </c>
      <c r="Y2149" s="26"/>
      <c r="Z2149" s="34"/>
      <c r="AA2149" s="34"/>
      <c r="AB2149" s="34"/>
      <c r="AC2149" s="35"/>
      <c r="AD2149" s="36"/>
      <c r="AE2149" s="49"/>
      <c r="AF2149" s="246"/>
      <c r="AG2149" s="257">
        <f t="shared" si="208"/>
        <v>0</v>
      </c>
      <c r="AH2149" s="252" t="str">
        <f t="shared" si="210"/>
        <v/>
      </c>
      <c r="AI2149" s="258">
        <f t="shared" si="211"/>
        <v>0</v>
      </c>
    </row>
    <row r="2150" spans="1:35" ht="14.25" customHeight="1" x14ac:dyDescent="0.2">
      <c r="A2150" s="20"/>
      <c r="B2150" s="7"/>
      <c r="C2150" s="53"/>
      <c r="D2150" s="88"/>
      <c r="E2150" s="6"/>
      <c r="F2150" s="88"/>
      <c r="G2150" s="14"/>
      <c r="H2150" s="14"/>
      <c r="I2150" s="17"/>
      <c r="J2150" s="17"/>
      <c r="K2150" s="6"/>
      <c r="L2150" s="6"/>
      <c r="M2150" s="136"/>
      <c r="N2150" s="14"/>
      <c r="O2150" s="26"/>
      <c r="P2150" s="14"/>
      <c r="Q2150" s="14"/>
      <c r="R2150" s="14"/>
      <c r="S2150" s="14"/>
      <c r="T2150" s="14"/>
      <c r="U2150" s="14"/>
      <c r="V2150" s="6"/>
      <c r="W2150" s="256">
        <f t="shared" si="207"/>
        <v>0</v>
      </c>
      <c r="X2150" s="144" t="str">
        <f t="shared" si="209"/>
        <v/>
      </c>
      <c r="Y2150" s="26"/>
      <c r="Z2150" s="34"/>
      <c r="AA2150" s="34"/>
      <c r="AB2150" s="34"/>
      <c r="AC2150" s="35"/>
      <c r="AD2150" s="36"/>
      <c r="AE2150" s="49"/>
      <c r="AF2150" s="246"/>
      <c r="AG2150" s="257">
        <f t="shared" si="208"/>
        <v>0</v>
      </c>
      <c r="AH2150" s="252" t="str">
        <f t="shared" si="210"/>
        <v/>
      </c>
      <c r="AI2150" s="258">
        <f t="shared" si="211"/>
        <v>0</v>
      </c>
    </row>
    <row r="2151" spans="1:35" ht="14.25" customHeight="1" x14ac:dyDescent="0.2">
      <c r="A2151" s="20"/>
      <c r="B2151" s="7"/>
      <c r="C2151" s="53"/>
      <c r="D2151" s="88"/>
      <c r="E2151" s="6"/>
      <c r="F2151" s="88"/>
      <c r="G2151" s="14"/>
      <c r="H2151" s="14"/>
      <c r="I2151" s="17"/>
      <c r="J2151" s="17"/>
      <c r="K2151" s="6"/>
      <c r="L2151" s="6"/>
      <c r="M2151" s="136"/>
      <c r="N2151" s="14"/>
      <c r="O2151" s="26"/>
      <c r="P2151" s="14"/>
      <c r="Q2151" s="14"/>
      <c r="R2151" s="14"/>
      <c r="S2151" s="14"/>
      <c r="T2151" s="14"/>
      <c r="U2151" s="14"/>
      <c r="V2151" s="6"/>
      <c r="W2151" s="256">
        <f t="shared" si="207"/>
        <v>0</v>
      </c>
      <c r="X2151" s="144" t="str">
        <f t="shared" si="209"/>
        <v/>
      </c>
      <c r="Y2151" s="26"/>
      <c r="Z2151" s="34"/>
      <c r="AA2151" s="34"/>
      <c r="AB2151" s="34"/>
      <c r="AC2151" s="35"/>
      <c r="AD2151" s="36"/>
      <c r="AE2151" s="49"/>
      <c r="AF2151" s="246"/>
      <c r="AG2151" s="257">
        <f t="shared" si="208"/>
        <v>0</v>
      </c>
      <c r="AH2151" s="252" t="str">
        <f t="shared" si="210"/>
        <v/>
      </c>
      <c r="AI2151" s="258">
        <f t="shared" si="211"/>
        <v>0</v>
      </c>
    </row>
    <row r="2152" spans="1:35" ht="14.25" customHeight="1" x14ac:dyDescent="0.2">
      <c r="A2152" s="20"/>
      <c r="B2152" s="7"/>
      <c r="C2152" s="53"/>
      <c r="D2152" s="88"/>
      <c r="E2152" s="6"/>
      <c r="F2152" s="88"/>
      <c r="G2152" s="14"/>
      <c r="H2152" s="14"/>
      <c r="I2152" s="17"/>
      <c r="J2152" s="17"/>
      <c r="K2152" s="6"/>
      <c r="L2152" s="6"/>
      <c r="M2152" s="136"/>
      <c r="N2152" s="14"/>
      <c r="O2152" s="26"/>
      <c r="P2152" s="14"/>
      <c r="Q2152" s="14"/>
      <c r="R2152" s="14"/>
      <c r="S2152" s="14"/>
      <c r="T2152" s="14"/>
      <c r="U2152" s="14"/>
      <c r="V2152" s="6"/>
      <c r="W2152" s="256">
        <f t="shared" ref="W2152:W2215" si="212">S2152+T2152+U2152+V2152</f>
        <v>0</v>
      </c>
      <c r="X2152" s="144" t="str">
        <f t="shared" si="209"/>
        <v/>
      </c>
      <c r="Y2152" s="26"/>
      <c r="Z2152" s="34"/>
      <c r="AA2152" s="34"/>
      <c r="AB2152" s="34"/>
      <c r="AC2152" s="35"/>
      <c r="AD2152" s="36"/>
      <c r="AE2152" s="49"/>
      <c r="AF2152" s="246"/>
      <c r="AG2152" s="257">
        <f t="shared" ref="AG2152:AG2215" si="213">N2152*C2152</f>
        <v>0</v>
      </c>
      <c r="AH2152" s="252" t="str">
        <f t="shared" si="210"/>
        <v/>
      </c>
      <c r="AI2152" s="258">
        <f t="shared" si="211"/>
        <v>0</v>
      </c>
    </row>
    <row r="2153" spans="1:35" ht="14.25" customHeight="1" x14ac:dyDescent="0.2">
      <c r="A2153" s="20"/>
      <c r="B2153" s="7"/>
      <c r="C2153" s="53"/>
      <c r="D2153" s="88"/>
      <c r="E2153" s="6"/>
      <c r="F2153" s="88"/>
      <c r="G2153" s="14"/>
      <c r="H2153" s="14"/>
      <c r="I2153" s="17"/>
      <c r="J2153" s="17"/>
      <c r="K2153" s="6"/>
      <c r="L2153" s="6"/>
      <c r="M2153" s="136"/>
      <c r="N2153" s="14"/>
      <c r="O2153" s="26"/>
      <c r="P2153" s="14"/>
      <c r="Q2153" s="14"/>
      <c r="R2153" s="14"/>
      <c r="S2153" s="14"/>
      <c r="T2153" s="14"/>
      <c r="U2153" s="14"/>
      <c r="V2153" s="6"/>
      <c r="W2153" s="256">
        <f t="shared" si="212"/>
        <v>0</v>
      </c>
      <c r="X2153" s="144" t="str">
        <f t="shared" ref="X2153:X2216" si="214">IF(O2153="a",0,IF(O2153="d","0",IF(O2153="","",+N2153-S2153-T2153-U2153-V2153)))</f>
        <v/>
      </c>
      <c r="Y2153" s="26"/>
      <c r="Z2153" s="34"/>
      <c r="AA2153" s="34"/>
      <c r="AB2153" s="34"/>
      <c r="AC2153" s="35"/>
      <c r="AD2153" s="36"/>
      <c r="AE2153" s="49"/>
      <c r="AF2153" s="246"/>
      <c r="AG2153" s="257">
        <f t="shared" si="213"/>
        <v>0</v>
      </c>
      <c r="AH2153" s="252" t="str">
        <f t="shared" ref="AH2153:AH2216" si="215">IF(O2153="a",0,IF(O2153="d",0,IF(C2153="","",+N2153-(C2153*N2153))))</f>
        <v/>
      </c>
      <c r="AI2153" s="258">
        <f t="shared" si="211"/>
        <v>0</v>
      </c>
    </row>
    <row r="2154" spans="1:35" ht="14.25" customHeight="1" x14ac:dyDescent="0.2">
      <c r="A2154" s="20"/>
      <c r="B2154" s="7"/>
      <c r="C2154" s="53"/>
      <c r="D2154" s="88"/>
      <c r="E2154" s="6"/>
      <c r="F2154" s="88"/>
      <c r="G2154" s="14"/>
      <c r="H2154" s="14"/>
      <c r="I2154" s="17"/>
      <c r="J2154" s="17"/>
      <c r="K2154" s="6"/>
      <c r="L2154" s="6"/>
      <c r="M2154" s="136"/>
      <c r="N2154" s="14"/>
      <c r="O2154" s="26"/>
      <c r="P2154" s="14"/>
      <c r="Q2154" s="14"/>
      <c r="R2154" s="14"/>
      <c r="S2154" s="14"/>
      <c r="T2154" s="14"/>
      <c r="U2154" s="14"/>
      <c r="V2154" s="6"/>
      <c r="W2154" s="256">
        <f t="shared" si="212"/>
        <v>0</v>
      </c>
      <c r="X2154" s="144" t="str">
        <f t="shared" si="214"/>
        <v/>
      </c>
      <c r="Y2154" s="26"/>
      <c r="Z2154" s="34"/>
      <c r="AA2154" s="34"/>
      <c r="AB2154" s="34"/>
      <c r="AC2154" s="35"/>
      <c r="AD2154" s="36"/>
      <c r="AE2154" s="49"/>
      <c r="AF2154" s="246"/>
      <c r="AG2154" s="257">
        <f t="shared" si="213"/>
        <v>0</v>
      </c>
      <c r="AH2154" s="252" t="str">
        <f t="shared" si="215"/>
        <v/>
      </c>
      <c r="AI2154" s="258">
        <f t="shared" si="211"/>
        <v>0</v>
      </c>
    </row>
    <row r="2155" spans="1:35" ht="14.25" customHeight="1" x14ac:dyDescent="0.2">
      <c r="A2155" s="20"/>
      <c r="B2155" s="7"/>
      <c r="C2155" s="53"/>
      <c r="D2155" s="88"/>
      <c r="E2155" s="6"/>
      <c r="F2155" s="88"/>
      <c r="G2155" s="14"/>
      <c r="H2155" s="14"/>
      <c r="I2155" s="17"/>
      <c r="J2155" s="17"/>
      <c r="K2155" s="6"/>
      <c r="L2155" s="6"/>
      <c r="M2155" s="136"/>
      <c r="N2155" s="14"/>
      <c r="O2155" s="26"/>
      <c r="P2155" s="14"/>
      <c r="Q2155" s="14"/>
      <c r="R2155" s="14"/>
      <c r="S2155" s="14"/>
      <c r="T2155" s="14"/>
      <c r="U2155" s="14"/>
      <c r="V2155" s="6"/>
      <c r="W2155" s="256">
        <f t="shared" si="212"/>
        <v>0</v>
      </c>
      <c r="X2155" s="144" t="str">
        <f t="shared" si="214"/>
        <v/>
      </c>
      <c r="Y2155" s="26"/>
      <c r="Z2155" s="34"/>
      <c r="AA2155" s="34"/>
      <c r="AB2155" s="34"/>
      <c r="AC2155" s="35"/>
      <c r="AD2155" s="36"/>
      <c r="AE2155" s="49"/>
      <c r="AF2155" s="246"/>
      <c r="AG2155" s="257">
        <f t="shared" si="213"/>
        <v>0</v>
      </c>
      <c r="AH2155" s="252" t="str">
        <f t="shared" si="215"/>
        <v/>
      </c>
      <c r="AI2155" s="258">
        <f t="shared" si="211"/>
        <v>0</v>
      </c>
    </row>
    <row r="2156" spans="1:35" ht="14.25" customHeight="1" x14ac:dyDescent="0.2">
      <c r="A2156" s="20"/>
      <c r="B2156" s="7"/>
      <c r="C2156" s="53"/>
      <c r="D2156" s="88"/>
      <c r="E2156" s="6"/>
      <c r="F2156" s="88"/>
      <c r="G2156" s="14"/>
      <c r="H2156" s="14"/>
      <c r="I2156" s="17"/>
      <c r="J2156" s="17"/>
      <c r="K2156" s="6"/>
      <c r="L2156" s="6"/>
      <c r="M2156" s="136"/>
      <c r="N2156" s="14"/>
      <c r="O2156" s="26"/>
      <c r="P2156" s="14"/>
      <c r="Q2156" s="14"/>
      <c r="R2156" s="14"/>
      <c r="S2156" s="14"/>
      <c r="T2156" s="14"/>
      <c r="U2156" s="14"/>
      <c r="V2156" s="6"/>
      <c r="W2156" s="256">
        <f t="shared" si="212"/>
        <v>0</v>
      </c>
      <c r="X2156" s="144" t="str">
        <f t="shared" si="214"/>
        <v/>
      </c>
      <c r="Y2156" s="26"/>
      <c r="Z2156" s="34"/>
      <c r="AA2156" s="34"/>
      <c r="AB2156" s="34"/>
      <c r="AC2156" s="35"/>
      <c r="AD2156" s="36"/>
      <c r="AE2156" s="49"/>
      <c r="AF2156" s="246"/>
      <c r="AG2156" s="257">
        <f t="shared" si="213"/>
        <v>0</v>
      </c>
      <c r="AH2156" s="252" t="str">
        <f t="shared" si="215"/>
        <v/>
      </c>
      <c r="AI2156" s="258">
        <f t="shared" si="211"/>
        <v>0</v>
      </c>
    </row>
    <row r="2157" spans="1:35" ht="14.25" customHeight="1" x14ac:dyDescent="0.2">
      <c r="A2157" s="20"/>
      <c r="B2157" s="7"/>
      <c r="C2157" s="53"/>
      <c r="D2157" s="88"/>
      <c r="E2157" s="6"/>
      <c r="F2157" s="88"/>
      <c r="G2157" s="14"/>
      <c r="H2157" s="14"/>
      <c r="I2157" s="17"/>
      <c r="J2157" s="17"/>
      <c r="K2157" s="6"/>
      <c r="L2157" s="6"/>
      <c r="M2157" s="136"/>
      <c r="N2157" s="14"/>
      <c r="O2157" s="26"/>
      <c r="P2157" s="14"/>
      <c r="Q2157" s="14"/>
      <c r="R2157" s="14"/>
      <c r="S2157" s="14"/>
      <c r="T2157" s="14"/>
      <c r="U2157" s="14"/>
      <c r="V2157" s="6"/>
      <c r="W2157" s="256">
        <f t="shared" si="212"/>
        <v>0</v>
      </c>
      <c r="X2157" s="144" t="str">
        <f t="shared" si="214"/>
        <v/>
      </c>
      <c r="Y2157" s="26"/>
      <c r="Z2157" s="34"/>
      <c r="AA2157" s="34"/>
      <c r="AB2157" s="34"/>
      <c r="AC2157" s="35"/>
      <c r="AD2157" s="36"/>
      <c r="AE2157" s="49"/>
      <c r="AF2157" s="246"/>
      <c r="AG2157" s="257">
        <f t="shared" si="213"/>
        <v>0</v>
      </c>
      <c r="AH2157" s="252" t="str">
        <f t="shared" si="215"/>
        <v/>
      </c>
      <c r="AI2157" s="258">
        <f t="shared" si="211"/>
        <v>0</v>
      </c>
    </row>
    <row r="2158" spans="1:35" ht="14.25" customHeight="1" x14ac:dyDescent="0.2">
      <c r="A2158" s="20"/>
      <c r="B2158" s="7"/>
      <c r="C2158" s="53"/>
      <c r="D2158" s="88"/>
      <c r="E2158" s="6"/>
      <c r="F2158" s="88"/>
      <c r="G2158" s="14"/>
      <c r="H2158" s="14"/>
      <c r="I2158" s="17"/>
      <c r="J2158" s="17"/>
      <c r="K2158" s="6"/>
      <c r="L2158" s="6"/>
      <c r="M2158" s="136"/>
      <c r="N2158" s="14"/>
      <c r="O2158" s="26"/>
      <c r="P2158" s="14"/>
      <c r="Q2158" s="14"/>
      <c r="R2158" s="14"/>
      <c r="S2158" s="14"/>
      <c r="T2158" s="14"/>
      <c r="U2158" s="14"/>
      <c r="V2158" s="6"/>
      <c r="W2158" s="256">
        <f t="shared" si="212"/>
        <v>0</v>
      </c>
      <c r="X2158" s="144" t="str">
        <f t="shared" si="214"/>
        <v/>
      </c>
      <c r="Y2158" s="26"/>
      <c r="Z2158" s="34"/>
      <c r="AA2158" s="34"/>
      <c r="AB2158" s="34"/>
      <c r="AC2158" s="35"/>
      <c r="AD2158" s="36"/>
      <c r="AE2158" s="49"/>
      <c r="AF2158" s="246"/>
      <c r="AG2158" s="257">
        <f t="shared" si="213"/>
        <v>0</v>
      </c>
      <c r="AH2158" s="252" t="str">
        <f t="shared" si="215"/>
        <v/>
      </c>
      <c r="AI2158" s="258">
        <f t="shared" ref="AI2158:AI2221" si="216">AG2158-W2158</f>
        <v>0</v>
      </c>
    </row>
    <row r="2159" spans="1:35" ht="14.25" customHeight="1" x14ac:dyDescent="0.2">
      <c r="A2159" s="20"/>
      <c r="B2159" s="7"/>
      <c r="C2159" s="53"/>
      <c r="D2159" s="88"/>
      <c r="E2159" s="6"/>
      <c r="F2159" s="88"/>
      <c r="G2159" s="14"/>
      <c r="H2159" s="14"/>
      <c r="I2159" s="17"/>
      <c r="J2159" s="17"/>
      <c r="K2159" s="6"/>
      <c r="L2159" s="6"/>
      <c r="M2159" s="136"/>
      <c r="N2159" s="14"/>
      <c r="O2159" s="26"/>
      <c r="P2159" s="14"/>
      <c r="Q2159" s="14"/>
      <c r="R2159" s="14"/>
      <c r="S2159" s="14"/>
      <c r="T2159" s="14"/>
      <c r="U2159" s="14"/>
      <c r="V2159" s="6"/>
      <c r="W2159" s="256">
        <f t="shared" si="212"/>
        <v>0</v>
      </c>
      <c r="X2159" s="144" t="str">
        <f t="shared" si="214"/>
        <v/>
      </c>
      <c r="Y2159" s="26"/>
      <c r="Z2159" s="34"/>
      <c r="AA2159" s="34"/>
      <c r="AB2159" s="34"/>
      <c r="AC2159" s="35"/>
      <c r="AD2159" s="36"/>
      <c r="AE2159" s="49"/>
      <c r="AF2159" s="246"/>
      <c r="AG2159" s="257">
        <f t="shared" si="213"/>
        <v>0</v>
      </c>
      <c r="AH2159" s="252" t="str">
        <f t="shared" si="215"/>
        <v/>
      </c>
      <c r="AI2159" s="258">
        <f t="shared" si="216"/>
        <v>0</v>
      </c>
    </row>
    <row r="2160" spans="1:35" ht="14.25" customHeight="1" x14ac:dyDescent="0.2">
      <c r="A2160" s="20"/>
      <c r="B2160" s="7"/>
      <c r="C2160" s="53"/>
      <c r="D2160" s="88"/>
      <c r="E2160" s="6"/>
      <c r="F2160" s="88"/>
      <c r="G2160" s="14"/>
      <c r="H2160" s="14"/>
      <c r="I2160" s="17"/>
      <c r="J2160" s="17"/>
      <c r="K2160" s="6"/>
      <c r="L2160" s="6"/>
      <c r="M2160" s="136"/>
      <c r="N2160" s="14"/>
      <c r="O2160" s="26"/>
      <c r="P2160" s="14"/>
      <c r="Q2160" s="14"/>
      <c r="R2160" s="14"/>
      <c r="S2160" s="14"/>
      <c r="T2160" s="14"/>
      <c r="U2160" s="14"/>
      <c r="V2160" s="6"/>
      <c r="W2160" s="256">
        <f t="shared" si="212"/>
        <v>0</v>
      </c>
      <c r="X2160" s="144" t="str">
        <f t="shared" si="214"/>
        <v/>
      </c>
      <c r="Y2160" s="26"/>
      <c r="Z2160" s="34"/>
      <c r="AA2160" s="34"/>
      <c r="AB2160" s="34"/>
      <c r="AC2160" s="35"/>
      <c r="AD2160" s="36"/>
      <c r="AE2160" s="49"/>
      <c r="AF2160" s="246"/>
      <c r="AG2160" s="257">
        <f t="shared" si="213"/>
        <v>0</v>
      </c>
      <c r="AH2160" s="252" t="str">
        <f t="shared" si="215"/>
        <v/>
      </c>
      <c r="AI2160" s="258">
        <f t="shared" si="216"/>
        <v>0</v>
      </c>
    </row>
    <row r="2161" spans="1:35" ht="14.25" customHeight="1" x14ac:dyDescent="0.2">
      <c r="A2161" s="20"/>
      <c r="B2161" s="7"/>
      <c r="C2161" s="53"/>
      <c r="D2161" s="88"/>
      <c r="E2161" s="6"/>
      <c r="F2161" s="88"/>
      <c r="G2161" s="14"/>
      <c r="H2161" s="14"/>
      <c r="I2161" s="17"/>
      <c r="J2161" s="17"/>
      <c r="K2161" s="6"/>
      <c r="L2161" s="6"/>
      <c r="M2161" s="136"/>
      <c r="N2161" s="14"/>
      <c r="O2161" s="26"/>
      <c r="P2161" s="14"/>
      <c r="Q2161" s="14"/>
      <c r="R2161" s="14"/>
      <c r="S2161" s="14"/>
      <c r="T2161" s="14"/>
      <c r="U2161" s="14"/>
      <c r="V2161" s="6"/>
      <c r="W2161" s="256">
        <f t="shared" si="212"/>
        <v>0</v>
      </c>
      <c r="X2161" s="144" t="str">
        <f t="shared" si="214"/>
        <v/>
      </c>
      <c r="Y2161" s="26"/>
      <c r="Z2161" s="34"/>
      <c r="AA2161" s="34"/>
      <c r="AB2161" s="34"/>
      <c r="AC2161" s="35"/>
      <c r="AD2161" s="36"/>
      <c r="AE2161" s="49"/>
      <c r="AF2161" s="246"/>
      <c r="AG2161" s="257">
        <f t="shared" si="213"/>
        <v>0</v>
      </c>
      <c r="AH2161" s="252" t="str">
        <f t="shared" si="215"/>
        <v/>
      </c>
      <c r="AI2161" s="258">
        <f t="shared" si="216"/>
        <v>0</v>
      </c>
    </row>
    <row r="2162" spans="1:35" ht="14.25" customHeight="1" x14ac:dyDescent="0.2">
      <c r="A2162" s="20"/>
      <c r="B2162" s="7"/>
      <c r="C2162" s="53"/>
      <c r="D2162" s="88"/>
      <c r="E2162" s="6"/>
      <c r="F2162" s="88"/>
      <c r="G2162" s="14"/>
      <c r="H2162" s="14"/>
      <c r="I2162" s="17"/>
      <c r="J2162" s="17"/>
      <c r="K2162" s="6"/>
      <c r="L2162" s="6"/>
      <c r="M2162" s="136"/>
      <c r="N2162" s="14"/>
      <c r="O2162" s="26"/>
      <c r="P2162" s="14"/>
      <c r="Q2162" s="14"/>
      <c r="R2162" s="14"/>
      <c r="S2162" s="14"/>
      <c r="T2162" s="14"/>
      <c r="U2162" s="14"/>
      <c r="V2162" s="6"/>
      <c r="W2162" s="256">
        <f t="shared" si="212"/>
        <v>0</v>
      </c>
      <c r="X2162" s="144" t="str">
        <f t="shared" si="214"/>
        <v/>
      </c>
      <c r="Y2162" s="26"/>
      <c r="Z2162" s="34"/>
      <c r="AA2162" s="34"/>
      <c r="AB2162" s="34"/>
      <c r="AC2162" s="35"/>
      <c r="AD2162" s="36"/>
      <c r="AE2162" s="49"/>
      <c r="AF2162" s="246"/>
      <c r="AG2162" s="257">
        <f t="shared" si="213"/>
        <v>0</v>
      </c>
      <c r="AH2162" s="252" t="str">
        <f t="shared" si="215"/>
        <v/>
      </c>
      <c r="AI2162" s="258">
        <f t="shared" si="216"/>
        <v>0</v>
      </c>
    </row>
    <row r="2163" spans="1:35" ht="14.25" customHeight="1" x14ac:dyDescent="0.2">
      <c r="A2163" s="20"/>
      <c r="B2163" s="7"/>
      <c r="C2163" s="53"/>
      <c r="D2163" s="88"/>
      <c r="E2163" s="6"/>
      <c r="F2163" s="88"/>
      <c r="G2163" s="14"/>
      <c r="H2163" s="14"/>
      <c r="I2163" s="17"/>
      <c r="J2163" s="17"/>
      <c r="K2163" s="6"/>
      <c r="L2163" s="6"/>
      <c r="M2163" s="136"/>
      <c r="N2163" s="14"/>
      <c r="O2163" s="26"/>
      <c r="P2163" s="14"/>
      <c r="Q2163" s="14"/>
      <c r="R2163" s="14"/>
      <c r="S2163" s="14"/>
      <c r="T2163" s="14"/>
      <c r="U2163" s="14"/>
      <c r="V2163" s="6"/>
      <c r="W2163" s="256">
        <f t="shared" si="212"/>
        <v>0</v>
      </c>
      <c r="X2163" s="144" t="str">
        <f t="shared" si="214"/>
        <v/>
      </c>
      <c r="Y2163" s="26"/>
      <c r="Z2163" s="34"/>
      <c r="AA2163" s="34"/>
      <c r="AB2163" s="34"/>
      <c r="AC2163" s="35"/>
      <c r="AD2163" s="36"/>
      <c r="AE2163" s="49"/>
      <c r="AF2163" s="246"/>
      <c r="AG2163" s="257">
        <f t="shared" si="213"/>
        <v>0</v>
      </c>
      <c r="AH2163" s="252" t="str">
        <f t="shared" si="215"/>
        <v/>
      </c>
      <c r="AI2163" s="258">
        <f t="shared" si="216"/>
        <v>0</v>
      </c>
    </row>
    <row r="2164" spans="1:35" ht="14.25" customHeight="1" x14ac:dyDescent="0.2">
      <c r="A2164" s="20"/>
      <c r="B2164" s="7"/>
      <c r="C2164" s="53"/>
      <c r="D2164" s="88"/>
      <c r="E2164" s="6"/>
      <c r="F2164" s="88"/>
      <c r="G2164" s="14"/>
      <c r="H2164" s="14"/>
      <c r="I2164" s="17"/>
      <c r="J2164" s="17"/>
      <c r="K2164" s="6"/>
      <c r="L2164" s="6"/>
      <c r="M2164" s="136"/>
      <c r="N2164" s="14"/>
      <c r="O2164" s="26"/>
      <c r="P2164" s="14"/>
      <c r="Q2164" s="14"/>
      <c r="R2164" s="14"/>
      <c r="S2164" s="14"/>
      <c r="T2164" s="14"/>
      <c r="U2164" s="14"/>
      <c r="V2164" s="6"/>
      <c r="W2164" s="256">
        <f t="shared" si="212"/>
        <v>0</v>
      </c>
      <c r="X2164" s="144" t="str">
        <f t="shared" si="214"/>
        <v/>
      </c>
      <c r="Y2164" s="26"/>
      <c r="Z2164" s="34"/>
      <c r="AA2164" s="34"/>
      <c r="AB2164" s="34"/>
      <c r="AC2164" s="35"/>
      <c r="AD2164" s="36"/>
      <c r="AE2164" s="49"/>
      <c r="AF2164" s="246"/>
      <c r="AG2164" s="257">
        <f t="shared" si="213"/>
        <v>0</v>
      </c>
      <c r="AH2164" s="252" t="str">
        <f t="shared" si="215"/>
        <v/>
      </c>
      <c r="AI2164" s="258">
        <f t="shared" si="216"/>
        <v>0</v>
      </c>
    </row>
    <row r="2165" spans="1:35" ht="14.25" customHeight="1" x14ac:dyDescent="0.2">
      <c r="A2165" s="20"/>
      <c r="B2165" s="7"/>
      <c r="C2165" s="53"/>
      <c r="D2165" s="88"/>
      <c r="E2165" s="6"/>
      <c r="F2165" s="88"/>
      <c r="G2165" s="14"/>
      <c r="H2165" s="14"/>
      <c r="I2165" s="17"/>
      <c r="J2165" s="17"/>
      <c r="K2165" s="6"/>
      <c r="L2165" s="6"/>
      <c r="M2165" s="136"/>
      <c r="N2165" s="14"/>
      <c r="O2165" s="26"/>
      <c r="P2165" s="14"/>
      <c r="Q2165" s="14"/>
      <c r="R2165" s="14"/>
      <c r="S2165" s="14"/>
      <c r="T2165" s="14"/>
      <c r="U2165" s="14"/>
      <c r="V2165" s="6"/>
      <c r="W2165" s="256">
        <f t="shared" si="212"/>
        <v>0</v>
      </c>
      <c r="X2165" s="144" t="str">
        <f t="shared" si="214"/>
        <v/>
      </c>
      <c r="Y2165" s="26"/>
      <c r="Z2165" s="34"/>
      <c r="AA2165" s="34"/>
      <c r="AB2165" s="34"/>
      <c r="AC2165" s="35"/>
      <c r="AD2165" s="36"/>
      <c r="AE2165" s="49"/>
      <c r="AF2165" s="246"/>
      <c r="AG2165" s="257">
        <f t="shared" si="213"/>
        <v>0</v>
      </c>
      <c r="AH2165" s="252" t="str">
        <f t="shared" si="215"/>
        <v/>
      </c>
      <c r="AI2165" s="258">
        <f t="shared" si="216"/>
        <v>0</v>
      </c>
    </row>
    <row r="2166" spans="1:35" ht="14.25" customHeight="1" x14ac:dyDescent="0.2">
      <c r="A2166" s="20"/>
      <c r="B2166" s="7"/>
      <c r="C2166" s="53"/>
      <c r="D2166" s="88"/>
      <c r="E2166" s="6"/>
      <c r="F2166" s="88"/>
      <c r="G2166" s="14"/>
      <c r="H2166" s="14"/>
      <c r="I2166" s="17"/>
      <c r="J2166" s="17"/>
      <c r="K2166" s="6"/>
      <c r="L2166" s="6"/>
      <c r="M2166" s="136"/>
      <c r="N2166" s="14"/>
      <c r="O2166" s="26"/>
      <c r="P2166" s="14"/>
      <c r="Q2166" s="14"/>
      <c r="R2166" s="14"/>
      <c r="S2166" s="14"/>
      <c r="T2166" s="14"/>
      <c r="U2166" s="14"/>
      <c r="V2166" s="6"/>
      <c r="W2166" s="256">
        <f t="shared" si="212"/>
        <v>0</v>
      </c>
      <c r="X2166" s="144" t="str">
        <f t="shared" si="214"/>
        <v/>
      </c>
      <c r="Y2166" s="26"/>
      <c r="Z2166" s="34"/>
      <c r="AA2166" s="34"/>
      <c r="AB2166" s="34"/>
      <c r="AC2166" s="35"/>
      <c r="AD2166" s="36"/>
      <c r="AE2166" s="49"/>
      <c r="AF2166" s="246"/>
      <c r="AG2166" s="257">
        <f t="shared" si="213"/>
        <v>0</v>
      </c>
      <c r="AH2166" s="252" t="str">
        <f t="shared" si="215"/>
        <v/>
      </c>
      <c r="AI2166" s="258">
        <f t="shared" si="216"/>
        <v>0</v>
      </c>
    </row>
    <row r="2167" spans="1:35" ht="14.25" customHeight="1" x14ac:dyDescent="0.2">
      <c r="A2167" s="20"/>
      <c r="B2167" s="7"/>
      <c r="C2167" s="53"/>
      <c r="D2167" s="88"/>
      <c r="E2167" s="6"/>
      <c r="F2167" s="88"/>
      <c r="G2167" s="14"/>
      <c r="H2167" s="14"/>
      <c r="I2167" s="17"/>
      <c r="J2167" s="17"/>
      <c r="K2167" s="6"/>
      <c r="L2167" s="6"/>
      <c r="M2167" s="136"/>
      <c r="N2167" s="14"/>
      <c r="O2167" s="26"/>
      <c r="P2167" s="14"/>
      <c r="Q2167" s="14"/>
      <c r="R2167" s="14"/>
      <c r="S2167" s="14"/>
      <c r="T2167" s="14"/>
      <c r="U2167" s="14"/>
      <c r="V2167" s="6"/>
      <c r="W2167" s="256">
        <f t="shared" si="212"/>
        <v>0</v>
      </c>
      <c r="X2167" s="144" t="str">
        <f t="shared" si="214"/>
        <v/>
      </c>
      <c r="Y2167" s="26"/>
      <c r="Z2167" s="34"/>
      <c r="AA2167" s="34"/>
      <c r="AB2167" s="34"/>
      <c r="AC2167" s="35"/>
      <c r="AD2167" s="36"/>
      <c r="AE2167" s="49"/>
      <c r="AF2167" s="246"/>
      <c r="AG2167" s="257">
        <f t="shared" si="213"/>
        <v>0</v>
      </c>
      <c r="AH2167" s="252" t="str">
        <f t="shared" si="215"/>
        <v/>
      </c>
      <c r="AI2167" s="258">
        <f t="shared" si="216"/>
        <v>0</v>
      </c>
    </row>
    <row r="2168" spans="1:35" ht="14.25" customHeight="1" x14ac:dyDescent="0.2">
      <c r="A2168" s="20"/>
      <c r="B2168" s="7"/>
      <c r="C2168" s="53"/>
      <c r="D2168" s="88"/>
      <c r="E2168" s="6"/>
      <c r="F2168" s="88"/>
      <c r="G2168" s="14"/>
      <c r="H2168" s="14"/>
      <c r="I2168" s="17"/>
      <c r="J2168" s="17"/>
      <c r="K2168" s="6"/>
      <c r="L2168" s="6"/>
      <c r="M2168" s="136"/>
      <c r="N2168" s="14"/>
      <c r="O2168" s="26"/>
      <c r="P2168" s="14"/>
      <c r="Q2168" s="14"/>
      <c r="R2168" s="14"/>
      <c r="S2168" s="14"/>
      <c r="T2168" s="14"/>
      <c r="U2168" s="14"/>
      <c r="V2168" s="6"/>
      <c r="W2168" s="256">
        <f t="shared" si="212"/>
        <v>0</v>
      </c>
      <c r="X2168" s="144" t="str">
        <f t="shared" si="214"/>
        <v/>
      </c>
      <c r="Y2168" s="26"/>
      <c r="Z2168" s="34"/>
      <c r="AA2168" s="34"/>
      <c r="AB2168" s="34"/>
      <c r="AC2168" s="35"/>
      <c r="AD2168" s="36"/>
      <c r="AE2168" s="49"/>
      <c r="AF2168" s="246"/>
      <c r="AG2168" s="257">
        <f t="shared" si="213"/>
        <v>0</v>
      </c>
      <c r="AH2168" s="252" t="str">
        <f t="shared" si="215"/>
        <v/>
      </c>
      <c r="AI2168" s="258">
        <f t="shared" si="216"/>
        <v>0</v>
      </c>
    </row>
    <row r="2169" spans="1:35" ht="14.25" customHeight="1" x14ac:dyDescent="0.2">
      <c r="A2169" s="20"/>
      <c r="B2169" s="7"/>
      <c r="C2169" s="53"/>
      <c r="D2169" s="88"/>
      <c r="E2169" s="6"/>
      <c r="F2169" s="88"/>
      <c r="G2169" s="14"/>
      <c r="H2169" s="14"/>
      <c r="I2169" s="17"/>
      <c r="J2169" s="17"/>
      <c r="K2169" s="6"/>
      <c r="L2169" s="6"/>
      <c r="M2169" s="136"/>
      <c r="N2169" s="14"/>
      <c r="O2169" s="26"/>
      <c r="P2169" s="14"/>
      <c r="Q2169" s="14"/>
      <c r="R2169" s="14"/>
      <c r="S2169" s="14"/>
      <c r="T2169" s="14"/>
      <c r="U2169" s="14"/>
      <c r="V2169" s="6"/>
      <c r="W2169" s="256">
        <f t="shared" si="212"/>
        <v>0</v>
      </c>
      <c r="X2169" s="144" t="str">
        <f t="shared" si="214"/>
        <v/>
      </c>
      <c r="Y2169" s="26"/>
      <c r="Z2169" s="34"/>
      <c r="AA2169" s="34"/>
      <c r="AB2169" s="34"/>
      <c r="AC2169" s="35"/>
      <c r="AD2169" s="36"/>
      <c r="AE2169" s="49"/>
      <c r="AF2169" s="246"/>
      <c r="AG2169" s="257">
        <f t="shared" si="213"/>
        <v>0</v>
      </c>
      <c r="AH2169" s="252" t="str">
        <f t="shared" si="215"/>
        <v/>
      </c>
      <c r="AI2169" s="258">
        <f t="shared" si="216"/>
        <v>0</v>
      </c>
    </row>
    <row r="2170" spans="1:35" ht="14.25" customHeight="1" x14ac:dyDescent="0.2">
      <c r="A2170" s="20"/>
      <c r="B2170" s="7"/>
      <c r="C2170" s="53"/>
      <c r="D2170" s="88"/>
      <c r="E2170" s="6"/>
      <c r="F2170" s="88"/>
      <c r="G2170" s="14"/>
      <c r="H2170" s="14"/>
      <c r="I2170" s="17"/>
      <c r="J2170" s="17"/>
      <c r="K2170" s="6"/>
      <c r="L2170" s="6"/>
      <c r="M2170" s="136"/>
      <c r="N2170" s="14"/>
      <c r="O2170" s="26"/>
      <c r="P2170" s="14"/>
      <c r="Q2170" s="14"/>
      <c r="R2170" s="14"/>
      <c r="S2170" s="14"/>
      <c r="T2170" s="14"/>
      <c r="U2170" s="14"/>
      <c r="V2170" s="6"/>
      <c r="W2170" s="256">
        <f t="shared" si="212"/>
        <v>0</v>
      </c>
      <c r="X2170" s="144" t="str">
        <f t="shared" si="214"/>
        <v/>
      </c>
      <c r="Y2170" s="26"/>
      <c r="Z2170" s="34"/>
      <c r="AA2170" s="34"/>
      <c r="AB2170" s="34"/>
      <c r="AC2170" s="35"/>
      <c r="AD2170" s="36"/>
      <c r="AE2170" s="49"/>
      <c r="AF2170" s="246"/>
      <c r="AG2170" s="257">
        <f t="shared" si="213"/>
        <v>0</v>
      </c>
      <c r="AH2170" s="252" t="str">
        <f t="shared" si="215"/>
        <v/>
      </c>
      <c r="AI2170" s="258">
        <f t="shared" si="216"/>
        <v>0</v>
      </c>
    </row>
    <row r="2171" spans="1:35" ht="14.25" customHeight="1" x14ac:dyDescent="0.2">
      <c r="A2171" s="20"/>
      <c r="B2171" s="7"/>
      <c r="C2171" s="53"/>
      <c r="D2171" s="88"/>
      <c r="E2171" s="6"/>
      <c r="F2171" s="88"/>
      <c r="G2171" s="14"/>
      <c r="H2171" s="14"/>
      <c r="I2171" s="17"/>
      <c r="J2171" s="17"/>
      <c r="K2171" s="6"/>
      <c r="L2171" s="6"/>
      <c r="M2171" s="136"/>
      <c r="N2171" s="14"/>
      <c r="O2171" s="26"/>
      <c r="P2171" s="14"/>
      <c r="Q2171" s="14"/>
      <c r="R2171" s="14"/>
      <c r="S2171" s="14"/>
      <c r="T2171" s="14"/>
      <c r="U2171" s="14"/>
      <c r="V2171" s="6"/>
      <c r="W2171" s="256">
        <f t="shared" si="212"/>
        <v>0</v>
      </c>
      <c r="X2171" s="144" t="str">
        <f t="shared" si="214"/>
        <v/>
      </c>
      <c r="Y2171" s="26"/>
      <c r="Z2171" s="34"/>
      <c r="AA2171" s="34"/>
      <c r="AB2171" s="34"/>
      <c r="AC2171" s="35"/>
      <c r="AD2171" s="36"/>
      <c r="AE2171" s="49"/>
      <c r="AF2171" s="246"/>
      <c r="AG2171" s="257">
        <f t="shared" si="213"/>
        <v>0</v>
      </c>
      <c r="AH2171" s="252" t="str">
        <f t="shared" si="215"/>
        <v/>
      </c>
      <c r="AI2171" s="258">
        <f t="shared" si="216"/>
        <v>0</v>
      </c>
    </row>
    <row r="2172" spans="1:35" ht="14.25" customHeight="1" x14ac:dyDescent="0.2">
      <c r="A2172" s="20"/>
      <c r="B2172" s="7"/>
      <c r="C2172" s="53"/>
      <c r="D2172" s="88"/>
      <c r="E2172" s="6"/>
      <c r="F2172" s="88"/>
      <c r="G2172" s="14"/>
      <c r="H2172" s="14"/>
      <c r="I2172" s="17"/>
      <c r="J2172" s="17"/>
      <c r="K2172" s="6"/>
      <c r="L2172" s="6"/>
      <c r="M2172" s="136"/>
      <c r="N2172" s="14"/>
      <c r="O2172" s="26"/>
      <c r="P2172" s="14"/>
      <c r="Q2172" s="14"/>
      <c r="R2172" s="14"/>
      <c r="S2172" s="14"/>
      <c r="T2172" s="14"/>
      <c r="U2172" s="14"/>
      <c r="V2172" s="6"/>
      <c r="W2172" s="256">
        <f t="shared" si="212"/>
        <v>0</v>
      </c>
      <c r="X2172" s="144" t="str">
        <f t="shared" si="214"/>
        <v/>
      </c>
      <c r="Y2172" s="26"/>
      <c r="Z2172" s="34"/>
      <c r="AA2172" s="34"/>
      <c r="AB2172" s="34"/>
      <c r="AC2172" s="35"/>
      <c r="AD2172" s="36"/>
      <c r="AE2172" s="49"/>
      <c r="AF2172" s="246"/>
      <c r="AG2172" s="257">
        <f t="shared" si="213"/>
        <v>0</v>
      </c>
      <c r="AH2172" s="252" t="str">
        <f t="shared" si="215"/>
        <v/>
      </c>
      <c r="AI2172" s="258">
        <f t="shared" si="216"/>
        <v>0</v>
      </c>
    </row>
    <row r="2173" spans="1:35" ht="14.25" customHeight="1" x14ac:dyDescent="0.2">
      <c r="A2173" s="20"/>
      <c r="B2173" s="7"/>
      <c r="C2173" s="53"/>
      <c r="D2173" s="88"/>
      <c r="E2173" s="6"/>
      <c r="F2173" s="88"/>
      <c r="G2173" s="14"/>
      <c r="H2173" s="14"/>
      <c r="I2173" s="17"/>
      <c r="J2173" s="17"/>
      <c r="K2173" s="6"/>
      <c r="L2173" s="6"/>
      <c r="M2173" s="136"/>
      <c r="N2173" s="14"/>
      <c r="O2173" s="26"/>
      <c r="P2173" s="14"/>
      <c r="Q2173" s="14"/>
      <c r="R2173" s="14"/>
      <c r="S2173" s="14"/>
      <c r="T2173" s="14"/>
      <c r="U2173" s="14"/>
      <c r="V2173" s="6"/>
      <c r="W2173" s="256">
        <f t="shared" si="212"/>
        <v>0</v>
      </c>
      <c r="X2173" s="144" t="str">
        <f t="shared" si="214"/>
        <v/>
      </c>
      <c r="Y2173" s="26"/>
      <c r="Z2173" s="34"/>
      <c r="AA2173" s="34"/>
      <c r="AB2173" s="34"/>
      <c r="AC2173" s="35"/>
      <c r="AD2173" s="36"/>
      <c r="AE2173" s="49"/>
      <c r="AF2173" s="246"/>
      <c r="AG2173" s="257">
        <f t="shared" si="213"/>
        <v>0</v>
      </c>
      <c r="AH2173" s="252" t="str">
        <f t="shared" si="215"/>
        <v/>
      </c>
      <c r="AI2173" s="258">
        <f t="shared" si="216"/>
        <v>0</v>
      </c>
    </row>
    <row r="2174" spans="1:35" ht="14.25" customHeight="1" x14ac:dyDescent="0.2">
      <c r="A2174" s="20"/>
      <c r="B2174" s="7"/>
      <c r="C2174" s="53"/>
      <c r="D2174" s="88"/>
      <c r="E2174" s="6"/>
      <c r="F2174" s="88"/>
      <c r="G2174" s="14"/>
      <c r="H2174" s="14"/>
      <c r="I2174" s="17"/>
      <c r="J2174" s="17"/>
      <c r="K2174" s="6"/>
      <c r="L2174" s="6"/>
      <c r="M2174" s="136"/>
      <c r="N2174" s="14"/>
      <c r="O2174" s="26"/>
      <c r="P2174" s="14"/>
      <c r="Q2174" s="14"/>
      <c r="R2174" s="14"/>
      <c r="S2174" s="14"/>
      <c r="T2174" s="14"/>
      <c r="U2174" s="14"/>
      <c r="V2174" s="6"/>
      <c r="W2174" s="256">
        <f t="shared" si="212"/>
        <v>0</v>
      </c>
      <c r="X2174" s="144" t="str">
        <f t="shared" si="214"/>
        <v/>
      </c>
      <c r="Y2174" s="26"/>
      <c r="Z2174" s="34"/>
      <c r="AA2174" s="34"/>
      <c r="AB2174" s="34"/>
      <c r="AC2174" s="35"/>
      <c r="AD2174" s="36"/>
      <c r="AE2174" s="49"/>
      <c r="AF2174" s="246"/>
      <c r="AG2174" s="257">
        <f t="shared" si="213"/>
        <v>0</v>
      </c>
      <c r="AH2174" s="252" t="str">
        <f t="shared" si="215"/>
        <v/>
      </c>
      <c r="AI2174" s="258">
        <f t="shared" si="216"/>
        <v>0</v>
      </c>
    </row>
    <row r="2175" spans="1:35" ht="14.25" customHeight="1" x14ac:dyDescent="0.2">
      <c r="A2175" s="20"/>
      <c r="B2175" s="7"/>
      <c r="C2175" s="53"/>
      <c r="D2175" s="88"/>
      <c r="E2175" s="6"/>
      <c r="F2175" s="88"/>
      <c r="G2175" s="14"/>
      <c r="H2175" s="14"/>
      <c r="I2175" s="17"/>
      <c r="J2175" s="17"/>
      <c r="K2175" s="6"/>
      <c r="L2175" s="6"/>
      <c r="M2175" s="136"/>
      <c r="N2175" s="14"/>
      <c r="O2175" s="26"/>
      <c r="P2175" s="14"/>
      <c r="Q2175" s="14"/>
      <c r="R2175" s="14"/>
      <c r="S2175" s="14"/>
      <c r="T2175" s="14"/>
      <c r="U2175" s="14"/>
      <c r="V2175" s="6"/>
      <c r="W2175" s="256">
        <f t="shared" si="212"/>
        <v>0</v>
      </c>
      <c r="X2175" s="144" t="str">
        <f t="shared" si="214"/>
        <v/>
      </c>
      <c r="Y2175" s="26"/>
      <c r="Z2175" s="34"/>
      <c r="AA2175" s="34"/>
      <c r="AB2175" s="34"/>
      <c r="AC2175" s="35"/>
      <c r="AD2175" s="36"/>
      <c r="AE2175" s="49"/>
      <c r="AF2175" s="246"/>
      <c r="AG2175" s="257">
        <f t="shared" si="213"/>
        <v>0</v>
      </c>
      <c r="AH2175" s="252" t="str">
        <f t="shared" si="215"/>
        <v/>
      </c>
      <c r="AI2175" s="258">
        <f t="shared" si="216"/>
        <v>0</v>
      </c>
    </row>
    <row r="2176" spans="1:35" ht="14.25" customHeight="1" x14ac:dyDescent="0.2">
      <c r="A2176" s="20"/>
      <c r="B2176" s="7"/>
      <c r="C2176" s="53"/>
      <c r="D2176" s="88"/>
      <c r="E2176" s="6"/>
      <c r="F2176" s="88"/>
      <c r="G2176" s="14"/>
      <c r="H2176" s="14"/>
      <c r="I2176" s="17"/>
      <c r="J2176" s="17"/>
      <c r="K2176" s="6"/>
      <c r="L2176" s="6"/>
      <c r="M2176" s="136"/>
      <c r="N2176" s="14"/>
      <c r="O2176" s="26"/>
      <c r="P2176" s="14"/>
      <c r="Q2176" s="14"/>
      <c r="R2176" s="14"/>
      <c r="S2176" s="14"/>
      <c r="T2176" s="14"/>
      <c r="U2176" s="14"/>
      <c r="V2176" s="6"/>
      <c r="W2176" s="256">
        <f t="shared" si="212"/>
        <v>0</v>
      </c>
      <c r="X2176" s="144" t="str">
        <f t="shared" si="214"/>
        <v/>
      </c>
      <c r="Y2176" s="26"/>
      <c r="Z2176" s="34"/>
      <c r="AA2176" s="34"/>
      <c r="AB2176" s="34"/>
      <c r="AC2176" s="35"/>
      <c r="AD2176" s="36"/>
      <c r="AE2176" s="49"/>
      <c r="AF2176" s="246"/>
      <c r="AG2176" s="257">
        <f t="shared" si="213"/>
        <v>0</v>
      </c>
      <c r="AH2176" s="252" t="str">
        <f t="shared" si="215"/>
        <v/>
      </c>
      <c r="AI2176" s="258">
        <f t="shared" si="216"/>
        <v>0</v>
      </c>
    </row>
    <row r="2177" spans="1:35" ht="14.25" customHeight="1" x14ac:dyDescent="0.2">
      <c r="A2177" s="20"/>
      <c r="B2177" s="7"/>
      <c r="C2177" s="53"/>
      <c r="D2177" s="88"/>
      <c r="E2177" s="6"/>
      <c r="F2177" s="88"/>
      <c r="G2177" s="14"/>
      <c r="H2177" s="14"/>
      <c r="I2177" s="17"/>
      <c r="J2177" s="17"/>
      <c r="K2177" s="6"/>
      <c r="L2177" s="6"/>
      <c r="M2177" s="136"/>
      <c r="N2177" s="14"/>
      <c r="O2177" s="26"/>
      <c r="P2177" s="14"/>
      <c r="Q2177" s="14"/>
      <c r="R2177" s="14"/>
      <c r="S2177" s="14"/>
      <c r="T2177" s="14"/>
      <c r="U2177" s="14"/>
      <c r="V2177" s="6"/>
      <c r="W2177" s="256">
        <f t="shared" si="212"/>
        <v>0</v>
      </c>
      <c r="X2177" s="144" t="str">
        <f t="shared" si="214"/>
        <v/>
      </c>
      <c r="Y2177" s="26"/>
      <c r="Z2177" s="34"/>
      <c r="AA2177" s="34"/>
      <c r="AB2177" s="34"/>
      <c r="AC2177" s="35"/>
      <c r="AD2177" s="36"/>
      <c r="AE2177" s="49"/>
      <c r="AF2177" s="246"/>
      <c r="AG2177" s="257">
        <f t="shared" si="213"/>
        <v>0</v>
      </c>
      <c r="AH2177" s="252" t="str">
        <f t="shared" si="215"/>
        <v/>
      </c>
      <c r="AI2177" s="258">
        <f t="shared" si="216"/>
        <v>0</v>
      </c>
    </row>
    <row r="2178" spans="1:35" ht="14.25" customHeight="1" x14ac:dyDescent="0.2">
      <c r="A2178" s="20"/>
      <c r="B2178" s="7"/>
      <c r="C2178" s="53"/>
      <c r="D2178" s="88"/>
      <c r="E2178" s="6"/>
      <c r="F2178" s="88"/>
      <c r="G2178" s="14"/>
      <c r="H2178" s="14"/>
      <c r="I2178" s="17"/>
      <c r="J2178" s="17"/>
      <c r="K2178" s="6"/>
      <c r="L2178" s="6"/>
      <c r="M2178" s="136"/>
      <c r="N2178" s="14"/>
      <c r="O2178" s="26"/>
      <c r="P2178" s="14"/>
      <c r="Q2178" s="14"/>
      <c r="R2178" s="14"/>
      <c r="S2178" s="14"/>
      <c r="T2178" s="14"/>
      <c r="U2178" s="14"/>
      <c r="V2178" s="6"/>
      <c r="W2178" s="256">
        <f t="shared" si="212"/>
        <v>0</v>
      </c>
      <c r="X2178" s="144" t="str">
        <f t="shared" si="214"/>
        <v/>
      </c>
      <c r="Y2178" s="26"/>
      <c r="Z2178" s="34"/>
      <c r="AA2178" s="34"/>
      <c r="AB2178" s="34"/>
      <c r="AC2178" s="35"/>
      <c r="AD2178" s="36"/>
      <c r="AE2178" s="49"/>
      <c r="AF2178" s="246"/>
      <c r="AG2178" s="257">
        <f t="shared" si="213"/>
        <v>0</v>
      </c>
      <c r="AH2178" s="252" t="str">
        <f t="shared" si="215"/>
        <v/>
      </c>
      <c r="AI2178" s="258">
        <f t="shared" si="216"/>
        <v>0</v>
      </c>
    </row>
    <row r="2179" spans="1:35" ht="14.25" customHeight="1" x14ac:dyDescent="0.2">
      <c r="A2179" s="20"/>
      <c r="B2179" s="7"/>
      <c r="C2179" s="53"/>
      <c r="D2179" s="88"/>
      <c r="E2179" s="6"/>
      <c r="F2179" s="88"/>
      <c r="G2179" s="14"/>
      <c r="H2179" s="14"/>
      <c r="I2179" s="17"/>
      <c r="J2179" s="17"/>
      <c r="K2179" s="6"/>
      <c r="L2179" s="6"/>
      <c r="M2179" s="136"/>
      <c r="N2179" s="14"/>
      <c r="O2179" s="26"/>
      <c r="P2179" s="14"/>
      <c r="Q2179" s="14"/>
      <c r="R2179" s="14"/>
      <c r="S2179" s="14"/>
      <c r="T2179" s="14"/>
      <c r="U2179" s="14"/>
      <c r="V2179" s="6"/>
      <c r="W2179" s="256">
        <f t="shared" si="212"/>
        <v>0</v>
      </c>
      <c r="X2179" s="144" t="str">
        <f t="shared" si="214"/>
        <v/>
      </c>
      <c r="Y2179" s="26"/>
      <c r="Z2179" s="34"/>
      <c r="AA2179" s="34"/>
      <c r="AB2179" s="34"/>
      <c r="AC2179" s="35"/>
      <c r="AD2179" s="36"/>
      <c r="AE2179" s="49"/>
      <c r="AF2179" s="246"/>
      <c r="AG2179" s="257">
        <f t="shared" si="213"/>
        <v>0</v>
      </c>
      <c r="AH2179" s="252" t="str">
        <f t="shared" si="215"/>
        <v/>
      </c>
      <c r="AI2179" s="258">
        <f t="shared" si="216"/>
        <v>0</v>
      </c>
    </row>
    <row r="2180" spans="1:35" ht="14.25" customHeight="1" x14ac:dyDescent="0.2">
      <c r="A2180" s="20"/>
      <c r="B2180" s="7"/>
      <c r="C2180" s="53"/>
      <c r="D2180" s="88"/>
      <c r="E2180" s="6"/>
      <c r="F2180" s="88"/>
      <c r="G2180" s="14"/>
      <c r="H2180" s="14"/>
      <c r="I2180" s="17"/>
      <c r="J2180" s="17"/>
      <c r="K2180" s="6"/>
      <c r="L2180" s="6"/>
      <c r="M2180" s="136"/>
      <c r="N2180" s="14"/>
      <c r="O2180" s="26"/>
      <c r="P2180" s="14"/>
      <c r="Q2180" s="14"/>
      <c r="R2180" s="14"/>
      <c r="S2180" s="14"/>
      <c r="T2180" s="14"/>
      <c r="U2180" s="14"/>
      <c r="V2180" s="6"/>
      <c r="W2180" s="256">
        <f t="shared" si="212"/>
        <v>0</v>
      </c>
      <c r="X2180" s="144" t="str">
        <f t="shared" si="214"/>
        <v/>
      </c>
      <c r="Y2180" s="26"/>
      <c r="Z2180" s="34"/>
      <c r="AA2180" s="34"/>
      <c r="AB2180" s="34"/>
      <c r="AC2180" s="35"/>
      <c r="AD2180" s="36"/>
      <c r="AE2180" s="49"/>
      <c r="AF2180" s="246"/>
      <c r="AG2180" s="257">
        <f t="shared" si="213"/>
        <v>0</v>
      </c>
      <c r="AH2180" s="252" t="str">
        <f t="shared" si="215"/>
        <v/>
      </c>
      <c r="AI2180" s="258">
        <f t="shared" si="216"/>
        <v>0</v>
      </c>
    </row>
    <row r="2181" spans="1:35" ht="14.25" customHeight="1" x14ac:dyDescent="0.2">
      <c r="A2181" s="20"/>
      <c r="B2181" s="7"/>
      <c r="C2181" s="53"/>
      <c r="D2181" s="88"/>
      <c r="E2181" s="6"/>
      <c r="F2181" s="88"/>
      <c r="G2181" s="14"/>
      <c r="H2181" s="14"/>
      <c r="I2181" s="17"/>
      <c r="J2181" s="17"/>
      <c r="K2181" s="6"/>
      <c r="L2181" s="6"/>
      <c r="M2181" s="136"/>
      <c r="N2181" s="14"/>
      <c r="O2181" s="26"/>
      <c r="P2181" s="14"/>
      <c r="Q2181" s="14"/>
      <c r="R2181" s="14"/>
      <c r="S2181" s="14"/>
      <c r="T2181" s="14"/>
      <c r="U2181" s="14"/>
      <c r="V2181" s="6"/>
      <c r="W2181" s="256">
        <f t="shared" si="212"/>
        <v>0</v>
      </c>
      <c r="X2181" s="144" t="str">
        <f t="shared" si="214"/>
        <v/>
      </c>
      <c r="Y2181" s="26"/>
      <c r="Z2181" s="34"/>
      <c r="AA2181" s="34"/>
      <c r="AB2181" s="34"/>
      <c r="AC2181" s="35"/>
      <c r="AD2181" s="36"/>
      <c r="AE2181" s="49"/>
      <c r="AF2181" s="246"/>
      <c r="AG2181" s="257">
        <f t="shared" si="213"/>
        <v>0</v>
      </c>
      <c r="AH2181" s="252" t="str">
        <f t="shared" si="215"/>
        <v/>
      </c>
      <c r="AI2181" s="258">
        <f t="shared" si="216"/>
        <v>0</v>
      </c>
    </row>
    <row r="2182" spans="1:35" ht="14.25" customHeight="1" x14ac:dyDescent="0.2">
      <c r="A2182" s="20"/>
      <c r="B2182" s="7"/>
      <c r="C2182" s="53"/>
      <c r="D2182" s="88"/>
      <c r="E2182" s="6"/>
      <c r="F2182" s="88"/>
      <c r="G2182" s="14"/>
      <c r="H2182" s="14"/>
      <c r="I2182" s="17"/>
      <c r="J2182" s="17"/>
      <c r="K2182" s="6"/>
      <c r="L2182" s="6"/>
      <c r="M2182" s="136"/>
      <c r="N2182" s="14"/>
      <c r="O2182" s="26"/>
      <c r="P2182" s="14"/>
      <c r="Q2182" s="14"/>
      <c r="R2182" s="14"/>
      <c r="S2182" s="14"/>
      <c r="T2182" s="14"/>
      <c r="U2182" s="14"/>
      <c r="V2182" s="6"/>
      <c r="W2182" s="256">
        <f t="shared" si="212"/>
        <v>0</v>
      </c>
      <c r="X2182" s="144" t="str">
        <f t="shared" si="214"/>
        <v/>
      </c>
      <c r="Y2182" s="26"/>
      <c r="Z2182" s="34"/>
      <c r="AA2182" s="34"/>
      <c r="AB2182" s="34"/>
      <c r="AC2182" s="35"/>
      <c r="AD2182" s="36"/>
      <c r="AE2182" s="49"/>
      <c r="AF2182" s="246"/>
      <c r="AG2182" s="257">
        <f t="shared" si="213"/>
        <v>0</v>
      </c>
      <c r="AH2182" s="252" t="str">
        <f t="shared" si="215"/>
        <v/>
      </c>
      <c r="AI2182" s="258">
        <f t="shared" si="216"/>
        <v>0</v>
      </c>
    </row>
    <row r="2183" spans="1:35" ht="14.25" customHeight="1" x14ac:dyDescent="0.2">
      <c r="A2183" s="20"/>
      <c r="B2183" s="7"/>
      <c r="C2183" s="53"/>
      <c r="D2183" s="88"/>
      <c r="E2183" s="6"/>
      <c r="F2183" s="88"/>
      <c r="G2183" s="14"/>
      <c r="H2183" s="14"/>
      <c r="I2183" s="17"/>
      <c r="J2183" s="17"/>
      <c r="K2183" s="6"/>
      <c r="L2183" s="6"/>
      <c r="M2183" s="136"/>
      <c r="N2183" s="14"/>
      <c r="O2183" s="26"/>
      <c r="P2183" s="14"/>
      <c r="Q2183" s="14"/>
      <c r="R2183" s="14"/>
      <c r="S2183" s="14"/>
      <c r="T2183" s="14"/>
      <c r="U2183" s="14"/>
      <c r="V2183" s="6"/>
      <c r="W2183" s="256">
        <f t="shared" si="212"/>
        <v>0</v>
      </c>
      <c r="X2183" s="144" t="str">
        <f t="shared" si="214"/>
        <v/>
      </c>
      <c r="Y2183" s="26"/>
      <c r="Z2183" s="34"/>
      <c r="AA2183" s="34"/>
      <c r="AB2183" s="34"/>
      <c r="AC2183" s="35"/>
      <c r="AD2183" s="36"/>
      <c r="AE2183" s="49"/>
      <c r="AF2183" s="246"/>
      <c r="AG2183" s="257">
        <f t="shared" si="213"/>
        <v>0</v>
      </c>
      <c r="AH2183" s="252" t="str">
        <f t="shared" si="215"/>
        <v/>
      </c>
      <c r="AI2183" s="258">
        <f t="shared" si="216"/>
        <v>0</v>
      </c>
    </row>
    <row r="2184" spans="1:35" ht="14.25" customHeight="1" x14ac:dyDescent="0.2">
      <c r="A2184" s="20"/>
      <c r="B2184" s="7"/>
      <c r="C2184" s="53"/>
      <c r="D2184" s="88"/>
      <c r="E2184" s="6"/>
      <c r="F2184" s="88"/>
      <c r="G2184" s="14"/>
      <c r="H2184" s="14"/>
      <c r="I2184" s="17"/>
      <c r="J2184" s="17"/>
      <c r="K2184" s="6"/>
      <c r="L2184" s="6"/>
      <c r="M2184" s="136"/>
      <c r="N2184" s="14"/>
      <c r="O2184" s="26"/>
      <c r="P2184" s="14"/>
      <c r="Q2184" s="14"/>
      <c r="R2184" s="14"/>
      <c r="S2184" s="14"/>
      <c r="T2184" s="14"/>
      <c r="U2184" s="14"/>
      <c r="V2184" s="6"/>
      <c r="W2184" s="256">
        <f t="shared" si="212"/>
        <v>0</v>
      </c>
      <c r="X2184" s="144" t="str">
        <f t="shared" si="214"/>
        <v/>
      </c>
      <c r="Y2184" s="26"/>
      <c r="Z2184" s="34"/>
      <c r="AA2184" s="34"/>
      <c r="AB2184" s="34"/>
      <c r="AC2184" s="35"/>
      <c r="AD2184" s="36"/>
      <c r="AE2184" s="49"/>
      <c r="AF2184" s="246"/>
      <c r="AG2184" s="257">
        <f t="shared" si="213"/>
        <v>0</v>
      </c>
      <c r="AH2184" s="252" t="str">
        <f t="shared" si="215"/>
        <v/>
      </c>
      <c r="AI2184" s="258">
        <f t="shared" si="216"/>
        <v>0</v>
      </c>
    </row>
    <row r="2185" spans="1:35" ht="14.25" customHeight="1" x14ac:dyDescent="0.2">
      <c r="A2185" s="20"/>
      <c r="B2185" s="7"/>
      <c r="C2185" s="53"/>
      <c r="D2185" s="88"/>
      <c r="E2185" s="6"/>
      <c r="F2185" s="88"/>
      <c r="G2185" s="14"/>
      <c r="H2185" s="14"/>
      <c r="I2185" s="17"/>
      <c r="J2185" s="17"/>
      <c r="K2185" s="6"/>
      <c r="L2185" s="6"/>
      <c r="M2185" s="136"/>
      <c r="N2185" s="14"/>
      <c r="O2185" s="26"/>
      <c r="P2185" s="14"/>
      <c r="Q2185" s="14"/>
      <c r="R2185" s="14"/>
      <c r="S2185" s="14"/>
      <c r="T2185" s="14"/>
      <c r="U2185" s="14"/>
      <c r="V2185" s="6"/>
      <c r="W2185" s="256">
        <f t="shared" si="212"/>
        <v>0</v>
      </c>
      <c r="X2185" s="144" t="str">
        <f t="shared" si="214"/>
        <v/>
      </c>
      <c r="Y2185" s="26"/>
      <c r="Z2185" s="34"/>
      <c r="AA2185" s="34"/>
      <c r="AB2185" s="34"/>
      <c r="AC2185" s="35"/>
      <c r="AD2185" s="36"/>
      <c r="AE2185" s="49"/>
      <c r="AF2185" s="246"/>
      <c r="AG2185" s="257">
        <f t="shared" si="213"/>
        <v>0</v>
      </c>
      <c r="AH2185" s="252" t="str">
        <f t="shared" si="215"/>
        <v/>
      </c>
      <c r="AI2185" s="258">
        <f t="shared" si="216"/>
        <v>0</v>
      </c>
    </row>
    <row r="2186" spans="1:35" ht="14.25" customHeight="1" x14ac:dyDescent="0.2">
      <c r="A2186" s="20"/>
      <c r="B2186" s="7"/>
      <c r="C2186" s="53"/>
      <c r="D2186" s="88"/>
      <c r="E2186" s="6"/>
      <c r="F2186" s="88"/>
      <c r="G2186" s="14"/>
      <c r="H2186" s="14"/>
      <c r="I2186" s="17"/>
      <c r="J2186" s="17"/>
      <c r="K2186" s="6"/>
      <c r="L2186" s="6"/>
      <c r="M2186" s="136"/>
      <c r="N2186" s="14"/>
      <c r="O2186" s="26"/>
      <c r="P2186" s="14"/>
      <c r="Q2186" s="14"/>
      <c r="R2186" s="14"/>
      <c r="S2186" s="14"/>
      <c r="T2186" s="14"/>
      <c r="U2186" s="14"/>
      <c r="V2186" s="6"/>
      <c r="W2186" s="256">
        <f t="shared" si="212"/>
        <v>0</v>
      </c>
      <c r="X2186" s="144" t="str">
        <f t="shared" si="214"/>
        <v/>
      </c>
      <c r="Y2186" s="26"/>
      <c r="Z2186" s="34"/>
      <c r="AA2186" s="34"/>
      <c r="AB2186" s="34"/>
      <c r="AC2186" s="35"/>
      <c r="AD2186" s="36"/>
      <c r="AE2186" s="49"/>
      <c r="AF2186" s="246"/>
      <c r="AG2186" s="257">
        <f t="shared" si="213"/>
        <v>0</v>
      </c>
      <c r="AH2186" s="252" t="str">
        <f t="shared" si="215"/>
        <v/>
      </c>
      <c r="AI2186" s="258">
        <f t="shared" si="216"/>
        <v>0</v>
      </c>
    </row>
    <row r="2187" spans="1:35" ht="14.25" customHeight="1" x14ac:dyDescent="0.2">
      <c r="A2187" s="20"/>
      <c r="B2187" s="7"/>
      <c r="C2187" s="53"/>
      <c r="D2187" s="88"/>
      <c r="E2187" s="6"/>
      <c r="F2187" s="88"/>
      <c r="G2187" s="14"/>
      <c r="H2187" s="14"/>
      <c r="I2187" s="17"/>
      <c r="J2187" s="17"/>
      <c r="K2187" s="6"/>
      <c r="L2187" s="6"/>
      <c r="M2187" s="136"/>
      <c r="N2187" s="14"/>
      <c r="O2187" s="26"/>
      <c r="P2187" s="14"/>
      <c r="Q2187" s="14"/>
      <c r="R2187" s="14"/>
      <c r="S2187" s="14"/>
      <c r="T2187" s="14"/>
      <c r="U2187" s="14"/>
      <c r="V2187" s="6"/>
      <c r="W2187" s="256">
        <f t="shared" si="212"/>
        <v>0</v>
      </c>
      <c r="X2187" s="144" t="str">
        <f t="shared" si="214"/>
        <v/>
      </c>
      <c r="Y2187" s="26"/>
      <c r="Z2187" s="34"/>
      <c r="AA2187" s="34"/>
      <c r="AB2187" s="34"/>
      <c r="AC2187" s="35"/>
      <c r="AD2187" s="36"/>
      <c r="AE2187" s="49"/>
      <c r="AF2187" s="246"/>
      <c r="AG2187" s="257">
        <f t="shared" si="213"/>
        <v>0</v>
      </c>
      <c r="AH2187" s="252" t="str">
        <f t="shared" si="215"/>
        <v/>
      </c>
      <c r="AI2187" s="258">
        <f t="shared" si="216"/>
        <v>0</v>
      </c>
    </row>
    <row r="2188" spans="1:35" ht="14.25" customHeight="1" x14ac:dyDescent="0.2">
      <c r="A2188" s="20"/>
      <c r="B2188" s="7"/>
      <c r="C2188" s="53"/>
      <c r="D2188" s="88"/>
      <c r="E2188" s="6"/>
      <c r="F2188" s="88"/>
      <c r="G2188" s="14"/>
      <c r="H2188" s="14"/>
      <c r="I2188" s="17"/>
      <c r="J2188" s="17"/>
      <c r="K2188" s="6"/>
      <c r="L2188" s="6"/>
      <c r="M2188" s="136"/>
      <c r="N2188" s="14"/>
      <c r="O2188" s="26"/>
      <c r="P2188" s="14"/>
      <c r="Q2188" s="14"/>
      <c r="R2188" s="14"/>
      <c r="S2188" s="14"/>
      <c r="T2188" s="14"/>
      <c r="U2188" s="14"/>
      <c r="V2188" s="6"/>
      <c r="W2188" s="256">
        <f t="shared" si="212"/>
        <v>0</v>
      </c>
      <c r="X2188" s="144" t="str">
        <f t="shared" si="214"/>
        <v/>
      </c>
      <c r="Y2188" s="26"/>
      <c r="Z2188" s="34"/>
      <c r="AA2188" s="34"/>
      <c r="AB2188" s="34"/>
      <c r="AC2188" s="35"/>
      <c r="AD2188" s="36"/>
      <c r="AE2188" s="49"/>
      <c r="AF2188" s="246"/>
      <c r="AG2188" s="257">
        <f t="shared" si="213"/>
        <v>0</v>
      </c>
      <c r="AH2188" s="252" t="str">
        <f t="shared" si="215"/>
        <v/>
      </c>
      <c r="AI2188" s="258">
        <f t="shared" si="216"/>
        <v>0</v>
      </c>
    </row>
    <row r="2189" spans="1:35" ht="14.25" customHeight="1" x14ac:dyDescent="0.2">
      <c r="A2189" s="20"/>
      <c r="B2189" s="7"/>
      <c r="C2189" s="53"/>
      <c r="D2189" s="88"/>
      <c r="E2189" s="6"/>
      <c r="F2189" s="88"/>
      <c r="G2189" s="14"/>
      <c r="H2189" s="14"/>
      <c r="I2189" s="17"/>
      <c r="J2189" s="17"/>
      <c r="K2189" s="6"/>
      <c r="L2189" s="6"/>
      <c r="M2189" s="136"/>
      <c r="N2189" s="14"/>
      <c r="O2189" s="26"/>
      <c r="P2189" s="14"/>
      <c r="Q2189" s="14"/>
      <c r="R2189" s="14"/>
      <c r="S2189" s="14"/>
      <c r="T2189" s="14"/>
      <c r="U2189" s="14"/>
      <c r="V2189" s="6"/>
      <c r="W2189" s="256">
        <f t="shared" si="212"/>
        <v>0</v>
      </c>
      <c r="X2189" s="144" t="str">
        <f t="shared" si="214"/>
        <v/>
      </c>
      <c r="Y2189" s="26"/>
      <c r="Z2189" s="34"/>
      <c r="AA2189" s="34"/>
      <c r="AB2189" s="34"/>
      <c r="AC2189" s="35"/>
      <c r="AD2189" s="36"/>
      <c r="AE2189" s="49"/>
      <c r="AF2189" s="246"/>
      <c r="AG2189" s="257">
        <f t="shared" si="213"/>
        <v>0</v>
      </c>
      <c r="AH2189" s="252" t="str">
        <f t="shared" si="215"/>
        <v/>
      </c>
      <c r="AI2189" s="258">
        <f t="shared" si="216"/>
        <v>0</v>
      </c>
    </row>
    <row r="2190" spans="1:35" ht="14.25" customHeight="1" x14ac:dyDescent="0.2">
      <c r="A2190" s="20"/>
      <c r="B2190" s="7"/>
      <c r="C2190" s="53"/>
      <c r="D2190" s="88"/>
      <c r="E2190" s="6"/>
      <c r="F2190" s="88"/>
      <c r="G2190" s="14"/>
      <c r="H2190" s="14"/>
      <c r="I2190" s="17"/>
      <c r="J2190" s="17"/>
      <c r="K2190" s="6"/>
      <c r="L2190" s="6"/>
      <c r="M2190" s="136"/>
      <c r="N2190" s="14"/>
      <c r="O2190" s="26"/>
      <c r="P2190" s="14"/>
      <c r="Q2190" s="14"/>
      <c r="R2190" s="14"/>
      <c r="S2190" s="14"/>
      <c r="T2190" s="14"/>
      <c r="U2190" s="14"/>
      <c r="V2190" s="6"/>
      <c r="W2190" s="256">
        <f t="shared" si="212"/>
        <v>0</v>
      </c>
      <c r="X2190" s="144" t="str">
        <f t="shared" si="214"/>
        <v/>
      </c>
      <c r="Y2190" s="26"/>
      <c r="Z2190" s="34"/>
      <c r="AA2190" s="34"/>
      <c r="AB2190" s="34"/>
      <c r="AC2190" s="35"/>
      <c r="AD2190" s="36"/>
      <c r="AE2190" s="49"/>
      <c r="AF2190" s="246"/>
      <c r="AG2190" s="257">
        <f t="shared" si="213"/>
        <v>0</v>
      </c>
      <c r="AH2190" s="252" t="str">
        <f t="shared" si="215"/>
        <v/>
      </c>
      <c r="AI2190" s="258">
        <f t="shared" si="216"/>
        <v>0</v>
      </c>
    </row>
    <row r="2191" spans="1:35" ht="14.25" customHeight="1" x14ac:dyDescent="0.2">
      <c r="A2191" s="20"/>
      <c r="B2191" s="7"/>
      <c r="C2191" s="53"/>
      <c r="D2191" s="88"/>
      <c r="E2191" s="6"/>
      <c r="F2191" s="88"/>
      <c r="G2191" s="14"/>
      <c r="H2191" s="14"/>
      <c r="I2191" s="17"/>
      <c r="J2191" s="17"/>
      <c r="K2191" s="6"/>
      <c r="L2191" s="6"/>
      <c r="M2191" s="136"/>
      <c r="N2191" s="14"/>
      <c r="O2191" s="26"/>
      <c r="P2191" s="14"/>
      <c r="Q2191" s="14"/>
      <c r="R2191" s="14"/>
      <c r="S2191" s="14"/>
      <c r="T2191" s="14"/>
      <c r="U2191" s="14"/>
      <c r="V2191" s="6"/>
      <c r="W2191" s="256">
        <f t="shared" si="212"/>
        <v>0</v>
      </c>
      <c r="X2191" s="144" t="str">
        <f t="shared" si="214"/>
        <v/>
      </c>
      <c r="Y2191" s="26"/>
      <c r="Z2191" s="34"/>
      <c r="AA2191" s="34"/>
      <c r="AB2191" s="34"/>
      <c r="AC2191" s="35"/>
      <c r="AD2191" s="36"/>
      <c r="AE2191" s="49"/>
      <c r="AF2191" s="246"/>
      <c r="AG2191" s="257">
        <f t="shared" si="213"/>
        <v>0</v>
      </c>
      <c r="AH2191" s="252" t="str">
        <f t="shared" si="215"/>
        <v/>
      </c>
      <c r="AI2191" s="258">
        <f t="shared" si="216"/>
        <v>0</v>
      </c>
    </row>
    <row r="2192" spans="1:35" ht="14.25" customHeight="1" x14ac:dyDescent="0.2">
      <c r="A2192" s="20"/>
      <c r="B2192" s="7"/>
      <c r="C2192" s="53"/>
      <c r="D2192" s="88"/>
      <c r="E2192" s="6"/>
      <c r="F2192" s="88"/>
      <c r="G2192" s="14"/>
      <c r="H2192" s="14"/>
      <c r="I2192" s="17"/>
      <c r="J2192" s="17"/>
      <c r="K2192" s="6"/>
      <c r="L2192" s="6"/>
      <c r="M2192" s="136"/>
      <c r="N2192" s="14"/>
      <c r="O2192" s="26"/>
      <c r="P2192" s="14"/>
      <c r="Q2192" s="14"/>
      <c r="R2192" s="14"/>
      <c r="S2192" s="14"/>
      <c r="T2192" s="14"/>
      <c r="U2192" s="14"/>
      <c r="V2192" s="6"/>
      <c r="W2192" s="256">
        <f t="shared" si="212"/>
        <v>0</v>
      </c>
      <c r="X2192" s="144" t="str">
        <f t="shared" si="214"/>
        <v/>
      </c>
      <c r="Y2192" s="26"/>
      <c r="Z2192" s="34"/>
      <c r="AA2192" s="34"/>
      <c r="AB2192" s="34"/>
      <c r="AC2192" s="35"/>
      <c r="AD2192" s="36"/>
      <c r="AE2192" s="49"/>
      <c r="AF2192" s="246"/>
      <c r="AG2192" s="257">
        <f t="shared" si="213"/>
        <v>0</v>
      </c>
      <c r="AH2192" s="252" t="str">
        <f t="shared" si="215"/>
        <v/>
      </c>
      <c r="AI2192" s="258">
        <f t="shared" si="216"/>
        <v>0</v>
      </c>
    </row>
    <row r="2193" spans="1:35" ht="14.25" customHeight="1" x14ac:dyDescent="0.2">
      <c r="A2193" s="20"/>
      <c r="B2193" s="7"/>
      <c r="C2193" s="53"/>
      <c r="D2193" s="88"/>
      <c r="E2193" s="6"/>
      <c r="F2193" s="88"/>
      <c r="G2193" s="14"/>
      <c r="H2193" s="14"/>
      <c r="I2193" s="17"/>
      <c r="J2193" s="17"/>
      <c r="K2193" s="6"/>
      <c r="L2193" s="6"/>
      <c r="M2193" s="136"/>
      <c r="N2193" s="14"/>
      <c r="O2193" s="26"/>
      <c r="P2193" s="14"/>
      <c r="Q2193" s="14"/>
      <c r="R2193" s="14"/>
      <c r="S2193" s="14"/>
      <c r="T2193" s="14"/>
      <c r="U2193" s="14"/>
      <c r="V2193" s="6"/>
      <c r="W2193" s="256">
        <f t="shared" si="212"/>
        <v>0</v>
      </c>
      <c r="X2193" s="144" t="str">
        <f t="shared" si="214"/>
        <v/>
      </c>
      <c r="Y2193" s="26"/>
      <c r="Z2193" s="34"/>
      <c r="AA2193" s="34"/>
      <c r="AB2193" s="34"/>
      <c r="AC2193" s="35"/>
      <c r="AD2193" s="36"/>
      <c r="AE2193" s="49"/>
      <c r="AF2193" s="246"/>
      <c r="AG2193" s="257">
        <f t="shared" si="213"/>
        <v>0</v>
      </c>
      <c r="AH2193" s="252" t="str">
        <f t="shared" si="215"/>
        <v/>
      </c>
      <c r="AI2193" s="258">
        <f t="shared" si="216"/>
        <v>0</v>
      </c>
    </row>
    <row r="2194" spans="1:35" ht="14.25" customHeight="1" x14ac:dyDescent="0.2">
      <c r="A2194" s="20"/>
      <c r="B2194" s="7"/>
      <c r="C2194" s="53"/>
      <c r="D2194" s="88"/>
      <c r="E2194" s="6"/>
      <c r="F2194" s="88"/>
      <c r="G2194" s="14"/>
      <c r="H2194" s="14"/>
      <c r="I2194" s="17"/>
      <c r="J2194" s="17"/>
      <c r="K2194" s="6"/>
      <c r="L2194" s="6"/>
      <c r="M2194" s="136"/>
      <c r="N2194" s="14"/>
      <c r="O2194" s="26"/>
      <c r="P2194" s="14"/>
      <c r="Q2194" s="14"/>
      <c r="R2194" s="14"/>
      <c r="S2194" s="14"/>
      <c r="T2194" s="14"/>
      <c r="U2194" s="14"/>
      <c r="V2194" s="6"/>
      <c r="W2194" s="256">
        <f t="shared" si="212"/>
        <v>0</v>
      </c>
      <c r="X2194" s="144" t="str">
        <f t="shared" si="214"/>
        <v/>
      </c>
      <c r="Y2194" s="26"/>
      <c r="Z2194" s="34"/>
      <c r="AA2194" s="34"/>
      <c r="AB2194" s="34"/>
      <c r="AC2194" s="35"/>
      <c r="AD2194" s="36"/>
      <c r="AE2194" s="49"/>
      <c r="AF2194" s="246"/>
      <c r="AG2194" s="257">
        <f t="shared" si="213"/>
        <v>0</v>
      </c>
      <c r="AH2194" s="252" t="str">
        <f t="shared" si="215"/>
        <v/>
      </c>
      <c r="AI2194" s="258">
        <f t="shared" si="216"/>
        <v>0</v>
      </c>
    </row>
    <row r="2195" spans="1:35" ht="14.25" customHeight="1" x14ac:dyDescent="0.2">
      <c r="A2195" s="20"/>
      <c r="B2195" s="7"/>
      <c r="C2195" s="53"/>
      <c r="D2195" s="88"/>
      <c r="E2195" s="6"/>
      <c r="F2195" s="88"/>
      <c r="G2195" s="14"/>
      <c r="H2195" s="14"/>
      <c r="I2195" s="17"/>
      <c r="J2195" s="17"/>
      <c r="K2195" s="6"/>
      <c r="L2195" s="6"/>
      <c r="M2195" s="136"/>
      <c r="N2195" s="14"/>
      <c r="O2195" s="26"/>
      <c r="P2195" s="14"/>
      <c r="Q2195" s="14"/>
      <c r="R2195" s="14"/>
      <c r="S2195" s="14"/>
      <c r="T2195" s="14"/>
      <c r="U2195" s="14"/>
      <c r="V2195" s="6"/>
      <c r="W2195" s="256">
        <f t="shared" si="212"/>
        <v>0</v>
      </c>
      <c r="X2195" s="144" t="str">
        <f t="shared" si="214"/>
        <v/>
      </c>
      <c r="Y2195" s="26"/>
      <c r="Z2195" s="34"/>
      <c r="AA2195" s="34"/>
      <c r="AB2195" s="34"/>
      <c r="AC2195" s="35"/>
      <c r="AD2195" s="36"/>
      <c r="AE2195" s="49"/>
      <c r="AF2195" s="246"/>
      <c r="AG2195" s="257">
        <f t="shared" si="213"/>
        <v>0</v>
      </c>
      <c r="AH2195" s="252" t="str">
        <f t="shared" si="215"/>
        <v/>
      </c>
      <c r="AI2195" s="258">
        <f t="shared" si="216"/>
        <v>0</v>
      </c>
    </row>
    <row r="2196" spans="1:35" ht="14.25" customHeight="1" x14ac:dyDescent="0.2">
      <c r="A2196" s="20"/>
      <c r="B2196" s="7"/>
      <c r="C2196" s="53"/>
      <c r="D2196" s="88"/>
      <c r="E2196" s="6"/>
      <c r="F2196" s="88"/>
      <c r="G2196" s="14"/>
      <c r="H2196" s="14"/>
      <c r="I2196" s="17"/>
      <c r="J2196" s="17"/>
      <c r="K2196" s="6"/>
      <c r="L2196" s="6"/>
      <c r="M2196" s="136"/>
      <c r="N2196" s="14"/>
      <c r="O2196" s="26"/>
      <c r="P2196" s="14"/>
      <c r="Q2196" s="14"/>
      <c r="R2196" s="14"/>
      <c r="S2196" s="14"/>
      <c r="T2196" s="14"/>
      <c r="U2196" s="14"/>
      <c r="V2196" s="6"/>
      <c r="W2196" s="256">
        <f t="shared" si="212"/>
        <v>0</v>
      </c>
      <c r="X2196" s="144" t="str">
        <f t="shared" si="214"/>
        <v/>
      </c>
      <c r="Y2196" s="26"/>
      <c r="Z2196" s="34"/>
      <c r="AA2196" s="34"/>
      <c r="AB2196" s="34"/>
      <c r="AC2196" s="35"/>
      <c r="AD2196" s="36"/>
      <c r="AE2196" s="49"/>
      <c r="AF2196" s="246"/>
      <c r="AG2196" s="257">
        <f t="shared" si="213"/>
        <v>0</v>
      </c>
      <c r="AH2196" s="252" t="str">
        <f t="shared" si="215"/>
        <v/>
      </c>
      <c r="AI2196" s="258">
        <f t="shared" si="216"/>
        <v>0</v>
      </c>
    </row>
    <row r="2197" spans="1:35" ht="14.25" customHeight="1" x14ac:dyDescent="0.2">
      <c r="A2197" s="20"/>
      <c r="B2197" s="7"/>
      <c r="C2197" s="53"/>
      <c r="D2197" s="88"/>
      <c r="E2197" s="6"/>
      <c r="F2197" s="88"/>
      <c r="G2197" s="14"/>
      <c r="H2197" s="14"/>
      <c r="I2197" s="17"/>
      <c r="J2197" s="17"/>
      <c r="K2197" s="6"/>
      <c r="L2197" s="6"/>
      <c r="M2197" s="136"/>
      <c r="N2197" s="14"/>
      <c r="O2197" s="26"/>
      <c r="P2197" s="14"/>
      <c r="Q2197" s="14"/>
      <c r="R2197" s="14"/>
      <c r="S2197" s="14"/>
      <c r="T2197" s="14"/>
      <c r="U2197" s="14"/>
      <c r="V2197" s="6"/>
      <c r="W2197" s="256">
        <f t="shared" si="212"/>
        <v>0</v>
      </c>
      <c r="X2197" s="144" t="str">
        <f t="shared" si="214"/>
        <v/>
      </c>
      <c r="Y2197" s="26"/>
      <c r="Z2197" s="34"/>
      <c r="AA2197" s="34"/>
      <c r="AB2197" s="34"/>
      <c r="AC2197" s="35"/>
      <c r="AD2197" s="36"/>
      <c r="AE2197" s="49"/>
      <c r="AF2197" s="246"/>
      <c r="AG2197" s="257">
        <f t="shared" si="213"/>
        <v>0</v>
      </c>
      <c r="AH2197" s="252" t="str">
        <f t="shared" si="215"/>
        <v/>
      </c>
      <c r="AI2197" s="258">
        <f t="shared" si="216"/>
        <v>0</v>
      </c>
    </row>
    <row r="2198" spans="1:35" ht="14.25" customHeight="1" x14ac:dyDescent="0.2">
      <c r="A2198" s="20"/>
      <c r="B2198" s="7"/>
      <c r="C2198" s="53"/>
      <c r="D2198" s="88"/>
      <c r="E2198" s="6"/>
      <c r="F2198" s="88"/>
      <c r="G2198" s="14"/>
      <c r="H2198" s="14"/>
      <c r="I2198" s="17"/>
      <c r="J2198" s="17"/>
      <c r="K2198" s="6"/>
      <c r="L2198" s="6"/>
      <c r="M2198" s="136"/>
      <c r="N2198" s="14"/>
      <c r="O2198" s="26"/>
      <c r="P2198" s="14"/>
      <c r="Q2198" s="14"/>
      <c r="R2198" s="14"/>
      <c r="S2198" s="14"/>
      <c r="T2198" s="14"/>
      <c r="U2198" s="14"/>
      <c r="V2198" s="6"/>
      <c r="W2198" s="256">
        <f t="shared" si="212"/>
        <v>0</v>
      </c>
      <c r="X2198" s="144" t="str">
        <f t="shared" si="214"/>
        <v/>
      </c>
      <c r="Y2198" s="26"/>
      <c r="Z2198" s="34"/>
      <c r="AA2198" s="34"/>
      <c r="AB2198" s="34"/>
      <c r="AC2198" s="35"/>
      <c r="AD2198" s="36"/>
      <c r="AE2198" s="49"/>
      <c r="AF2198" s="246"/>
      <c r="AG2198" s="257">
        <f t="shared" si="213"/>
        <v>0</v>
      </c>
      <c r="AH2198" s="252" t="str">
        <f t="shared" si="215"/>
        <v/>
      </c>
      <c r="AI2198" s="258">
        <f t="shared" si="216"/>
        <v>0</v>
      </c>
    </row>
    <row r="2199" spans="1:35" ht="14.25" customHeight="1" x14ac:dyDescent="0.2">
      <c r="A2199" s="20"/>
      <c r="B2199" s="7"/>
      <c r="C2199" s="53"/>
      <c r="D2199" s="88"/>
      <c r="E2199" s="6"/>
      <c r="F2199" s="88"/>
      <c r="G2199" s="14"/>
      <c r="H2199" s="14"/>
      <c r="I2199" s="17"/>
      <c r="J2199" s="17"/>
      <c r="K2199" s="6"/>
      <c r="L2199" s="6"/>
      <c r="M2199" s="136"/>
      <c r="N2199" s="14"/>
      <c r="O2199" s="26"/>
      <c r="P2199" s="14"/>
      <c r="Q2199" s="14"/>
      <c r="R2199" s="14"/>
      <c r="S2199" s="14"/>
      <c r="T2199" s="14"/>
      <c r="U2199" s="14"/>
      <c r="V2199" s="6"/>
      <c r="W2199" s="256">
        <f t="shared" si="212"/>
        <v>0</v>
      </c>
      <c r="X2199" s="144" t="str">
        <f t="shared" si="214"/>
        <v/>
      </c>
      <c r="Y2199" s="26"/>
      <c r="Z2199" s="34"/>
      <c r="AA2199" s="34"/>
      <c r="AB2199" s="34"/>
      <c r="AC2199" s="35"/>
      <c r="AD2199" s="36"/>
      <c r="AE2199" s="49"/>
      <c r="AF2199" s="246"/>
      <c r="AG2199" s="257">
        <f t="shared" si="213"/>
        <v>0</v>
      </c>
      <c r="AH2199" s="252" t="str">
        <f t="shared" si="215"/>
        <v/>
      </c>
      <c r="AI2199" s="258">
        <f t="shared" si="216"/>
        <v>0</v>
      </c>
    </row>
    <row r="2200" spans="1:35" ht="14.25" customHeight="1" x14ac:dyDescent="0.2">
      <c r="A2200" s="20"/>
      <c r="B2200" s="7"/>
      <c r="C2200" s="53"/>
      <c r="D2200" s="88"/>
      <c r="E2200" s="6"/>
      <c r="F2200" s="88"/>
      <c r="G2200" s="14"/>
      <c r="H2200" s="14"/>
      <c r="I2200" s="17"/>
      <c r="J2200" s="17"/>
      <c r="K2200" s="6"/>
      <c r="L2200" s="6"/>
      <c r="M2200" s="136"/>
      <c r="N2200" s="14"/>
      <c r="O2200" s="26"/>
      <c r="P2200" s="14"/>
      <c r="Q2200" s="14"/>
      <c r="R2200" s="14"/>
      <c r="S2200" s="14"/>
      <c r="T2200" s="14"/>
      <c r="U2200" s="14"/>
      <c r="V2200" s="6"/>
      <c r="W2200" s="256">
        <f t="shared" si="212"/>
        <v>0</v>
      </c>
      <c r="X2200" s="144" t="str">
        <f t="shared" si="214"/>
        <v/>
      </c>
      <c r="Y2200" s="26"/>
      <c r="Z2200" s="34"/>
      <c r="AA2200" s="34"/>
      <c r="AB2200" s="34"/>
      <c r="AC2200" s="35"/>
      <c r="AD2200" s="36"/>
      <c r="AE2200" s="49"/>
      <c r="AF2200" s="246"/>
      <c r="AG2200" s="257">
        <f t="shared" si="213"/>
        <v>0</v>
      </c>
      <c r="AH2200" s="252" t="str">
        <f t="shared" si="215"/>
        <v/>
      </c>
      <c r="AI2200" s="258">
        <f t="shared" si="216"/>
        <v>0</v>
      </c>
    </row>
    <row r="2201" spans="1:35" ht="14.25" customHeight="1" x14ac:dyDescent="0.2">
      <c r="A2201" s="20"/>
      <c r="B2201" s="7"/>
      <c r="C2201" s="53"/>
      <c r="D2201" s="88"/>
      <c r="E2201" s="6"/>
      <c r="F2201" s="88"/>
      <c r="G2201" s="14"/>
      <c r="H2201" s="14"/>
      <c r="I2201" s="17"/>
      <c r="J2201" s="17"/>
      <c r="K2201" s="6"/>
      <c r="L2201" s="6"/>
      <c r="M2201" s="136"/>
      <c r="N2201" s="14"/>
      <c r="O2201" s="26"/>
      <c r="P2201" s="14"/>
      <c r="Q2201" s="14"/>
      <c r="R2201" s="14"/>
      <c r="S2201" s="14"/>
      <c r="T2201" s="14"/>
      <c r="U2201" s="14"/>
      <c r="V2201" s="6"/>
      <c r="W2201" s="256">
        <f t="shared" si="212"/>
        <v>0</v>
      </c>
      <c r="X2201" s="144" t="str">
        <f t="shared" si="214"/>
        <v/>
      </c>
      <c r="Y2201" s="26"/>
      <c r="Z2201" s="34"/>
      <c r="AA2201" s="34"/>
      <c r="AB2201" s="34"/>
      <c r="AC2201" s="35"/>
      <c r="AD2201" s="36"/>
      <c r="AE2201" s="49"/>
      <c r="AF2201" s="246"/>
      <c r="AG2201" s="257">
        <f t="shared" si="213"/>
        <v>0</v>
      </c>
      <c r="AH2201" s="252" t="str">
        <f t="shared" si="215"/>
        <v/>
      </c>
      <c r="AI2201" s="258">
        <f t="shared" si="216"/>
        <v>0</v>
      </c>
    </row>
    <row r="2202" spans="1:35" ht="14.25" customHeight="1" x14ac:dyDescent="0.2">
      <c r="A2202" s="20"/>
      <c r="B2202" s="7"/>
      <c r="C2202" s="53"/>
      <c r="D2202" s="88"/>
      <c r="E2202" s="6"/>
      <c r="F2202" s="88"/>
      <c r="G2202" s="14"/>
      <c r="H2202" s="14"/>
      <c r="I2202" s="17"/>
      <c r="J2202" s="17"/>
      <c r="K2202" s="6"/>
      <c r="L2202" s="6"/>
      <c r="M2202" s="136"/>
      <c r="N2202" s="14"/>
      <c r="O2202" s="26"/>
      <c r="P2202" s="14"/>
      <c r="Q2202" s="14"/>
      <c r="R2202" s="14"/>
      <c r="S2202" s="14"/>
      <c r="T2202" s="14"/>
      <c r="U2202" s="14"/>
      <c r="V2202" s="6"/>
      <c r="W2202" s="256">
        <f t="shared" si="212"/>
        <v>0</v>
      </c>
      <c r="X2202" s="144" t="str">
        <f t="shared" si="214"/>
        <v/>
      </c>
      <c r="Y2202" s="26"/>
      <c r="Z2202" s="34"/>
      <c r="AA2202" s="34"/>
      <c r="AB2202" s="34"/>
      <c r="AC2202" s="35"/>
      <c r="AD2202" s="36"/>
      <c r="AE2202" s="49"/>
      <c r="AF2202" s="246"/>
      <c r="AG2202" s="257">
        <f t="shared" si="213"/>
        <v>0</v>
      </c>
      <c r="AH2202" s="252" t="str">
        <f t="shared" si="215"/>
        <v/>
      </c>
      <c r="AI2202" s="258">
        <f t="shared" si="216"/>
        <v>0</v>
      </c>
    </row>
    <row r="2203" spans="1:35" ht="14.25" customHeight="1" x14ac:dyDescent="0.2">
      <c r="A2203" s="20"/>
      <c r="B2203" s="7"/>
      <c r="C2203" s="53"/>
      <c r="D2203" s="88"/>
      <c r="E2203" s="6"/>
      <c r="F2203" s="88"/>
      <c r="G2203" s="14"/>
      <c r="H2203" s="14"/>
      <c r="I2203" s="17"/>
      <c r="J2203" s="17"/>
      <c r="K2203" s="6"/>
      <c r="L2203" s="6"/>
      <c r="M2203" s="136"/>
      <c r="N2203" s="14"/>
      <c r="O2203" s="26"/>
      <c r="P2203" s="14"/>
      <c r="Q2203" s="14"/>
      <c r="R2203" s="14"/>
      <c r="S2203" s="14"/>
      <c r="T2203" s="14"/>
      <c r="U2203" s="14"/>
      <c r="V2203" s="6"/>
      <c r="W2203" s="256">
        <f t="shared" si="212"/>
        <v>0</v>
      </c>
      <c r="X2203" s="144" t="str">
        <f t="shared" si="214"/>
        <v/>
      </c>
      <c r="Y2203" s="26"/>
      <c r="Z2203" s="34"/>
      <c r="AA2203" s="34"/>
      <c r="AB2203" s="34"/>
      <c r="AC2203" s="35"/>
      <c r="AD2203" s="36"/>
      <c r="AE2203" s="49"/>
      <c r="AF2203" s="246"/>
      <c r="AG2203" s="257">
        <f t="shared" si="213"/>
        <v>0</v>
      </c>
      <c r="AH2203" s="252" t="str">
        <f t="shared" si="215"/>
        <v/>
      </c>
      <c r="AI2203" s="258">
        <f t="shared" si="216"/>
        <v>0</v>
      </c>
    </row>
    <row r="2204" spans="1:35" ht="14.25" customHeight="1" x14ac:dyDescent="0.2">
      <c r="A2204" s="20"/>
      <c r="B2204" s="7"/>
      <c r="C2204" s="53"/>
      <c r="D2204" s="88"/>
      <c r="E2204" s="6"/>
      <c r="F2204" s="88"/>
      <c r="G2204" s="14"/>
      <c r="H2204" s="14"/>
      <c r="I2204" s="17"/>
      <c r="J2204" s="17"/>
      <c r="K2204" s="6"/>
      <c r="L2204" s="6"/>
      <c r="M2204" s="136"/>
      <c r="N2204" s="14"/>
      <c r="O2204" s="26"/>
      <c r="P2204" s="14"/>
      <c r="Q2204" s="14"/>
      <c r="R2204" s="14"/>
      <c r="S2204" s="14"/>
      <c r="T2204" s="14"/>
      <c r="U2204" s="14"/>
      <c r="V2204" s="6"/>
      <c r="W2204" s="256">
        <f t="shared" si="212"/>
        <v>0</v>
      </c>
      <c r="X2204" s="144" t="str">
        <f t="shared" si="214"/>
        <v/>
      </c>
      <c r="Y2204" s="26"/>
      <c r="Z2204" s="34"/>
      <c r="AA2204" s="34"/>
      <c r="AB2204" s="34"/>
      <c r="AC2204" s="35"/>
      <c r="AD2204" s="36"/>
      <c r="AE2204" s="49"/>
      <c r="AF2204" s="246"/>
      <c r="AG2204" s="257">
        <f t="shared" si="213"/>
        <v>0</v>
      </c>
      <c r="AH2204" s="252" t="str">
        <f t="shared" si="215"/>
        <v/>
      </c>
      <c r="AI2204" s="258">
        <f t="shared" si="216"/>
        <v>0</v>
      </c>
    </row>
    <row r="2205" spans="1:35" ht="14.25" customHeight="1" x14ac:dyDescent="0.2">
      <c r="A2205" s="20"/>
      <c r="B2205" s="7"/>
      <c r="C2205" s="53"/>
      <c r="D2205" s="88"/>
      <c r="E2205" s="6"/>
      <c r="F2205" s="88"/>
      <c r="G2205" s="14"/>
      <c r="H2205" s="14"/>
      <c r="I2205" s="17"/>
      <c r="J2205" s="17"/>
      <c r="K2205" s="6"/>
      <c r="L2205" s="6"/>
      <c r="M2205" s="136"/>
      <c r="N2205" s="14"/>
      <c r="O2205" s="26"/>
      <c r="P2205" s="14"/>
      <c r="Q2205" s="14"/>
      <c r="R2205" s="14"/>
      <c r="S2205" s="14"/>
      <c r="T2205" s="14"/>
      <c r="U2205" s="14"/>
      <c r="V2205" s="6"/>
      <c r="W2205" s="256">
        <f t="shared" si="212"/>
        <v>0</v>
      </c>
      <c r="X2205" s="144" t="str">
        <f t="shared" si="214"/>
        <v/>
      </c>
      <c r="Y2205" s="26"/>
      <c r="Z2205" s="34"/>
      <c r="AA2205" s="34"/>
      <c r="AB2205" s="34"/>
      <c r="AC2205" s="35"/>
      <c r="AD2205" s="36"/>
      <c r="AE2205" s="49"/>
      <c r="AF2205" s="246"/>
      <c r="AG2205" s="257">
        <f t="shared" si="213"/>
        <v>0</v>
      </c>
      <c r="AH2205" s="252" t="str">
        <f t="shared" si="215"/>
        <v/>
      </c>
      <c r="AI2205" s="258">
        <f t="shared" si="216"/>
        <v>0</v>
      </c>
    </row>
    <row r="2206" spans="1:35" ht="14.25" customHeight="1" x14ac:dyDescent="0.2">
      <c r="A2206" s="20"/>
      <c r="B2206" s="7"/>
      <c r="C2206" s="53"/>
      <c r="D2206" s="88"/>
      <c r="E2206" s="6"/>
      <c r="F2206" s="88"/>
      <c r="G2206" s="14"/>
      <c r="H2206" s="14"/>
      <c r="I2206" s="17"/>
      <c r="J2206" s="17"/>
      <c r="K2206" s="6"/>
      <c r="L2206" s="6"/>
      <c r="M2206" s="136"/>
      <c r="N2206" s="14"/>
      <c r="O2206" s="26"/>
      <c r="P2206" s="14"/>
      <c r="Q2206" s="14"/>
      <c r="R2206" s="14"/>
      <c r="S2206" s="14"/>
      <c r="T2206" s="14"/>
      <c r="U2206" s="14"/>
      <c r="V2206" s="6"/>
      <c r="W2206" s="256">
        <f t="shared" si="212"/>
        <v>0</v>
      </c>
      <c r="X2206" s="144" t="str">
        <f t="shared" si="214"/>
        <v/>
      </c>
      <c r="Y2206" s="26"/>
      <c r="Z2206" s="34"/>
      <c r="AA2206" s="34"/>
      <c r="AB2206" s="34"/>
      <c r="AC2206" s="35"/>
      <c r="AD2206" s="36"/>
      <c r="AE2206" s="49"/>
      <c r="AF2206" s="246"/>
      <c r="AG2206" s="257">
        <f t="shared" si="213"/>
        <v>0</v>
      </c>
      <c r="AH2206" s="252" t="str">
        <f t="shared" si="215"/>
        <v/>
      </c>
      <c r="AI2206" s="258">
        <f t="shared" si="216"/>
        <v>0</v>
      </c>
    </row>
    <row r="2207" spans="1:35" ht="14.25" customHeight="1" x14ac:dyDescent="0.2">
      <c r="A2207" s="20"/>
      <c r="B2207" s="7"/>
      <c r="C2207" s="53"/>
      <c r="D2207" s="88"/>
      <c r="E2207" s="6"/>
      <c r="F2207" s="88"/>
      <c r="G2207" s="14"/>
      <c r="H2207" s="14"/>
      <c r="I2207" s="17"/>
      <c r="J2207" s="17"/>
      <c r="K2207" s="6"/>
      <c r="L2207" s="6"/>
      <c r="M2207" s="136"/>
      <c r="N2207" s="14"/>
      <c r="O2207" s="26"/>
      <c r="P2207" s="14"/>
      <c r="Q2207" s="14"/>
      <c r="R2207" s="14"/>
      <c r="S2207" s="14"/>
      <c r="T2207" s="14"/>
      <c r="U2207" s="14"/>
      <c r="V2207" s="6"/>
      <c r="W2207" s="256">
        <f t="shared" si="212"/>
        <v>0</v>
      </c>
      <c r="X2207" s="144" t="str">
        <f t="shared" si="214"/>
        <v/>
      </c>
      <c r="Y2207" s="26"/>
      <c r="Z2207" s="34"/>
      <c r="AA2207" s="34"/>
      <c r="AB2207" s="34"/>
      <c r="AC2207" s="35"/>
      <c r="AD2207" s="36"/>
      <c r="AE2207" s="49"/>
      <c r="AF2207" s="246"/>
      <c r="AG2207" s="257">
        <f t="shared" si="213"/>
        <v>0</v>
      </c>
      <c r="AH2207" s="252" t="str">
        <f t="shared" si="215"/>
        <v/>
      </c>
      <c r="AI2207" s="258">
        <f t="shared" si="216"/>
        <v>0</v>
      </c>
    </row>
    <row r="2208" spans="1:35" ht="14.25" customHeight="1" x14ac:dyDescent="0.2">
      <c r="A2208" s="20"/>
      <c r="B2208" s="7"/>
      <c r="C2208" s="53"/>
      <c r="D2208" s="88"/>
      <c r="E2208" s="6"/>
      <c r="F2208" s="88"/>
      <c r="G2208" s="14"/>
      <c r="H2208" s="14"/>
      <c r="I2208" s="17"/>
      <c r="J2208" s="17"/>
      <c r="K2208" s="6"/>
      <c r="L2208" s="6"/>
      <c r="M2208" s="136"/>
      <c r="N2208" s="14"/>
      <c r="O2208" s="26"/>
      <c r="P2208" s="14"/>
      <c r="Q2208" s="14"/>
      <c r="R2208" s="14"/>
      <c r="S2208" s="14"/>
      <c r="T2208" s="14"/>
      <c r="U2208" s="14"/>
      <c r="V2208" s="6"/>
      <c r="W2208" s="256">
        <f t="shared" si="212"/>
        <v>0</v>
      </c>
      <c r="X2208" s="144" t="str">
        <f t="shared" si="214"/>
        <v/>
      </c>
      <c r="Y2208" s="26"/>
      <c r="Z2208" s="34"/>
      <c r="AA2208" s="34"/>
      <c r="AB2208" s="34"/>
      <c r="AC2208" s="35"/>
      <c r="AD2208" s="36"/>
      <c r="AE2208" s="49"/>
      <c r="AF2208" s="246"/>
      <c r="AG2208" s="257">
        <f t="shared" si="213"/>
        <v>0</v>
      </c>
      <c r="AH2208" s="252" t="str">
        <f t="shared" si="215"/>
        <v/>
      </c>
      <c r="AI2208" s="258">
        <f t="shared" si="216"/>
        <v>0</v>
      </c>
    </row>
    <row r="2209" spans="1:35" ht="14.25" customHeight="1" x14ac:dyDescent="0.2">
      <c r="A2209" s="20"/>
      <c r="B2209" s="7"/>
      <c r="C2209" s="53"/>
      <c r="D2209" s="88"/>
      <c r="E2209" s="6"/>
      <c r="F2209" s="88"/>
      <c r="G2209" s="14"/>
      <c r="H2209" s="14"/>
      <c r="I2209" s="17"/>
      <c r="J2209" s="17"/>
      <c r="K2209" s="6"/>
      <c r="L2209" s="6"/>
      <c r="M2209" s="136"/>
      <c r="N2209" s="14"/>
      <c r="O2209" s="26"/>
      <c r="P2209" s="14"/>
      <c r="Q2209" s="14"/>
      <c r="R2209" s="14"/>
      <c r="S2209" s="14"/>
      <c r="T2209" s="14"/>
      <c r="U2209" s="14"/>
      <c r="V2209" s="6"/>
      <c r="W2209" s="256">
        <f t="shared" si="212"/>
        <v>0</v>
      </c>
      <c r="X2209" s="144" t="str">
        <f t="shared" si="214"/>
        <v/>
      </c>
      <c r="Y2209" s="26"/>
      <c r="Z2209" s="34"/>
      <c r="AA2209" s="34"/>
      <c r="AB2209" s="34"/>
      <c r="AC2209" s="35"/>
      <c r="AD2209" s="36"/>
      <c r="AE2209" s="49"/>
      <c r="AF2209" s="246"/>
      <c r="AG2209" s="257">
        <f t="shared" si="213"/>
        <v>0</v>
      </c>
      <c r="AH2209" s="252" t="str">
        <f t="shared" si="215"/>
        <v/>
      </c>
      <c r="AI2209" s="258">
        <f t="shared" si="216"/>
        <v>0</v>
      </c>
    </row>
    <row r="2210" spans="1:35" ht="14.25" customHeight="1" x14ac:dyDescent="0.2">
      <c r="A2210" s="20"/>
      <c r="B2210" s="7"/>
      <c r="C2210" s="53"/>
      <c r="D2210" s="88"/>
      <c r="E2210" s="6"/>
      <c r="F2210" s="88"/>
      <c r="G2210" s="14"/>
      <c r="H2210" s="14"/>
      <c r="I2210" s="17"/>
      <c r="J2210" s="17"/>
      <c r="K2210" s="6"/>
      <c r="L2210" s="6"/>
      <c r="M2210" s="136"/>
      <c r="N2210" s="14"/>
      <c r="O2210" s="26"/>
      <c r="P2210" s="14"/>
      <c r="Q2210" s="14"/>
      <c r="R2210" s="14"/>
      <c r="S2210" s="14"/>
      <c r="T2210" s="14"/>
      <c r="U2210" s="14"/>
      <c r="V2210" s="6"/>
      <c r="W2210" s="256">
        <f t="shared" si="212"/>
        <v>0</v>
      </c>
      <c r="X2210" s="144" t="str">
        <f t="shared" si="214"/>
        <v/>
      </c>
      <c r="Y2210" s="26"/>
      <c r="Z2210" s="34"/>
      <c r="AA2210" s="34"/>
      <c r="AB2210" s="34"/>
      <c r="AC2210" s="35"/>
      <c r="AD2210" s="36"/>
      <c r="AE2210" s="49"/>
      <c r="AF2210" s="246"/>
      <c r="AG2210" s="257">
        <f t="shared" si="213"/>
        <v>0</v>
      </c>
      <c r="AH2210" s="252" t="str">
        <f t="shared" si="215"/>
        <v/>
      </c>
      <c r="AI2210" s="258">
        <f t="shared" si="216"/>
        <v>0</v>
      </c>
    </row>
    <row r="2211" spans="1:35" ht="14.25" customHeight="1" x14ac:dyDescent="0.2">
      <c r="A2211" s="20"/>
      <c r="B2211" s="7"/>
      <c r="C2211" s="53"/>
      <c r="D2211" s="88"/>
      <c r="E2211" s="6"/>
      <c r="F2211" s="88"/>
      <c r="G2211" s="14"/>
      <c r="H2211" s="14"/>
      <c r="I2211" s="17"/>
      <c r="J2211" s="17"/>
      <c r="K2211" s="6"/>
      <c r="L2211" s="6"/>
      <c r="M2211" s="136"/>
      <c r="N2211" s="14"/>
      <c r="O2211" s="26"/>
      <c r="P2211" s="14"/>
      <c r="Q2211" s="14"/>
      <c r="R2211" s="14"/>
      <c r="S2211" s="14"/>
      <c r="T2211" s="14"/>
      <c r="U2211" s="14"/>
      <c r="V2211" s="6"/>
      <c r="W2211" s="256">
        <f t="shared" si="212"/>
        <v>0</v>
      </c>
      <c r="X2211" s="144" t="str">
        <f t="shared" si="214"/>
        <v/>
      </c>
      <c r="Y2211" s="26"/>
      <c r="Z2211" s="34"/>
      <c r="AA2211" s="34"/>
      <c r="AB2211" s="34"/>
      <c r="AC2211" s="35"/>
      <c r="AD2211" s="36"/>
      <c r="AE2211" s="49"/>
      <c r="AF2211" s="246"/>
      <c r="AG2211" s="257">
        <f t="shared" si="213"/>
        <v>0</v>
      </c>
      <c r="AH2211" s="252" t="str">
        <f t="shared" si="215"/>
        <v/>
      </c>
      <c r="AI2211" s="258">
        <f t="shared" si="216"/>
        <v>0</v>
      </c>
    </row>
    <row r="2212" spans="1:35" ht="14.25" customHeight="1" x14ac:dyDescent="0.2">
      <c r="A2212" s="20"/>
      <c r="B2212" s="7"/>
      <c r="C2212" s="53"/>
      <c r="D2212" s="88"/>
      <c r="E2212" s="6"/>
      <c r="F2212" s="88"/>
      <c r="G2212" s="14"/>
      <c r="H2212" s="14"/>
      <c r="I2212" s="17"/>
      <c r="J2212" s="17"/>
      <c r="K2212" s="6"/>
      <c r="L2212" s="6"/>
      <c r="M2212" s="136"/>
      <c r="N2212" s="14"/>
      <c r="O2212" s="26"/>
      <c r="P2212" s="14"/>
      <c r="Q2212" s="14"/>
      <c r="R2212" s="14"/>
      <c r="S2212" s="14"/>
      <c r="T2212" s="14"/>
      <c r="U2212" s="14"/>
      <c r="V2212" s="6"/>
      <c r="W2212" s="256">
        <f t="shared" si="212"/>
        <v>0</v>
      </c>
      <c r="X2212" s="144" t="str">
        <f t="shared" si="214"/>
        <v/>
      </c>
      <c r="Y2212" s="26"/>
      <c r="Z2212" s="34"/>
      <c r="AA2212" s="34"/>
      <c r="AB2212" s="34"/>
      <c r="AC2212" s="35"/>
      <c r="AD2212" s="36"/>
      <c r="AE2212" s="49"/>
      <c r="AF2212" s="246"/>
      <c r="AG2212" s="257">
        <f t="shared" si="213"/>
        <v>0</v>
      </c>
      <c r="AH2212" s="252" t="str">
        <f t="shared" si="215"/>
        <v/>
      </c>
      <c r="AI2212" s="258">
        <f t="shared" si="216"/>
        <v>0</v>
      </c>
    </row>
    <row r="2213" spans="1:35" ht="14.25" customHeight="1" x14ac:dyDescent="0.2">
      <c r="A2213" s="20"/>
      <c r="B2213" s="7"/>
      <c r="C2213" s="53"/>
      <c r="D2213" s="88"/>
      <c r="E2213" s="6"/>
      <c r="F2213" s="88"/>
      <c r="G2213" s="14"/>
      <c r="H2213" s="14"/>
      <c r="I2213" s="17"/>
      <c r="J2213" s="17"/>
      <c r="K2213" s="6"/>
      <c r="L2213" s="6"/>
      <c r="M2213" s="136"/>
      <c r="N2213" s="14"/>
      <c r="O2213" s="26"/>
      <c r="P2213" s="14"/>
      <c r="Q2213" s="14"/>
      <c r="R2213" s="14"/>
      <c r="S2213" s="14"/>
      <c r="T2213" s="14"/>
      <c r="U2213" s="14"/>
      <c r="V2213" s="6"/>
      <c r="W2213" s="256">
        <f t="shared" si="212"/>
        <v>0</v>
      </c>
      <c r="X2213" s="144" t="str">
        <f t="shared" si="214"/>
        <v/>
      </c>
      <c r="Y2213" s="26"/>
      <c r="Z2213" s="34"/>
      <c r="AA2213" s="34"/>
      <c r="AB2213" s="34"/>
      <c r="AC2213" s="35"/>
      <c r="AD2213" s="36"/>
      <c r="AE2213" s="49"/>
      <c r="AF2213" s="246"/>
      <c r="AG2213" s="257">
        <f t="shared" si="213"/>
        <v>0</v>
      </c>
      <c r="AH2213" s="252" t="str">
        <f t="shared" si="215"/>
        <v/>
      </c>
      <c r="AI2213" s="258">
        <f t="shared" si="216"/>
        <v>0</v>
      </c>
    </row>
    <row r="2214" spans="1:35" ht="14.25" customHeight="1" x14ac:dyDescent="0.2">
      <c r="A2214" s="20"/>
      <c r="B2214" s="7"/>
      <c r="C2214" s="53"/>
      <c r="D2214" s="88"/>
      <c r="E2214" s="6"/>
      <c r="F2214" s="88"/>
      <c r="G2214" s="14"/>
      <c r="H2214" s="14"/>
      <c r="I2214" s="17"/>
      <c r="J2214" s="17"/>
      <c r="K2214" s="6"/>
      <c r="L2214" s="6"/>
      <c r="M2214" s="136"/>
      <c r="N2214" s="14"/>
      <c r="O2214" s="26"/>
      <c r="P2214" s="14"/>
      <c r="Q2214" s="14"/>
      <c r="R2214" s="14"/>
      <c r="S2214" s="14"/>
      <c r="T2214" s="14"/>
      <c r="U2214" s="14"/>
      <c r="V2214" s="6"/>
      <c r="W2214" s="256">
        <f t="shared" si="212"/>
        <v>0</v>
      </c>
      <c r="X2214" s="144" t="str">
        <f t="shared" si="214"/>
        <v/>
      </c>
      <c r="Y2214" s="26"/>
      <c r="Z2214" s="34"/>
      <c r="AA2214" s="34"/>
      <c r="AB2214" s="34"/>
      <c r="AC2214" s="35"/>
      <c r="AD2214" s="36"/>
      <c r="AE2214" s="49"/>
      <c r="AF2214" s="246"/>
      <c r="AG2214" s="257">
        <f t="shared" si="213"/>
        <v>0</v>
      </c>
      <c r="AH2214" s="252" t="str">
        <f t="shared" si="215"/>
        <v/>
      </c>
      <c r="AI2214" s="258">
        <f t="shared" si="216"/>
        <v>0</v>
      </c>
    </row>
    <row r="2215" spans="1:35" ht="14.25" customHeight="1" x14ac:dyDescent="0.2">
      <c r="A2215" s="20"/>
      <c r="B2215" s="7"/>
      <c r="C2215" s="53"/>
      <c r="D2215" s="88"/>
      <c r="E2215" s="6"/>
      <c r="F2215" s="88"/>
      <c r="G2215" s="14"/>
      <c r="H2215" s="14"/>
      <c r="I2215" s="17"/>
      <c r="J2215" s="17"/>
      <c r="K2215" s="6"/>
      <c r="L2215" s="6"/>
      <c r="M2215" s="136"/>
      <c r="N2215" s="14"/>
      <c r="O2215" s="26"/>
      <c r="P2215" s="14"/>
      <c r="Q2215" s="14"/>
      <c r="R2215" s="14"/>
      <c r="S2215" s="14"/>
      <c r="T2215" s="14"/>
      <c r="U2215" s="14"/>
      <c r="V2215" s="6"/>
      <c r="W2215" s="256">
        <f t="shared" si="212"/>
        <v>0</v>
      </c>
      <c r="X2215" s="144" t="str">
        <f t="shared" si="214"/>
        <v/>
      </c>
      <c r="Y2215" s="26"/>
      <c r="Z2215" s="34"/>
      <c r="AA2215" s="34"/>
      <c r="AB2215" s="34"/>
      <c r="AC2215" s="35"/>
      <c r="AD2215" s="36"/>
      <c r="AE2215" s="49"/>
      <c r="AF2215" s="246"/>
      <c r="AG2215" s="257">
        <f t="shared" si="213"/>
        <v>0</v>
      </c>
      <c r="AH2215" s="252" t="str">
        <f t="shared" si="215"/>
        <v/>
      </c>
      <c r="AI2215" s="258">
        <f t="shared" si="216"/>
        <v>0</v>
      </c>
    </row>
    <row r="2216" spans="1:35" ht="14.25" customHeight="1" x14ac:dyDescent="0.2">
      <c r="A2216" s="20"/>
      <c r="B2216" s="7"/>
      <c r="C2216" s="53"/>
      <c r="D2216" s="88"/>
      <c r="E2216" s="6"/>
      <c r="F2216" s="88"/>
      <c r="G2216" s="14"/>
      <c r="H2216" s="14"/>
      <c r="I2216" s="17"/>
      <c r="J2216" s="17"/>
      <c r="K2216" s="6"/>
      <c r="L2216" s="6"/>
      <c r="M2216" s="136"/>
      <c r="N2216" s="14"/>
      <c r="O2216" s="26"/>
      <c r="P2216" s="14"/>
      <c r="Q2216" s="14"/>
      <c r="R2216" s="14"/>
      <c r="S2216" s="14"/>
      <c r="T2216" s="14"/>
      <c r="U2216" s="14"/>
      <c r="V2216" s="6"/>
      <c r="W2216" s="256">
        <f t="shared" ref="W2216:W2279" si="217">S2216+T2216+U2216+V2216</f>
        <v>0</v>
      </c>
      <c r="X2216" s="144" t="str">
        <f t="shared" si="214"/>
        <v/>
      </c>
      <c r="Y2216" s="26"/>
      <c r="Z2216" s="34"/>
      <c r="AA2216" s="34"/>
      <c r="AB2216" s="34"/>
      <c r="AC2216" s="35"/>
      <c r="AD2216" s="36"/>
      <c r="AE2216" s="49"/>
      <c r="AF2216" s="246"/>
      <c r="AG2216" s="257">
        <f t="shared" ref="AG2216:AG2279" si="218">N2216*C2216</f>
        <v>0</v>
      </c>
      <c r="AH2216" s="252" t="str">
        <f t="shared" si="215"/>
        <v/>
      </c>
      <c r="AI2216" s="258">
        <f t="shared" si="216"/>
        <v>0</v>
      </c>
    </row>
    <row r="2217" spans="1:35" ht="14.25" customHeight="1" x14ac:dyDescent="0.2">
      <c r="A2217" s="20"/>
      <c r="B2217" s="7"/>
      <c r="C2217" s="53"/>
      <c r="D2217" s="88"/>
      <c r="E2217" s="6"/>
      <c r="F2217" s="88"/>
      <c r="G2217" s="14"/>
      <c r="H2217" s="14"/>
      <c r="I2217" s="17"/>
      <c r="J2217" s="17"/>
      <c r="K2217" s="6"/>
      <c r="L2217" s="6"/>
      <c r="M2217" s="136"/>
      <c r="N2217" s="14"/>
      <c r="O2217" s="26"/>
      <c r="P2217" s="14"/>
      <c r="Q2217" s="14"/>
      <c r="R2217" s="14"/>
      <c r="S2217" s="14"/>
      <c r="T2217" s="14"/>
      <c r="U2217" s="14"/>
      <c r="V2217" s="6"/>
      <c r="W2217" s="256">
        <f t="shared" si="217"/>
        <v>0</v>
      </c>
      <c r="X2217" s="144" t="str">
        <f t="shared" ref="X2217:X2280" si="219">IF(O2217="a",0,IF(O2217="d","0",IF(O2217="","",+N2217-S2217-T2217-U2217-V2217)))</f>
        <v/>
      </c>
      <c r="Y2217" s="26"/>
      <c r="Z2217" s="34"/>
      <c r="AA2217" s="34"/>
      <c r="AB2217" s="34"/>
      <c r="AC2217" s="35"/>
      <c r="AD2217" s="36"/>
      <c r="AE2217" s="49"/>
      <c r="AF2217" s="246"/>
      <c r="AG2217" s="257">
        <f t="shared" si="218"/>
        <v>0</v>
      </c>
      <c r="AH2217" s="252" t="str">
        <f t="shared" ref="AH2217:AH2280" si="220">IF(O2217="a",0,IF(O2217="d",0,IF(C2217="","",+N2217-(C2217*N2217))))</f>
        <v/>
      </c>
      <c r="AI2217" s="258">
        <f t="shared" si="216"/>
        <v>0</v>
      </c>
    </row>
    <row r="2218" spans="1:35" ht="14.25" customHeight="1" x14ac:dyDescent="0.2">
      <c r="A2218" s="20"/>
      <c r="B2218" s="7"/>
      <c r="C2218" s="53"/>
      <c r="D2218" s="88"/>
      <c r="E2218" s="6"/>
      <c r="F2218" s="88"/>
      <c r="G2218" s="14"/>
      <c r="H2218" s="14"/>
      <c r="I2218" s="17"/>
      <c r="J2218" s="17"/>
      <c r="K2218" s="6"/>
      <c r="L2218" s="6"/>
      <c r="M2218" s="136"/>
      <c r="N2218" s="14"/>
      <c r="O2218" s="26"/>
      <c r="P2218" s="14"/>
      <c r="Q2218" s="14"/>
      <c r="R2218" s="14"/>
      <c r="S2218" s="14"/>
      <c r="T2218" s="14"/>
      <c r="U2218" s="14"/>
      <c r="V2218" s="6"/>
      <c r="W2218" s="256">
        <f t="shared" si="217"/>
        <v>0</v>
      </c>
      <c r="X2218" s="144" t="str">
        <f t="shared" si="219"/>
        <v/>
      </c>
      <c r="Y2218" s="26"/>
      <c r="Z2218" s="34"/>
      <c r="AA2218" s="34"/>
      <c r="AB2218" s="34"/>
      <c r="AC2218" s="35"/>
      <c r="AD2218" s="36"/>
      <c r="AE2218" s="49"/>
      <c r="AF2218" s="246"/>
      <c r="AG2218" s="257">
        <f t="shared" si="218"/>
        <v>0</v>
      </c>
      <c r="AH2218" s="252" t="str">
        <f t="shared" si="220"/>
        <v/>
      </c>
      <c r="AI2218" s="258">
        <f t="shared" si="216"/>
        <v>0</v>
      </c>
    </row>
    <row r="2219" spans="1:35" ht="14.25" customHeight="1" x14ac:dyDescent="0.2">
      <c r="A2219" s="20"/>
      <c r="B2219" s="7"/>
      <c r="C2219" s="53"/>
      <c r="D2219" s="88"/>
      <c r="E2219" s="6"/>
      <c r="F2219" s="88"/>
      <c r="G2219" s="14"/>
      <c r="H2219" s="14"/>
      <c r="I2219" s="17"/>
      <c r="J2219" s="17"/>
      <c r="K2219" s="6"/>
      <c r="L2219" s="6"/>
      <c r="M2219" s="136"/>
      <c r="N2219" s="14"/>
      <c r="O2219" s="26"/>
      <c r="P2219" s="14"/>
      <c r="Q2219" s="14"/>
      <c r="R2219" s="14"/>
      <c r="S2219" s="14"/>
      <c r="T2219" s="14"/>
      <c r="U2219" s="14"/>
      <c r="V2219" s="6"/>
      <c r="W2219" s="256">
        <f t="shared" si="217"/>
        <v>0</v>
      </c>
      <c r="X2219" s="144" t="str">
        <f t="shared" si="219"/>
        <v/>
      </c>
      <c r="Y2219" s="26"/>
      <c r="Z2219" s="34"/>
      <c r="AA2219" s="34"/>
      <c r="AB2219" s="34"/>
      <c r="AC2219" s="35"/>
      <c r="AD2219" s="36"/>
      <c r="AE2219" s="49"/>
      <c r="AF2219" s="246"/>
      <c r="AG2219" s="257">
        <f t="shared" si="218"/>
        <v>0</v>
      </c>
      <c r="AH2219" s="252" t="str">
        <f t="shared" si="220"/>
        <v/>
      </c>
      <c r="AI2219" s="258">
        <f t="shared" si="216"/>
        <v>0</v>
      </c>
    </row>
    <row r="2220" spans="1:35" ht="14.25" customHeight="1" x14ac:dyDescent="0.2">
      <c r="A2220" s="20"/>
      <c r="B2220" s="7"/>
      <c r="C2220" s="53"/>
      <c r="D2220" s="88"/>
      <c r="E2220" s="6"/>
      <c r="F2220" s="88"/>
      <c r="G2220" s="14"/>
      <c r="H2220" s="14"/>
      <c r="I2220" s="17"/>
      <c r="J2220" s="17"/>
      <c r="K2220" s="6"/>
      <c r="L2220" s="6"/>
      <c r="M2220" s="136"/>
      <c r="N2220" s="14"/>
      <c r="O2220" s="26"/>
      <c r="P2220" s="14"/>
      <c r="Q2220" s="14"/>
      <c r="R2220" s="14"/>
      <c r="S2220" s="14"/>
      <c r="T2220" s="14"/>
      <c r="U2220" s="14"/>
      <c r="V2220" s="6"/>
      <c r="W2220" s="256">
        <f t="shared" si="217"/>
        <v>0</v>
      </c>
      <c r="X2220" s="144" t="str">
        <f t="shared" si="219"/>
        <v/>
      </c>
      <c r="Y2220" s="26"/>
      <c r="Z2220" s="34"/>
      <c r="AA2220" s="34"/>
      <c r="AB2220" s="34"/>
      <c r="AC2220" s="35"/>
      <c r="AD2220" s="36"/>
      <c r="AE2220" s="49"/>
      <c r="AF2220" s="246"/>
      <c r="AG2220" s="257">
        <f t="shared" si="218"/>
        <v>0</v>
      </c>
      <c r="AH2220" s="252" t="str">
        <f t="shared" si="220"/>
        <v/>
      </c>
      <c r="AI2220" s="258">
        <f t="shared" si="216"/>
        <v>0</v>
      </c>
    </row>
    <row r="2221" spans="1:35" ht="14.25" customHeight="1" x14ac:dyDescent="0.2">
      <c r="A2221" s="20"/>
      <c r="B2221" s="7"/>
      <c r="C2221" s="53"/>
      <c r="D2221" s="88"/>
      <c r="E2221" s="6"/>
      <c r="F2221" s="88"/>
      <c r="G2221" s="14"/>
      <c r="H2221" s="14"/>
      <c r="I2221" s="17"/>
      <c r="J2221" s="17"/>
      <c r="K2221" s="6"/>
      <c r="L2221" s="6"/>
      <c r="M2221" s="136"/>
      <c r="N2221" s="14"/>
      <c r="O2221" s="26"/>
      <c r="P2221" s="14"/>
      <c r="Q2221" s="14"/>
      <c r="R2221" s="14"/>
      <c r="S2221" s="14"/>
      <c r="T2221" s="14"/>
      <c r="U2221" s="14"/>
      <c r="V2221" s="6"/>
      <c r="W2221" s="256">
        <f t="shared" si="217"/>
        <v>0</v>
      </c>
      <c r="X2221" s="144" t="str">
        <f t="shared" si="219"/>
        <v/>
      </c>
      <c r="Y2221" s="26"/>
      <c r="Z2221" s="34"/>
      <c r="AA2221" s="34"/>
      <c r="AB2221" s="34"/>
      <c r="AC2221" s="35"/>
      <c r="AD2221" s="36"/>
      <c r="AE2221" s="49"/>
      <c r="AF2221" s="246"/>
      <c r="AG2221" s="257">
        <f t="shared" si="218"/>
        <v>0</v>
      </c>
      <c r="AH2221" s="252" t="str">
        <f t="shared" si="220"/>
        <v/>
      </c>
      <c r="AI2221" s="258">
        <f t="shared" si="216"/>
        <v>0</v>
      </c>
    </row>
    <row r="2222" spans="1:35" ht="14.25" customHeight="1" x14ac:dyDescent="0.2">
      <c r="A2222" s="20"/>
      <c r="B2222" s="7"/>
      <c r="C2222" s="53"/>
      <c r="D2222" s="88"/>
      <c r="E2222" s="6"/>
      <c r="F2222" s="88"/>
      <c r="G2222" s="14"/>
      <c r="H2222" s="14"/>
      <c r="I2222" s="17"/>
      <c r="J2222" s="17"/>
      <c r="K2222" s="6"/>
      <c r="L2222" s="6"/>
      <c r="M2222" s="136"/>
      <c r="N2222" s="14"/>
      <c r="O2222" s="26"/>
      <c r="P2222" s="14"/>
      <c r="Q2222" s="14"/>
      <c r="R2222" s="14"/>
      <c r="S2222" s="14"/>
      <c r="T2222" s="14"/>
      <c r="U2222" s="14"/>
      <c r="V2222" s="6"/>
      <c r="W2222" s="256">
        <f t="shared" si="217"/>
        <v>0</v>
      </c>
      <c r="X2222" s="144" t="str">
        <f t="shared" si="219"/>
        <v/>
      </c>
      <c r="Y2222" s="26"/>
      <c r="Z2222" s="34"/>
      <c r="AA2222" s="34"/>
      <c r="AB2222" s="34"/>
      <c r="AC2222" s="35"/>
      <c r="AD2222" s="36"/>
      <c r="AE2222" s="49"/>
      <c r="AF2222" s="246"/>
      <c r="AG2222" s="257">
        <f t="shared" si="218"/>
        <v>0</v>
      </c>
      <c r="AH2222" s="252" t="str">
        <f t="shared" si="220"/>
        <v/>
      </c>
      <c r="AI2222" s="258">
        <f t="shared" ref="AI2222:AI2285" si="221">AG2222-W2222</f>
        <v>0</v>
      </c>
    </row>
    <row r="2223" spans="1:35" ht="14.25" customHeight="1" x14ac:dyDescent="0.2">
      <c r="A2223" s="20"/>
      <c r="B2223" s="7"/>
      <c r="C2223" s="53"/>
      <c r="D2223" s="88"/>
      <c r="E2223" s="6"/>
      <c r="F2223" s="88"/>
      <c r="G2223" s="14"/>
      <c r="H2223" s="14"/>
      <c r="I2223" s="17"/>
      <c r="J2223" s="17"/>
      <c r="K2223" s="6"/>
      <c r="L2223" s="6"/>
      <c r="M2223" s="136"/>
      <c r="N2223" s="14"/>
      <c r="O2223" s="26"/>
      <c r="P2223" s="14"/>
      <c r="Q2223" s="14"/>
      <c r="R2223" s="14"/>
      <c r="S2223" s="14"/>
      <c r="T2223" s="14"/>
      <c r="U2223" s="14"/>
      <c r="V2223" s="6"/>
      <c r="W2223" s="256">
        <f t="shared" si="217"/>
        <v>0</v>
      </c>
      <c r="X2223" s="144" t="str">
        <f t="shared" si="219"/>
        <v/>
      </c>
      <c r="Y2223" s="26"/>
      <c r="Z2223" s="34"/>
      <c r="AA2223" s="34"/>
      <c r="AB2223" s="34"/>
      <c r="AC2223" s="35"/>
      <c r="AD2223" s="36"/>
      <c r="AE2223" s="49"/>
      <c r="AF2223" s="246"/>
      <c r="AG2223" s="257">
        <f t="shared" si="218"/>
        <v>0</v>
      </c>
      <c r="AH2223" s="252" t="str">
        <f t="shared" si="220"/>
        <v/>
      </c>
      <c r="AI2223" s="258">
        <f t="shared" si="221"/>
        <v>0</v>
      </c>
    </row>
    <row r="2224" spans="1:35" ht="14.25" customHeight="1" x14ac:dyDescent="0.2">
      <c r="A2224" s="20"/>
      <c r="B2224" s="7"/>
      <c r="C2224" s="53"/>
      <c r="D2224" s="88"/>
      <c r="E2224" s="6"/>
      <c r="F2224" s="88"/>
      <c r="G2224" s="14"/>
      <c r="H2224" s="14"/>
      <c r="I2224" s="17"/>
      <c r="J2224" s="17"/>
      <c r="K2224" s="6"/>
      <c r="L2224" s="6"/>
      <c r="M2224" s="136"/>
      <c r="N2224" s="14"/>
      <c r="O2224" s="26"/>
      <c r="P2224" s="14"/>
      <c r="Q2224" s="14"/>
      <c r="R2224" s="14"/>
      <c r="S2224" s="14"/>
      <c r="T2224" s="14"/>
      <c r="U2224" s="14"/>
      <c r="V2224" s="6"/>
      <c r="W2224" s="256">
        <f t="shared" si="217"/>
        <v>0</v>
      </c>
      <c r="X2224" s="144" t="str">
        <f t="shared" si="219"/>
        <v/>
      </c>
      <c r="Y2224" s="26"/>
      <c r="Z2224" s="34"/>
      <c r="AA2224" s="34"/>
      <c r="AB2224" s="34"/>
      <c r="AC2224" s="35"/>
      <c r="AD2224" s="36"/>
      <c r="AE2224" s="49"/>
      <c r="AF2224" s="246"/>
      <c r="AG2224" s="257">
        <f t="shared" si="218"/>
        <v>0</v>
      </c>
      <c r="AH2224" s="252" t="str">
        <f t="shared" si="220"/>
        <v/>
      </c>
      <c r="AI2224" s="258">
        <f t="shared" si="221"/>
        <v>0</v>
      </c>
    </row>
    <row r="2225" spans="1:35" ht="14.25" customHeight="1" x14ac:dyDescent="0.2">
      <c r="A2225" s="20"/>
      <c r="B2225" s="7"/>
      <c r="C2225" s="53"/>
      <c r="D2225" s="88"/>
      <c r="E2225" s="6"/>
      <c r="F2225" s="88"/>
      <c r="G2225" s="14"/>
      <c r="H2225" s="14"/>
      <c r="I2225" s="17"/>
      <c r="J2225" s="17"/>
      <c r="K2225" s="6"/>
      <c r="L2225" s="6"/>
      <c r="M2225" s="136"/>
      <c r="N2225" s="14"/>
      <c r="O2225" s="26"/>
      <c r="P2225" s="14"/>
      <c r="Q2225" s="14"/>
      <c r="R2225" s="14"/>
      <c r="S2225" s="14"/>
      <c r="T2225" s="14"/>
      <c r="U2225" s="14"/>
      <c r="V2225" s="6"/>
      <c r="W2225" s="256">
        <f t="shared" si="217"/>
        <v>0</v>
      </c>
      <c r="X2225" s="144" t="str">
        <f t="shared" si="219"/>
        <v/>
      </c>
      <c r="Y2225" s="26"/>
      <c r="Z2225" s="34"/>
      <c r="AA2225" s="34"/>
      <c r="AB2225" s="34"/>
      <c r="AC2225" s="35"/>
      <c r="AD2225" s="36"/>
      <c r="AE2225" s="49"/>
      <c r="AF2225" s="246"/>
      <c r="AG2225" s="257">
        <f t="shared" si="218"/>
        <v>0</v>
      </c>
      <c r="AH2225" s="252" t="str">
        <f t="shared" si="220"/>
        <v/>
      </c>
      <c r="AI2225" s="258">
        <f t="shared" si="221"/>
        <v>0</v>
      </c>
    </row>
    <row r="2226" spans="1:35" ht="14.25" customHeight="1" x14ac:dyDescent="0.2">
      <c r="A2226" s="20"/>
      <c r="B2226" s="7"/>
      <c r="C2226" s="53"/>
      <c r="D2226" s="88"/>
      <c r="E2226" s="6"/>
      <c r="F2226" s="88"/>
      <c r="G2226" s="14"/>
      <c r="H2226" s="14"/>
      <c r="I2226" s="17"/>
      <c r="J2226" s="17"/>
      <c r="K2226" s="6"/>
      <c r="L2226" s="6"/>
      <c r="M2226" s="136"/>
      <c r="N2226" s="14"/>
      <c r="O2226" s="26"/>
      <c r="P2226" s="14"/>
      <c r="Q2226" s="14"/>
      <c r="R2226" s="14"/>
      <c r="S2226" s="14"/>
      <c r="T2226" s="14"/>
      <c r="U2226" s="14"/>
      <c r="V2226" s="6"/>
      <c r="W2226" s="256">
        <f t="shared" si="217"/>
        <v>0</v>
      </c>
      <c r="X2226" s="144" t="str">
        <f t="shared" si="219"/>
        <v/>
      </c>
      <c r="Y2226" s="26"/>
      <c r="Z2226" s="34"/>
      <c r="AA2226" s="34"/>
      <c r="AB2226" s="34"/>
      <c r="AC2226" s="35"/>
      <c r="AD2226" s="36"/>
      <c r="AE2226" s="49"/>
      <c r="AF2226" s="246"/>
      <c r="AG2226" s="257">
        <f t="shared" si="218"/>
        <v>0</v>
      </c>
      <c r="AH2226" s="252" t="str">
        <f t="shared" si="220"/>
        <v/>
      </c>
      <c r="AI2226" s="258">
        <f t="shared" si="221"/>
        <v>0</v>
      </c>
    </row>
    <row r="2227" spans="1:35" ht="14.25" customHeight="1" x14ac:dyDescent="0.2">
      <c r="A2227" s="20"/>
      <c r="B2227" s="7"/>
      <c r="C2227" s="53"/>
      <c r="D2227" s="88"/>
      <c r="E2227" s="6"/>
      <c r="F2227" s="88"/>
      <c r="G2227" s="14"/>
      <c r="H2227" s="14"/>
      <c r="I2227" s="17"/>
      <c r="J2227" s="17"/>
      <c r="K2227" s="6"/>
      <c r="L2227" s="6"/>
      <c r="M2227" s="136"/>
      <c r="N2227" s="14"/>
      <c r="O2227" s="26"/>
      <c r="P2227" s="14"/>
      <c r="Q2227" s="14"/>
      <c r="R2227" s="14"/>
      <c r="S2227" s="14"/>
      <c r="T2227" s="14"/>
      <c r="U2227" s="14"/>
      <c r="V2227" s="6"/>
      <c r="W2227" s="256">
        <f t="shared" si="217"/>
        <v>0</v>
      </c>
      <c r="X2227" s="144" t="str">
        <f t="shared" si="219"/>
        <v/>
      </c>
      <c r="Y2227" s="26"/>
      <c r="Z2227" s="34"/>
      <c r="AA2227" s="34"/>
      <c r="AB2227" s="34"/>
      <c r="AC2227" s="35"/>
      <c r="AD2227" s="36"/>
      <c r="AE2227" s="49"/>
      <c r="AF2227" s="246"/>
      <c r="AG2227" s="257">
        <f t="shared" si="218"/>
        <v>0</v>
      </c>
      <c r="AH2227" s="252" t="str">
        <f t="shared" si="220"/>
        <v/>
      </c>
      <c r="AI2227" s="258">
        <f t="shared" si="221"/>
        <v>0</v>
      </c>
    </row>
    <row r="2228" spans="1:35" ht="14.25" customHeight="1" x14ac:dyDescent="0.2">
      <c r="A2228" s="20"/>
      <c r="B2228" s="7"/>
      <c r="C2228" s="53"/>
      <c r="D2228" s="88"/>
      <c r="E2228" s="6"/>
      <c r="F2228" s="88"/>
      <c r="G2228" s="14"/>
      <c r="H2228" s="14"/>
      <c r="I2228" s="17"/>
      <c r="J2228" s="17"/>
      <c r="K2228" s="6"/>
      <c r="L2228" s="6"/>
      <c r="M2228" s="136"/>
      <c r="N2228" s="14"/>
      <c r="O2228" s="26"/>
      <c r="P2228" s="14"/>
      <c r="Q2228" s="14"/>
      <c r="R2228" s="14"/>
      <c r="S2228" s="14"/>
      <c r="T2228" s="14"/>
      <c r="U2228" s="14"/>
      <c r="V2228" s="6"/>
      <c r="W2228" s="256">
        <f t="shared" si="217"/>
        <v>0</v>
      </c>
      <c r="X2228" s="144" t="str">
        <f t="shared" si="219"/>
        <v/>
      </c>
      <c r="Y2228" s="26"/>
      <c r="Z2228" s="34"/>
      <c r="AA2228" s="34"/>
      <c r="AB2228" s="34"/>
      <c r="AC2228" s="35"/>
      <c r="AD2228" s="36"/>
      <c r="AE2228" s="49"/>
      <c r="AF2228" s="246"/>
      <c r="AG2228" s="257">
        <f t="shared" si="218"/>
        <v>0</v>
      </c>
      <c r="AH2228" s="252" t="str">
        <f t="shared" si="220"/>
        <v/>
      </c>
      <c r="AI2228" s="258">
        <f t="shared" si="221"/>
        <v>0</v>
      </c>
    </row>
    <row r="2229" spans="1:35" ht="14.25" customHeight="1" x14ac:dyDescent="0.2">
      <c r="A2229" s="20"/>
      <c r="B2229" s="7"/>
      <c r="C2229" s="53"/>
      <c r="D2229" s="88"/>
      <c r="E2229" s="6"/>
      <c r="F2229" s="88"/>
      <c r="G2229" s="14"/>
      <c r="H2229" s="14"/>
      <c r="I2229" s="17"/>
      <c r="J2229" s="17"/>
      <c r="K2229" s="6"/>
      <c r="L2229" s="6"/>
      <c r="M2229" s="136"/>
      <c r="N2229" s="14"/>
      <c r="O2229" s="26"/>
      <c r="P2229" s="14"/>
      <c r="Q2229" s="14"/>
      <c r="R2229" s="14"/>
      <c r="S2229" s="14"/>
      <c r="T2229" s="14"/>
      <c r="U2229" s="14"/>
      <c r="V2229" s="6"/>
      <c r="W2229" s="256">
        <f t="shared" si="217"/>
        <v>0</v>
      </c>
      <c r="X2229" s="144" t="str">
        <f t="shared" si="219"/>
        <v/>
      </c>
      <c r="Y2229" s="26"/>
      <c r="Z2229" s="34"/>
      <c r="AA2229" s="34"/>
      <c r="AB2229" s="34"/>
      <c r="AC2229" s="35"/>
      <c r="AD2229" s="36"/>
      <c r="AE2229" s="49"/>
      <c r="AF2229" s="246"/>
      <c r="AG2229" s="257">
        <f t="shared" si="218"/>
        <v>0</v>
      </c>
      <c r="AH2229" s="252" t="str">
        <f t="shared" si="220"/>
        <v/>
      </c>
      <c r="AI2229" s="258">
        <f t="shared" si="221"/>
        <v>0</v>
      </c>
    </row>
    <row r="2230" spans="1:35" ht="14.25" customHeight="1" x14ac:dyDescent="0.2">
      <c r="A2230" s="20"/>
      <c r="B2230" s="7"/>
      <c r="C2230" s="53"/>
      <c r="D2230" s="88"/>
      <c r="E2230" s="6"/>
      <c r="F2230" s="88"/>
      <c r="G2230" s="14"/>
      <c r="H2230" s="14"/>
      <c r="I2230" s="17"/>
      <c r="J2230" s="17"/>
      <c r="K2230" s="6"/>
      <c r="L2230" s="6"/>
      <c r="M2230" s="136"/>
      <c r="N2230" s="14"/>
      <c r="O2230" s="26"/>
      <c r="P2230" s="14"/>
      <c r="Q2230" s="14"/>
      <c r="R2230" s="14"/>
      <c r="S2230" s="14"/>
      <c r="T2230" s="14"/>
      <c r="U2230" s="14"/>
      <c r="V2230" s="6"/>
      <c r="W2230" s="256">
        <f t="shared" si="217"/>
        <v>0</v>
      </c>
      <c r="X2230" s="144" t="str">
        <f t="shared" si="219"/>
        <v/>
      </c>
      <c r="Y2230" s="26"/>
      <c r="Z2230" s="34"/>
      <c r="AA2230" s="34"/>
      <c r="AB2230" s="34"/>
      <c r="AC2230" s="35"/>
      <c r="AD2230" s="36"/>
      <c r="AE2230" s="49"/>
      <c r="AF2230" s="246"/>
      <c r="AG2230" s="257">
        <f t="shared" si="218"/>
        <v>0</v>
      </c>
      <c r="AH2230" s="252" t="str">
        <f t="shared" si="220"/>
        <v/>
      </c>
      <c r="AI2230" s="258">
        <f t="shared" si="221"/>
        <v>0</v>
      </c>
    </row>
    <row r="2231" spans="1:35" ht="14.25" customHeight="1" x14ac:dyDescent="0.2">
      <c r="A2231" s="20"/>
      <c r="B2231" s="7"/>
      <c r="C2231" s="53"/>
      <c r="D2231" s="88"/>
      <c r="E2231" s="6"/>
      <c r="F2231" s="88"/>
      <c r="G2231" s="14"/>
      <c r="H2231" s="14"/>
      <c r="I2231" s="17"/>
      <c r="J2231" s="17"/>
      <c r="K2231" s="6"/>
      <c r="L2231" s="6"/>
      <c r="M2231" s="136"/>
      <c r="N2231" s="14"/>
      <c r="O2231" s="26"/>
      <c r="P2231" s="14"/>
      <c r="Q2231" s="14"/>
      <c r="R2231" s="14"/>
      <c r="S2231" s="14"/>
      <c r="T2231" s="14"/>
      <c r="U2231" s="14"/>
      <c r="V2231" s="6"/>
      <c r="W2231" s="256">
        <f t="shared" si="217"/>
        <v>0</v>
      </c>
      <c r="X2231" s="144" t="str">
        <f t="shared" si="219"/>
        <v/>
      </c>
      <c r="Y2231" s="26"/>
      <c r="Z2231" s="34"/>
      <c r="AA2231" s="34"/>
      <c r="AB2231" s="34"/>
      <c r="AC2231" s="35"/>
      <c r="AD2231" s="36"/>
      <c r="AE2231" s="49"/>
      <c r="AF2231" s="246"/>
      <c r="AG2231" s="257">
        <f t="shared" si="218"/>
        <v>0</v>
      </c>
      <c r="AH2231" s="252" t="str">
        <f t="shared" si="220"/>
        <v/>
      </c>
      <c r="AI2231" s="258">
        <f t="shared" si="221"/>
        <v>0</v>
      </c>
    </row>
    <row r="2232" spans="1:35" ht="14.25" customHeight="1" x14ac:dyDescent="0.2">
      <c r="A2232" s="20"/>
      <c r="B2232" s="7"/>
      <c r="C2232" s="53"/>
      <c r="D2232" s="88"/>
      <c r="E2232" s="6"/>
      <c r="F2232" s="88"/>
      <c r="G2232" s="14"/>
      <c r="H2232" s="14"/>
      <c r="I2232" s="17"/>
      <c r="J2232" s="17"/>
      <c r="K2232" s="6"/>
      <c r="L2232" s="6"/>
      <c r="M2232" s="136"/>
      <c r="N2232" s="14"/>
      <c r="O2232" s="26"/>
      <c r="P2232" s="14"/>
      <c r="Q2232" s="14"/>
      <c r="R2232" s="14"/>
      <c r="S2232" s="14"/>
      <c r="T2232" s="14"/>
      <c r="U2232" s="14"/>
      <c r="V2232" s="6"/>
      <c r="W2232" s="256">
        <f t="shared" si="217"/>
        <v>0</v>
      </c>
      <c r="X2232" s="144" t="str">
        <f t="shared" si="219"/>
        <v/>
      </c>
      <c r="Y2232" s="26"/>
      <c r="Z2232" s="34"/>
      <c r="AA2232" s="34"/>
      <c r="AB2232" s="34"/>
      <c r="AC2232" s="35"/>
      <c r="AD2232" s="36"/>
      <c r="AE2232" s="49"/>
      <c r="AF2232" s="246"/>
      <c r="AG2232" s="257">
        <f t="shared" si="218"/>
        <v>0</v>
      </c>
      <c r="AH2232" s="252" t="str">
        <f t="shared" si="220"/>
        <v/>
      </c>
      <c r="AI2232" s="258">
        <f t="shared" si="221"/>
        <v>0</v>
      </c>
    </row>
    <row r="2233" spans="1:35" ht="14.25" customHeight="1" x14ac:dyDescent="0.2">
      <c r="A2233" s="20"/>
      <c r="B2233" s="7"/>
      <c r="C2233" s="53"/>
      <c r="D2233" s="88"/>
      <c r="E2233" s="6"/>
      <c r="F2233" s="88"/>
      <c r="G2233" s="14"/>
      <c r="H2233" s="14"/>
      <c r="I2233" s="17"/>
      <c r="J2233" s="17"/>
      <c r="K2233" s="6"/>
      <c r="L2233" s="6"/>
      <c r="M2233" s="136"/>
      <c r="N2233" s="14"/>
      <c r="O2233" s="26"/>
      <c r="P2233" s="14"/>
      <c r="Q2233" s="14"/>
      <c r="R2233" s="14"/>
      <c r="S2233" s="14"/>
      <c r="T2233" s="14"/>
      <c r="U2233" s="14"/>
      <c r="V2233" s="6"/>
      <c r="W2233" s="256">
        <f t="shared" si="217"/>
        <v>0</v>
      </c>
      <c r="X2233" s="144" t="str">
        <f t="shared" si="219"/>
        <v/>
      </c>
      <c r="Y2233" s="26"/>
      <c r="Z2233" s="34"/>
      <c r="AA2233" s="34"/>
      <c r="AB2233" s="34"/>
      <c r="AC2233" s="35"/>
      <c r="AD2233" s="36"/>
      <c r="AE2233" s="49"/>
      <c r="AF2233" s="246"/>
      <c r="AG2233" s="257">
        <f t="shared" si="218"/>
        <v>0</v>
      </c>
      <c r="AH2233" s="252" t="str">
        <f t="shared" si="220"/>
        <v/>
      </c>
      <c r="AI2233" s="258">
        <f t="shared" si="221"/>
        <v>0</v>
      </c>
    </row>
    <row r="2234" spans="1:35" ht="14.25" customHeight="1" x14ac:dyDescent="0.2">
      <c r="A2234" s="20"/>
      <c r="B2234" s="7"/>
      <c r="C2234" s="53"/>
      <c r="D2234" s="88"/>
      <c r="E2234" s="6"/>
      <c r="F2234" s="88"/>
      <c r="G2234" s="14"/>
      <c r="H2234" s="14"/>
      <c r="I2234" s="17"/>
      <c r="J2234" s="17"/>
      <c r="K2234" s="6"/>
      <c r="L2234" s="6"/>
      <c r="M2234" s="136"/>
      <c r="N2234" s="14"/>
      <c r="O2234" s="26"/>
      <c r="P2234" s="14"/>
      <c r="Q2234" s="14"/>
      <c r="R2234" s="14"/>
      <c r="S2234" s="14"/>
      <c r="T2234" s="14"/>
      <c r="U2234" s="14"/>
      <c r="V2234" s="6"/>
      <c r="W2234" s="256">
        <f t="shared" si="217"/>
        <v>0</v>
      </c>
      <c r="X2234" s="144" t="str">
        <f t="shared" si="219"/>
        <v/>
      </c>
      <c r="Y2234" s="26"/>
      <c r="Z2234" s="34"/>
      <c r="AA2234" s="34"/>
      <c r="AB2234" s="34"/>
      <c r="AC2234" s="35"/>
      <c r="AD2234" s="36"/>
      <c r="AE2234" s="49"/>
      <c r="AF2234" s="246"/>
      <c r="AG2234" s="257">
        <f t="shared" si="218"/>
        <v>0</v>
      </c>
      <c r="AH2234" s="252" t="str">
        <f t="shared" si="220"/>
        <v/>
      </c>
      <c r="AI2234" s="258">
        <f t="shared" si="221"/>
        <v>0</v>
      </c>
    </row>
    <row r="2235" spans="1:35" ht="14.25" customHeight="1" x14ac:dyDescent="0.2">
      <c r="A2235" s="20"/>
      <c r="B2235" s="7"/>
      <c r="C2235" s="53"/>
      <c r="D2235" s="88"/>
      <c r="E2235" s="6"/>
      <c r="F2235" s="88"/>
      <c r="G2235" s="14"/>
      <c r="H2235" s="14"/>
      <c r="I2235" s="17"/>
      <c r="J2235" s="17"/>
      <c r="K2235" s="6"/>
      <c r="L2235" s="6"/>
      <c r="M2235" s="136"/>
      <c r="N2235" s="14"/>
      <c r="O2235" s="26"/>
      <c r="P2235" s="14"/>
      <c r="Q2235" s="14"/>
      <c r="R2235" s="14"/>
      <c r="S2235" s="14"/>
      <c r="T2235" s="14"/>
      <c r="U2235" s="14"/>
      <c r="V2235" s="6"/>
      <c r="W2235" s="256">
        <f t="shared" si="217"/>
        <v>0</v>
      </c>
      <c r="X2235" s="144" t="str">
        <f t="shared" si="219"/>
        <v/>
      </c>
      <c r="Y2235" s="26"/>
      <c r="Z2235" s="34"/>
      <c r="AA2235" s="34"/>
      <c r="AB2235" s="34"/>
      <c r="AC2235" s="35"/>
      <c r="AD2235" s="36"/>
      <c r="AE2235" s="49"/>
      <c r="AF2235" s="246"/>
      <c r="AG2235" s="257">
        <f t="shared" si="218"/>
        <v>0</v>
      </c>
      <c r="AH2235" s="252" t="str">
        <f t="shared" si="220"/>
        <v/>
      </c>
      <c r="AI2235" s="258">
        <f t="shared" si="221"/>
        <v>0</v>
      </c>
    </row>
    <row r="2236" spans="1:35" ht="14.25" customHeight="1" x14ac:dyDescent="0.2">
      <c r="A2236" s="20"/>
      <c r="B2236" s="7"/>
      <c r="C2236" s="53"/>
      <c r="D2236" s="88"/>
      <c r="E2236" s="6"/>
      <c r="F2236" s="88"/>
      <c r="G2236" s="14"/>
      <c r="H2236" s="14"/>
      <c r="I2236" s="17"/>
      <c r="J2236" s="17"/>
      <c r="K2236" s="6"/>
      <c r="L2236" s="6"/>
      <c r="M2236" s="136"/>
      <c r="N2236" s="14"/>
      <c r="O2236" s="26"/>
      <c r="P2236" s="14"/>
      <c r="Q2236" s="14"/>
      <c r="R2236" s="14"/>
      <c r="S2236" s="14"/>
      <c r="T2236" s="14"/>
      <c r="U2236" s="14"/>
      <c r="V2236" s="6"/>
      <c r="W2236" s="256">
        <f t="shared" si="217"/>
        <v>0</v>
      </c>
      <c r="X2236" s="144" t="str">
        <f t="shared" si="219"/>
        <v/>
      </c>
      <c r="Y2236" s="26"/>
      <c r="Z2236" s="34"/>
      <c r="AA2236" s="34"/>
      <c r="AB2236" s="34"/>
      <c r="AC2236" s="35"/>
      <c r="AD2236" s="36"/>
      <c r="AE2236" s="49"/>
      <c r="AF2236" s="246"/>
      <c r="AG2236" s="257">
        <f t="shared" si="218"/>
        <v>0</v>
      </c>
      <c r="AH2236" s="252" t="str">
        <f t="shared" si="220"/>
        <v/>
      </c>
      <c r="AI2236" s="258">
        <f t="shared" si="221"/>
        <v>0</v>
      </c>
    </row>
    <row r="2237" spans="1:35" ht="14.25" customHeight="1" x14ac:dyDescent="0.2">
      <c r="A2237" s="20"/>
      <c r="B2237" s="7"/>
      <c r="C2237" s="53"/>
      <c r="D2237" s="88"/>
      <c r="E2237" s="6"/>
      <c r="F2237" s="88"/>
      <c r="G2237" s="14"/>
      <c r="H2237" s="14"/>
      <c r="I2237" s="17"/>
      <c r="J2237" s="17"/>
      <c r="K2237" s="6"/>
      <c r="L2237" s="6"/>
      <c r="M2237" s="136"/>
      <c r="N2237" s="14"/>
      <c r="O2237" s="26"/>
      <c r="P2237" s="14"/>
      <c r="Q2237" s="14"/>
      <c r="R2237" s="14"/>
      <c r="S2237" s="14"/>
      <c r="T2237" s="14"/>
      <c r="U2237" s="14"/>
      <c r="V2237" s="6"/>
      <c r="W2237" s="256">
        <f t="shared" si="217"/>
        <v>0</v>
      </c>
      <c r="X2237" s="144" t="str">
        <f t="shared" si="219"/>
        <v/>
      </c>
      <c r="Y2237" s="26"/>
      <c r="Z2237" s="34"/>
      <c r="AA2237" s="34"/>
      <c r="AB2237" s="34"/>
      <c r="AC2237" s="35"/>
      <c r="AD2237" s="36"/>
      <c r="AE2237" s="49"/>
      <c r="AF2237" s="246"/>
      <c r="AG2237" s="257">
        <f t="shared" si="218"/>
        <v>0</v>
      </c>
      <c r="AH2237" s="252" t="str">
        <f t="shared" si="220"/>
        <v/>
      </c>
      <c r="AI2237" s="258">
        <f t="shared" si="221"/>
        <v>0</v>
      </c>
    </row>
    <row r="2238" spans="1:35" ht="14.25" customHeight="1" x14ac:dyDescent="0.2">
      <c r="A2238" s="20"/>
      <c r="B2238" s="7"/>
      <c r="C2238" s="53"/>
      <c r="D2238" s="88"/>
      <c r="E2238" s="6"/>
      <c r="F2238" s="88"/>
      <c r="G2238" s="14"/>
      <c r="H2238" s="14"/>
      <c r="I2238" s="17"/>
      <c r="J2238" s="17"/>
      <c r="K2238" s="6"/>
      <c r="L2238" s="6"/>
      <c r="M2238" s="136"/>
      <c r="N2238" s="14"/>
      <c r="O2238" s="26"/>
      <c r="P2238" s="14"/>
      <c r="Q2238" s="14"/>
      <c r="R2238" s="14"/>
      <c r="S2238" s="14"/>
      <c r="T2238" s="14"/>
      <c r="U2238" s="14"/>
      <c r="V2238" s="6"/>
      <c r="W2238" s="256">
        <f t="shared" si="217"/>
        <v>0</v>
      </c>
      <c r="X2238" s="144" t="str">
        <f t="shared" si="219"/>
        <v/>
      </c>
      <c r="Y2238" s="26"/>
      <c r="Z2238" s="34"/>
      <c r="AA2238" s="34"/>
      <c r="AB2238" s="34"/>
      <c r="AC2238" s="35"/>
      <c r="AD2238" s="36"/>
      <c r="AE2238" s="49"/>
      <c r="AF2238" s="246"/>
      <c r="AG2238" s="257">
        <f t="shared" si="218"/>
        <v>0</v>
      </c>
      <c r="AH2238" s="252" t="str">
        <f t="shared" si="220"/>
        <v/>
      </c>
      <c r="AI2238" s="258">
        <f t="shared" si="221"/>
        <v>0</v>
      </c>
    </row>
    <row r="2239" spans="1:35" ht="14.25" customHeight="1" x14ac:dyDescent="0.2">
      <c r="A2239" s="20"/>
      <c r="B2239" s="7"/>
      <c r="C2239" s="53"/>
      <c r="D2239" s="88"/>
      <c r="E2239" s="6"/>
      <c r="F2239" s="88"/>
      <c r="G2239" s="14"/>
      <c r="H2239" s="14"/>
      <c r="I2239" s="17"/>
      <c r="J2239" s="17"/>
      <c r="K2239" s="6"/>
      <c r="L2239" s="6"/>
      <c r="M2239" s="136"/>
      <c r="N2239" s="14"/>
      <c r="O2239" s="26"/>
      <c r="P2239" s="14"/>
      <c r="Q2239" s="14"/>
      <c r="R2239" s="14"/>
      <c r="S2239" s="14"/>
      <c r="T2239" s="14"/>
      <c r="U2239" s="14"/>
      <c r="V2239" s="6"/>
      <c r="W2239" s="256">
        <f t="shared" si="217"/>
        <v>0</v>
      </c>
      <c r="X2239" s="144" t="str">
        <f t="shared" si="219"/>
        <v/>
      </c>
      <c r="Y2239" s="26"/>
      <c r="Z2239" s="34"/>
      <c r="AA2239" s="34"/>
      <c r="AB2239" s="34"/>
      <c r="AC2239" s="35"/>
      <c r="AD2239" s="36"/>
      <c r="AE2239" s="49"/>
      <c r="AF2239" s="246"/>
      <c r="AG2239" s="257">
        <f t="shared" si="218"/>
        <v>0</v>
      </c>
      <c r="AH2239" s="252" t="str">
        <f t="shared" si="220"/>
        <v/>
      </c>
      <c r="AI2239" s="258">
        <f t="shared" si="221"/>
        <v>0</v>
      </c>
    </row>
    <row r="2240" spans="1:35" ht="14.25" customHeight="1" x14ac:dyDescent="0.2">
      <c r="A2240" s="20"/>
      <c r="B2240" s="7"/>
      <c r="C2240" s="53"/>
      <c r="D2240" s="88"/>
      <c r="E2240" s="6"/>
      <c r="F2240" s="88"/>
      <c r="G2240" s="14"/>
      <c r="H2240" s="14"/>
      <c r="I2240" s="17"/>
      <c r="J2240" s="17"/>
      <c r="K2240" s="6"/>
      <c r="L2240" s="6"/>
      <c r="M2240" s="136"/>
      <c r="N2240" s="14"/>
      <c r="O2240" s="26"/>
      <c r="P2240" s="14"/>
      <c r="Q2240" s="14"/>
      <c r="R2240" s="14"/>
      <c r="S2240" s="14"/>
      <c r="T2240" s="14"/>
      <c r="U2240" s="14"/>
      <c r="V2240" s="6"/>
      <c r="W2240" s="256">
        <f t="shared" si="217"/>
        <v>0</v>
      </c>
      <c r="X2240" s="144" t="str">
        <f t="shared" si="219"/>
        <v/>
      </c>
      <c r="Y2240" s="26"/>
      <c r="Z2240" s="34"/>
      <c r="AA2240" s="34"/>
      <c r="AB2240" s="34"/>
      <c r="AC2240" s="35"/>
      <c r="AD2240" s="36"/>
      <c r="AE2240" s="49"/>
      <c r="AF2240" s="246"/>
      <c r="AG2240" s="257">
        <f t="shared" si="218"/>
        <v>0</v>
      </c>
      <c r="AH2240" s="252" t="str">
        <f t="shared" si="220"/>
        <v/>
      </c>
      <c r="AI2240" s="258">
        <f t="shared" si="221"/>
        <v>0</v>
      </c>
    </row>
    <row r="2241" spans="1:35" ht="14.25" customHeight="1" x14ac:dyDescent="0.2">
      <c r="A2241" s="20"/>
      <c r="B2241" s="7"/>
      <c r="C2241" s="53"/>
      <c r="D2241" s="88"/>
      <c r="E2241" s="6"/>
      <c r="F2241" s="88"/>
      <c r="G2241" s="14"/>
      <c r="H2241" s="14"/>
      <c r="I2241" s="17"/>
      <c r="J2241" s="17"/>
      <c r="K2241" s="6"/>
      <c r="L2241" s="6"/>
      <c r="M2241" s="136"/>
      <c r="N2241" s="14"/>
      <c r="O2241" s="26"/>
      <c r="P2241" s="14"/>
      <c r="Q2241" s="14"/>
      <c r="R2241" s="14"/>
      <c r="S2241" s="14"/>
      <c r="T2241" s="14"/>
      <c r="U2241" s="14"/>
      <c r="V2241" s="6"/>
      <c r="W2241" s="256">
        <f t="shared" si="217"/>
        <v>0</v>
      </c>
      <c r="X2241" s="144" t="str">
        <f t="shared" si="219"/>
        <v/>
      </c>
      <c r="Y2241" s="26"/>
      <c r="Z2241" s="34"/>
      <c r="AA2241" s="34"/>
      <c r="AB2241" s="34"/>
      <c r="AC2241" s="35"/>
      <c r="AD2241" s="36"/>
      <c r="AE2241" s="49"/>
      <c r="AF2241" s="246"/>
      <c r="AG2241" s="257">
        <f t="shared" si="218"/>
        <v>0</v>
      </c>
      <c r="AH2241" s="252" t="str">
        <f t="shared" si="220"/>
        <v/>
      </c>
      <c r="AI2241" s="258">
        <f t="shared" si="221"/>
        <v>0</v>
      </c>
    </row>
    <row r="2242" spans="1:35" ht="14.25" customHeight="1" x14ac:dyDescent="0.2">
      <c r="A2242" s="20"/>
      <c r="B2242" s="7"/>
      <c r="C2242" s="53"/>
      <c r="D2242" s="88"/>
      <c r="E2242" s="6"/>
      <c r="F2242" s="88"/>
      <c r="G2242" s="14"/>
      <c r="H2242" s="14"/>
      <c r="I2242" s="17"/>
      <c r="J2242" s="17"/>
      <c r="K2242" s="6"/>
      <c r="L2242" s="6"/>
      <c r="M2242" s="136"/>
      <c r="N2242" s="14"/>
      <c r="O2242" s="26"/>
      <c r="P2242" s="14"/>
      <c r="Q2242" s="14"/>
      <c r="R2242" s="14"/>
      <c r="S2242" s="14"/>
      <c r="T2242" s="14"/>
      <c r="U2242" s="14"/>
      <c r="V2242" s="6"/>
      <c r="W2242" s="256">
        <f t="shared" si="217"/>
        <v>0</v>
      </c>
      <c r="X2242" s="144" t="str">
        <f t="shared" si="219"/>
        <v/>
      </c>
      <c r="Y2242" s="26"/>
      <c r="Z2242" s="34"/>
      <c r="AA2242" s="34"/>
      <c r="AB2242" s="34"/>
      <c r="AC2242" s="35"/>
      <c r="AD2242" s="36"/>
      <c r="AE2242" s="49"/>
      <c r="AF2242" s="246"/>
      <c r="AG2242" s="257">
        <f t="shared" si="218"/>
        <v>0</v>
      </c>
      <c r="AH2242" s="252" t="str">
        <f t="shared" si="220"/>
        <v/>
      </c>
      <c r="AI2242" s="258">
        <f t="shared" si="221"/>
        <v>0</v>
      </c>
    </row>
    <row r="2243" spans="1:35" ht="14.25" customHeight="1" x14ac:dyDescent="0.2">
      <c r="A2243" s="20"/>
      <c r="B2243" s="7"/>
      <c r="C2243" s="53"/>
      <c r="D2243" s="88"/>
      <c r="E2243" s="6"/>
      <c r="F2243" s="88"/>
      <c r="G2243" s="14"/>
      <c r="H2243" s="14"/>
      <c r="I2243" s="17"/>
      <c r="J2243" s="17"/>
      <c r="K2243" s="6"/>
      <c r="L2243" s="6"/>
      <c r="M2243" s="136"/>
      <c r="N2243" s="14"/>
      <c r="O2243" s="26"/>
      <c r="P2243" s="14"/>
      <c r="Q2243" s="14"/>
      <c r="R2243" s="14"/>
      <c r="S2243" s="14"/>
      <c r="T2243" s="14"/>
      <c r="U2243" s="14"/>
      <c r="V2243" s="6"/>
      <c r="W2243" s="256">
        <f t="shared" si="217"/>
        <v>0</v>
      </c>
      <c r="X2243" s="144" t="str">
        <f t="shared" si="219"/>
        <v/>
      </c>
      <c r="Y2243" s="26"/>
      <c r="Z2243" s="34"/>
      <c r="AA2243" s="34"/>
      <c r="AB2243" s="34"/>
      <c r="AC2243" s="35"/>
      <c r="AD2243" s="36"/>
      <c r="AE2243" s="49"/>
      <c r="AF2243" s="246"/>
      <c r="AG2243" s="257">
        <f t="shared" si="218"/>
        <v>0</v>
      </c>
      <c r="AH2243" s="252" t="str">
        <f t="shared" si="220"/>
        <v/>
      </c>
      <c r="AI2243" s="258">
        <f t="shared" si="221"/>
        <v>0</v>
      </c>
    </row>
    <row r="2244" spans="1:35" ht="14.25" customHeight="1" x14ac:dyDescent="0.2">
      <c r="A2244" s="20"/>
      <c r="B2244" s="7"/>
      <c r="C2244" s="53"/>
      <c r="D2244" s="88"/>
      <c r="E2244" s="6"/>
      <c r="F2244" s="88"/>
      <c r="G2244" s="14"/>
      <c r="H2244" s="14"/>
      <c r="I2244" s="17"/>
      <c r="J2244" s="17"/>
      <c r="K2244" s="6"/>
      <c r="L2244" s="6"/>
      <c r="M2244" s="136"/>
      <c r="N2244" s="14"/>
      <c r="O2244" s="26"/>
      <c r="P2244" s="14"/>
      <c r="Q2244" s="14"/>
      <c r="R2244" s="14"/>
      <c r="S2244" s="14"/>
      <c r="T2244" s="14"/>
      <c r="U2244" s="14"/>
      <c r="V2244" s="6"/>
      <c r="W2244" s="256">
        <f t="shared" si="217"/>
        <v>0</v>
      </c>
      <c r="X2244" s="144" t="str">
        <f t="shared" si="219"/>
        <v/>
      </c>
      <c r="Y2244" s="26"/>
      <c r="Z2244" s="34"/>
      <c r="AA2244" s="34"/>
      <c r="AB2244" s="34"/>
      <c r="AC2244" s="35"/>
      <c r="AD2244" s="36"/>
      <c r="AE2244" s="49"/>
      <c r="AF2244" s="246"/>
      <c r="AG2244" s="257">
        <f t="shared" si="218"/>
        <v>0</v>
      </c>
      <c r="AH2244" s="252" t="str">
        <f t="shared" si="220"/>
        <v/>
      </c>
      <c r="AI2244" s="258">
        <f t="shared" si="221"/>
        <v>0</v>
      </c>
    </row>
    <row r="2245" spans="1:35" ht="14.25" customHeight="1" x14ac:dyDescent="0.2">
      <c r="A2245" s="20"/>
      <c r="B2245" s="7"/>
      <c r="C2245" s="53"/>
      <c r="D2245" s="88"/>
      <c r="E2245" s="6"/>
      <c r="F2245" s="88"/>
      <c r="G2245" s="14"/>
      <c r="H2245" s="14"/>
      <c r="I2245" s="17"/>
      <c r="J2245" s="17"/>
      <c r="K2245" s="6"/>
      <c r="L2245" s="6"/>
      <c r="M2245" s="136"/>
      <c r="N2245" s="14"/>
      <c r="O2245" s="26"/>
      <c r="P2245" s="14"/>
      <c r="Q2245" s="14"/>
      <c r="R2245" s="14"/>
      <c r="S2245" s="14"/>
      <c r="T2245" s="14"/>
      <c r="U2245" s="14"/>
      <c r="V2245" s="6"/>
      <c r="W2245" s="256">
        <f t="shared" si="217"/>
        <v>0</v>
      </c>
      <c r="X2245" s="144" t="str">
        <f t="shared" si="219"/>
        <v/>
      </c>
      <c r="Y2245" s="26"/>
      <c r="Z2245" s="34"/>
      <c r="AA2245" s="34"/>
      <c r="AB2245" s="34"/>
      <c r="AC2245" s="35"/>
      <c r="AD2245" s="36"/>
      <c r="AE2245" s="49"/>
      <c r="AF2245" s="246"/>
      <c r="AG2245" s="257">
        <f t="shared" si="218"/>
        <v>0</v>
      </c>
      <c r="AH2245" s="252" t="str">
        <f t="shared" si="220"/>
        <v/>
      </c>
      <c r="AI2245" s="258">
        <f t="shared" si="221"/>
        <v>0</v>
      </c>
    </row>
    <row r="2246" spans="1:35" ht="14.25" customHeight="1" x14ac:dyDescent="0.2">
      <c r="A2246" s="20"/>
      <c r="B2246" s="7"/>
      <c r="C2246" s="53"/>
      <c r="D2246" s="88"/>
      <c r="E2246" s="6"/>
      <c r="F2246" s="88"/>
      <c r="G2246" s="14"/>
      <c r="H2246" s="14"/>
      <c r="I2246" s="17"/>
      <c r="J2246" s="17"/>
      <c r="K2246" s="6"/>
      <c r="L2246" s="6"/>
      <c r="M2246" s="136"/>
      <c r="N2246" s="14"/>
      <c r="O2246" s="26"/>
      <c r="P2246" s="14"/>
      <c r="Q2246" s="14"/>
      <c r="R2246" s="14"/>
      <c r="S2246" s="14"/>
      <c r="T2246" s="14"/>
      <c r="U2246" s="14"/>
      <c r="V2246" s="6"/>
      <c r="W2246" s="256">
        <f t="shared" si="217"/>
        <v>0</v>
      </c>
      <c r="X2246" s="144" t="str">
        <f t="shared" si="219"/>
        <v/>
      </c>
      <c r="Y2246" s="26"/>
      <c r="Z2246" s="34"/>
      <c r="AA2246" s="34"/>
      <c r="AB2246" s="34"/>
      <c r="AC2246" s="35"/>
      <c r="AD2246" s="36"/>
      <c r="AE2246" s="49"/>
      <c r="AF2246" s="246"/>
      <c r="AG2246" s="257">
        <f t="shared" si="218"/>
        <v>0</v>
      </c>
      <c r="AH2246" s="252" t="str">
        <f t="shared" si="220"/>
        <v/>
      </c>
      <c r="AI2246" s="258">
        <f t="shared" si="221"/>
        <v>0</v>
      </c>
    </row>
    <row r="2247" spans="1:35" ht="14.25" customHeight="1" x14ac:dyDescent="0.2">
      <c r="A2247" s="20"/>
      <c r="B2247" s="7"/>
      <c r="C2247" s="53"/>
      <c r="D2247" s="88"/>
      <c r="E2247" s="6"/>
      <c r="F2247" s="88"/>
      <c r="G2247" s="14"/>
      <c r="H2247" s="14"/>
      <c r="I2247" s="17"/>
      <c r="J2247" s="17"/>
      <c r="K2247" s="6"/>
      <c r="L2247" s="6"/>
      <c r="M2247" s="136"/>
      <c r="N2247" s="14"/>
      <c r="O2247" s="26"/>
      <c r="P2247" s="14"/>
      <c r="Q2247" s="14"/>
      <c r="R2247" s="14"/>
      <c r="S2247" s="14"/>
      <c r="T2247" s="14"/>
      <c r="U2247" s="14"/>
      <c r="V2247" s="6"/>
      <c r="W2247" s="256">
        <f t="shared" si="217"/>
        <v>0</v>
      </c>
      <c r="X2247" s="144" t="str">
        <f t="shared" si="219"/>
        <v/>
      </c>
      <c r="Y2247" s="26"/>
      <c r="Z2247" s="34"/>
      <c r="AA2247" s="34"/>
      <c r="AB2247" s="34"/>
      <c r="AC2247" s="35"/>
      <c r="AD2247" s="36"/>
      <c r="AE2247" s="49"/>
      <c r="AF2247" s="246"/>
      <c r="AG2247" s="257">
        <f t="shared" si="218"/>
        <v>0</v>
      </c>
      <c r="AH2247" s="252" t="str">
        <f t="shared" si="220"/>
        <v/>
      </c>
      <c r="AI2247" s="258">
        <f t="shared" si="221"/>
        <v>0</v>
      </c>
    </row>
    <row r="2248" spans="1:35" ht="14.25" customHeight="1" x14ac:dyDescent="0.2">
      <c r="A2248" s="20"/>
      <c r="B2248" s="7"/>
      <c r="C2248" s="53"/>
      <c r="D2248" s="88"/>
      <c r="E2248" s="6"/>
      <c r="F2248" s="88"/>
      <c r="G2248" s="14"/>
      <c r="H2248" s="14"/>
      <c r="I2248" s="17"/>
      <c r="J2248" s="17"/>
      <c r="K2248" s="6"/>
      <c r="L2248" s="6"/>
      <c r="M2248" s="136"/>
      <c r="N2248" s="14"/>
      <c r="O2248" s="26"/>
      <c r="P2248" s="14"/>
      <c r="Q2248" s="14"/>
      <c r="R2248" s="14"/>
      <c r="S2248" s="14"/>
      <c r="T2248" s="14"/>
      <c r="U2248" s="14"/>
      <c r="V2248" s="6"/>
      <c r="W2248" s="256">
        <f t="shared" si="217"/>
        <v>0</v>
      </c>
      <c r="X2248" s="144" t="str">
        <f t="shared" si="219"/>
        <v/>
      </c>
      <c r="Y2248" s="26"/>
      <c r="Z2248" s="34"/>
      <c r="AA2248" s="34"/>
      <c r="AB2248" s="34"/>
      <c r="AC2248" s="35"/>
      <c r="AD2248" s="36"/>
      <c r="AE2248" s="49"/>
      <c r="AF2248" s="246"/>
      <c r="AG2248" s="257">
        <f t="shared" si="218"/>
        <v>0</v>
      </c>
      <c r="AH2248" s="252" t="str">
        <f t="shared" si="220"/>
        <v/>
      </c>
      <c r="AI2248" s="258">
        <f t="shared" si="221"/>
        <v>0</v>
      </c>
    </row>
    <row r="2249" spans="1:35" ht="14.25" customHeight="1" x14ac:dyDescent="0.2">
      <c r="A2249" s="20"/>
      <c r="B2249" s="7"/>
      <c r="C2249" s="53"/>
      <c r="D2249" s="88"/>
      <c r="E2249" s="6"/>
      <c r="F2249" s="88"/>
      <c r="G2249" s="14"/>
      <c r="H2249" s="14"/>
      <c r="I2249" s="17"/>
      <c r="J2249" s="17"/>
      <c r="K2249" s="6"/>
      <c r="L2249" s="6"/>
      <c r="M2249" s="136"/>
      <c r="N2249" s="14"/>
      <c r="O2249" s="26"/>
      <c r="P2249" s="14"/>
      <c r="Q2249" s="14"/>
      <c r="R2249" s="14"/>
      <c r="S2249" s="14"/>
      <c r="T2249" s="14"/>
      <c r="U2249" s="14"/>
      <c r="V2249" s="6"/>
      <c r="W2249" s="256">
        <f t="shared" si="217"/>
        <v>0</v>
      </c>
      <c r="X2249" s="144" t="str">
        <f t="shared" si="219"/>
        <v/>
      </c>
      <c r="Y2249" s="26"/>
      <c r="Z2249" s="34"/>
      <c r="AA2249" s="34"/>
      <c r="AB2249" s="34"/>
      <c r="AC2249" s="35"/>
      <c r="AD2249" s="36"/>
      <c r="AE2249" s="49"/>
      <c r="AF2249" s="246"/>
      <c r="AG2249" s="257">
        <f t="shared" si="218"/>
        <v>0</v>
      </c>
      <c r="AH2249" s="252" t="str">
        <f t="shared" si="220"/>
        <v/>
      </c>
      <c r="AI2249" s="258">
        <f t="shared" si="221"/>
        <v>0</v>
      </c>
    </row>
    <row r="2250" spans="1:35" ht="14.25" customHeight="1" x14ac:dyDescent="0.2">
      <c r="A2250" s="20"/>
      <c r="B2250" s="7"/>
      <c r="C2250" s="53"/>
      <c r="D2250" s="88"/>
      <c r="E2250" s="6"/>
      <c r="F2250" s="88"/>
      <c r="G2250" s="14"/>
      <c r="H2250" s="14"/>
      <c r="I2250" s="17"/>
      <c r="J2250" s="17"/>
      <c r="K2250" s="6"/>
      <c r="L2250" s="6"/>
      <c r="M2250" s="136"/>
      <c r="N2250" s="14"/>
      <c r="O2250" s="26"/>
      <c r="P2250" s="14"/>
      <c r="Q2250" s="14"/>
      <c r="R2250" s="14"/>
      <c r="S2250" s="14"/>
      <c r="T2250" s="14"/>
      <c r="U2250" s="14"/>
      <c r="V2250" s="6"/>
      <c r="W2250" s="256">
        <f t="shared" si="217"/>
        <v>0</v>
      </c>
      <c r="X2250" s="144" t="str">
        <f t="shared" si="219"/>
        <v/>
      </c>
      <c r="Y2250" s="26"/>
      <c r="Z2250" s="34"/>
      <c r="AA2250" s="34"/>
      <c r="AB2250" s="34"/>
      <c r="AC2250" s="35"/>
      <c r="AD2250" s="36"/>
      <c r="AE2250" s="49"/>
      <c r="AF2250" s="246"/>
      <c r="AG2250" s="257">
        <f t="shared" si="218"/>
        <v>0</v>
      </c>
      <c r="AH2250" s="252" t="str">
        <f t="shared" si="220"/>
        <v/>
      </c>
      <c r="AI2250" s="258">
        <f t="shared" si="221"/>
        <v>0</v>
      </c>
    </row>
    <row r="2251" spans="1:35" ht="14.25" customHeight="1" x14ac:dyDescent="0.2">
      <c r="A2251" s="20"/>
      <c r="B2251" s="7"/>
      <c r="C2251" s="53"/>
      <c r="D2251" s="88"/>
      <c r="E2251" s="6"/>
      <c r="F2251" s="88"/>
      <c r="G2251" s="14"/>
      <c r="H2251" s="14"/>
      <c r="I2251" s="17"/>
      <c r="J2251" s="17"/>
      <c r="K2251" s="6"/>
      <c r="L2251" s="6"/>
      <c r="M2251" s="136"/>
      <c r="N2251" s="14"/>
      <c r="O2251" s="26"/>
      <c r="P2251" s="14"/>
      <c r="Q2251" s="14"/>
      <c r="R2251" s="14"/>
      <c r="S2251" s="14"/>
      <c r="T2251" s="14"/>
      <c r="U2251" s="14"/>
      <c r="V2251" s="6"/>
      <c r="W2251" s="256">
        <f t="shared" si="217"/>
        <v>0</v>
      </c>
      <c r="X2251" s="144" t="str">
        <f t="shared" si="219"/>
        <v/>
      </c>
      <c r="Y2251" s="26"/>
      <c r="Z2251" s="34"/>
      <c r="AA2251" s="34"/>
      <c r="AB2251" s="34"/>
      <c r="AC2251" s="35"/>
      <c r="AD2251" s="36"/>
      <c r="AE2251" s="49"/>
      <c r="AF2251" s="246"/>
      <c r="AG2251" s="257">
        <f t="shared" si="218"/>
        <v>0</v>
      </c>
      <c r="AH2251" s="252" t="str">
        <f t="shared" si="220"/>
        <v/>
      </c>
      <c r="AI2251" s="258">
        <f t="shared" si="221"/>
        <v>0</v>
      </c>
    </row>
    <row r="2252" spans="1:35" ht="14.25" customHeight="1" x14ac:dyDescent="0.2">
      <c r="A2252" s="20"/>
      <c r="B2252" s="7"/>
      <c r="C2252" s="53"/>
      <c r="D2252" s="88"/>
      <c r="E2252" s="6"/>
      <c r="F2252" s="88"/>
      <c r="G2252" s="14"/>
      <c r="H2252" s="14"/>
      <c r="I2252" s="17"/>
      <c r="J2252" s="17"/>
      <c r="K2252" s="6"/>
      <c r="L2252" s="6"/>
      <c r="M2252" s="136"/>
      <c r="N2252" s="14"/>
      <c r="O2252" s="26"/>
      <c r="P2252" s="14"/>
      <c r="Q2252" s="14"/>
      <c r="R2252" s="14"/>
      <c r="S2252" s="14"/>
      <c r="T2252" s="14"/>
      <c r="U2252" s="14"/>
      <c r="V2252" s="6"/>
      <c r="W2252" s="256">
        <f t="shared" si="217"/>
        <v>0</v>
      </c>
      <c r="X2252" s="144" t="str">
        <f t="shared" si="219"/>
        <v/>
      </c>
      <c r="Y2252" s="26"/>
      <c r="Z2252" s="34"/>
      <c r="AA2252" s="34"/>
      <c r="AB2252" s="34"/>
      <c r="AC2252" s="35"/>
      <c r="AD2252" s="36"/>
      <c r="AE2252" s="49"/>
      <c r="AF2252" s="246"/>
      <c r="AG2252" s="257">
        <f t="shared" si="218"/>
        <v>0</v>
      </c>
      <c r="AH2252" s="252" t="str">
        <f t="shared" si="220"/>
        <v/>
      </c>
      <c r="AI2252" s="258">
        <f t="shared" si="221"/>
        <v>0</v>
      </c>
    </row>
    <row r="2253" spans="1:35" ht="14.25" customHeight="1" x14ac:dyDescent="0.2">
      <c r="A2253" s="20"/>
      <c r="B2253" s="7"/>
      <c r="C2253" s="53"/>
      <c r="D2253" s="88"/>
      <c r="E2253" s="6"/>
      <c r="F2253" s="88"/>
      <c r="G2253" s="14"/>
      <c r="H2253" s="14"/>
      <c r="I2253" s="17"/>
      <c r="J2253" s="17"/>
      <c r="K2253" s="6"/>
      <c r="L2253" s="6"/>
      <c r="M2253" s="136"/>
      <c r="N2253" s="14"/>
      <c r="O2253" s="26"/>
      <c r="P2253" s="14"/>
      <c r="Q2253" s="14"/>
      <c r="R2253" s="14"/>
      <c r="S2253" s="14"/>
      <c r="T2253" s="14"/>
      <c r="U2253" s="14"/>
      <c r="V2253" s="6"/>
      <c r="W2253" s="256">
        <f t="shared" si="217"/>
        <v>0</v>
      </c>
      <c r="X2253" s="144" t="str">
        <f t="shared" si="219"/>
        <v/>
      </c>
      <c r="Y2253" s="26"/>
      <c r="Z2253" s="34"/>
      <c r="AA2253" s="34"/>
      <c r="AB2253" s="34"/>
      <c r="AC2253" s="35"/>
      <c r="AD2253" s="36"/>
      <c r="AE2253" s="49"/>
      <c r="AF2253" s="246"/>
      <c r="AG2253" s="257">
        <f t="shared" si="218"/>
        <v>0</v>
      </c>
      <c r="AH2253" s="252" t="str">
        <f t="shared" si="220"/>
        <v/>
      </c>
      <c r="AI2253" s="258">
        <f t="shared" si="221"/>
        <v>0</v>
      </c>
    </row>
    <row r="2254" spans="1:35" ht="14.25" customHeight="1" x14ac:dyDescent="0.2">
      <c r="A2254" s="20"/>
      <c r="B2254" s="7"/>
      <c r="C2254" s="53"/>
      <c r="D2254" s="88"/>
      <c r="E2254" s="6"/>
      <c r="F2254" s="88"/>
      <c r="G2254" s="14"/>
      <c r="H2254" s="14"/>
      <c r="I2254" s="17"/>
      <c r="J2254" s="17"/>
      <c r="K2254" s="6"/>
      <c r="L2254" s="6"/>
      <c r="M2254" s="136"/>
      <c r="N2254" s="14"/>
      <c r="O2254" s="26"/>
      <c r="P2254" s="14"/>
      <c r="Q2254" s="14"/>
      <c r="R2254" s="14"/>
      <c r="S2254" s="14"/>
      <c r="T2254" s="14"/>
      <c r="U2254" s="14"/>
      <c r="V2254" s="6"/>
      <c r="W2254" s="256">
        <f t="shared" si="217"/>
        <v>0</v>
      </c>
      <c r="X2254" s="144" t="str">
        <f t="shared" si="219"/>
        <v/>
      </c>
      <c r="Y2254" s="26"/>
      <c r="Z2254" s="34"/>
      <c r="AA2254" s="34"/>
      <c r="AB2254" s="34"/>
      <c r="AC2254" s="35"/>
      <c r="AD2254" s="36"/>
      <c r="AE2254" s="49"/>
      <c r="AF2254" s="246"/>
      <c r="AG2254" s="257">
        <f t="shared" si="218"/>
        <v>0</v>
      </c>
      <c r="AH2254" s="252" t="str">
        <f t="shared" si="220"/>
        <v/>
      </c>
      <c r="AI2254" s="258">
        <f t="shared" si="221"/>
        <v>0</v>
      </c>
    </row>
    <row r="2255" spans="1:35" ht="14.25" customHeight="1" x14ac:dyDescent="0.2">
      <c r="A2255" s="20"/>
      <c r="B2255" s="7"/>
      <c r="C2255" s="53"/>
      <c r="D2255" s="88"/>
      <c r="E2255" s="6"/>
      <c r="F2255" s="88"/>
      <c r="G2255" s="14"/>
      <c r="H2255" s="14"/>
      <c r="I2255" s="17"/>
      <c r="J2255" s="17"/>
      <c r="K2255" s="6"/>
      <c r="L2255" s="6"/>
      <c r="M2255" s="136"/>
      <c r="N2255" s="14"/>
      <c r="O2255" s="26"/>
      <c r="P2255" s="14"/>
      <c r="Q2255" s="14"/>
      <c r="R2255" s="14"/>
      <c r="S2255" s="14"/>
      <c r="T2255" s="14"/>
      <c r="U2255" s="14"/>
      <c r="V2255" s="6"/>
      <c r="W2255" s="256">
        <f t="shared" si="217"/>
        <v>0</v>
      </c>
      <c r="X2255" s="144" t="str">
        <f t="shared" si="219"/>
        <v/>
      </c>
      <c r="Y2255" s="26"/>
      <c r="Z2255" s="34"/>
      <c r="AA2255" s="34"/>
      <c r="AB2255" s="34"/>
      <c r="AC2255" s="35"/>
      <c r="AD2255" s="36"/>
      <c r="AE2255" s="49"/>
      <c r="AF2255" s="246"/>
      <c r="AG2255" s="257">
        <f t="shared" si="218"/>
        <v>0</v>
      </c>
      <c r="AH2255" s="252" t="str">
        <f t="shared" si="220"/>
        <v/>
      </c>
      <c r="AI2255" s="258">
        <f t="shared" si="221"/>
        <v>0</v>
      </c>
    </row>
    <row r="2256" spans="1:35" ht="14.25" customHeight="1" x14ac:dyDescent="0.2">
      <c r="A2256" s="20"/>
      <c r="B2256" s="7"/>
      <c r="C2256" s="53"/>
      <c r="D2256" s="88"/>
      <c r="E2256" s="6"/>
      <c r="F2256" s="88"/>
      <c r="G2256" s="14"/>
      <c r="H2256" s="14"/>
      <c r="I2256" s="17"/>
      <c r="J2256" s="17"/>
      <c r="K2256" s="6"/>
      <c r="L2256" s="6"/>
      <c r="M2256" s="136"/>
      <c r="N2256" s="14"/>
      <c r="O2256" s="26"/>
      <c r="P2256" s="14"/>
      <c r="Q2256" s="14"/>
      <c r="R2256" s="14"/>
      <c r="S2256" s="14"/>
      <c r="T2256" s="14"/>
      <c r="U2256" s="14"/>
      <c r="V2256" s="6"/>
      <c r="W2256" s="256">
        <f t="shared" si="217"/>
        <v>0</v>
      </c>
      <c r="X2256" s="144" t="str">
        <f t="shared" si="219"/>
        <v/>
      </c>
      <c r="Y2256" s="26"/>
      <c r="Z2256" s="34"/>
      <c r="AA2256" s="34"/>
      <c r="AB2256" s="34"/>
      <c r="AC2256" s="35"/>
      <c r="AD2256" s="36"/>
      <c r="AE2256" s="49"/>
      <c r="AF2256" s="246"/>
      <c r="AG2256" s="257">
        <f t="shared" si="218"/>
        <v>0</v>
      </c>
      <c r="AH2256" s="252" t="str">
        <f t="shared" si="220"/>
        <v/>
      </c>
      <c r="AI2256" s="258">
        <f t="shared" si="221"/>
        <v>0</v>
      </c>
    </row>
    <row r="2257" spans="1:35" ht="14.25" customHeight="1" x14ac:dyDescent="0.2">
      <c r="A2257" s="20"/>
      <c r="B2257" s="7"/>
      <c r="C2257" s="53"/>
      <c r="D2257" s="88"/>
      <c r="E2257" s="6"/>
      <c r="F2257" s="88"/>
      <c r="G2257" s="14"/>
      <c r="H2257" s="14"/>
      <c r="I2257" s="17"/>
      <c r="J2257" s="17"/>
      <c r="K2257" s="6"/>
      <c r="L2257" s="6"/>
      <c r="M2257" s="136"/>
      <c r="N2257" s="14"/>
      <c r="O2257" s="26"/>
      <c r="P2257" s="14"/>
      <c r="Q2257" s="14"/>
      <c r="R2257" s="14"/>
      <c r="S2257" s="14"/>
      <c r="T2257" s="14"/>
      <c r="U2257" s="14"/>
      <c r="V2257" s="6"/>
      <c r="W2257" s="256">
        <f t="shared" si="217"/>
        <v>0</v>
      </c>
      <c r="X2257" s="144" t="str">
        <f t="shared" si="219"/>
        <v/>
      </c>
      <c r="Y2257" s="26"/>
      <c r="Z2257" s="34"/>
      <c r="AA2257" s="34"/>
      <c r="AB2257" s="34"/>
      <c r="AC2257" s="35"/>
      <c r="AD2257" s="36"/>
      <c r="AE2257" s="49"/>
      <c r="AF2257" s="246"/>
      <c r="AG2257" s="257">
        <f t="shared" si="218"/>
        <v>0</v>
      </c>
      <c r="AH2257" s="252" t="str">
        <f t="shared" si="220"/>
        <v/>
      </c>
      <c r="AI2257" s="258">
        <f t="shared" si="221"/>
        <v>0</v>
      </c>
    </row>
    <row r="2258" spans="1:35" ht="14.25" customHeight="1" x14ac:dyDescent="0.2">
      <c r="A2258" s="20"/>
      <c r="B2258" s="7"/>
      <c r="C2258" s="53"/>
      <c r="D2258" s="88"/>
      <c r="E2258" s="6"/>
      <c r="F2258" s="88"/>
      <c r="G2258" s="14"/>
      <c r="H2258" s="14"/>
      <c r="I2258" s="17"/>
      <c r="J2258" s="17"/>
      <c r="K2258" s="6"/>
      <c r="L2258" s="6"/>
      <c r="M2258" s="136"/>
      <c r="N2258" s="14"/>
      <c r="O2258" s="26"/>
      <c r="P2258" s="14"/>
      <c r="Q2258" s="14"/>
      <c r="R2258" s="14"/>
      <c r="S2258" s="14"/>
      <c r="T2258" s="14"/>
      <c r="U2258" s="14"/>
      <c r="V2258" s="6"/>
      <c r="W2258" s="256">
        <f t="shared" si="217"/>
        <v>0</v>
      </c>
      <c r="X2258" s="144" t="str">
        <f t="shared" si="219"/>
        <v/>
      </c>
      <c r="Y2258" s="26"/>
      <c r="Z2258" s="34"/>
      <c r="AA2258" s="34"/>
      <c r="AB2258" s="34"/>
      <c r="AC2258" s="35"/>
      <c r="AD2258" s="36"/>
      <c r="AE2258" s="49"/>
      <c r="AF2258" s="246"/>
      <c r="AG2258" s="257">
        <f t="shared" si="218"/>
        <v>0</v>
      </c>
      <c r="AH2258" s="252" t="str">
        <f t="shared" si="220"/>
        <v/>
      </c>
      <c r="AI2258" s="258">
        <f t="shared" si="221"/>
        <v>0</v>
      </c>
    </row>
    <row r="2259" spans="1:35" ht="14.25" customHeight="1" x14ac:dyDescent="0.2">
      <c r="A2259" s="20"/>
      <c r="B2259" s="7"/>
      <c r="C2259" s="53"/>
      <c r="D2259" s="88"/>
      <c r="E2259" s="6"/>
      <c r="F2259" s="88"/>
      <c r="G2259" s="14"/>
      <c r="H2259" s="14"/>
      <c r="I2259" s="17"/>
      <c r="J2259" s="17"/>
      <c r="K2259" s="6"/>
      <c r="L2259" s="6"/>
      <c r="M2259" s="136"/>
      <c r="N2259" s="14"/>
      <c r="O2259" s="26"/>
      <c r="P2259" s="14"/>
      <c r="Q2259" s="14"/>
      <c r="R2259" s="14"/>
      <c r="S2259" s="14"/>
      <c r="T2259" s="14"/>
      <c r="U2259" s="14"/>
      <c r="V2259" s="6"/>
      <c r="W2259" s="256">
        <f t="shared" si="217"/>
        <v>0</v>
      </c>
      <c r="X2259" s="144" t="str">
        <f t="shared" si="219"/>
        <v/>
      </c>
      <c r="Y2259" s="26"/>
      <c r="Z2259" s="34"/>
      <c r="AA2259" s="34"/>
      <c r="AB2259" s="34"/>
      <c r="AC2259" s="35"/>
      <c r="AD2259" s="36"/>
      <c r="AE2259" s="49"/>
      <c r="AF2259" s="246"/>
      <c r="AG2259" s="257">
        <f t="shared" si="218"/>
        <v>0</v>
      </c>
      <c r="AH2259" s="252" t="str">
        <f t="shared" si="220"/>
        <v/>
      </c>
      <c r="AI2259" s="258">
        <f t="shared" si="221"/>
        <v>0</v>
      </c>
    </row>
    <row r="2260" spans="1:35" ht="14.25" customHeight="1" x14ac:dyDescent="0.2">
      <c r="A2260" s="20"/>
      <c r="B2260" s="7"/>
      <c r="C2260" s="53"/>
      <c r="D2260" s="88"/>
      <c r="E2260" s="6"/>
      <c r="F2260" s="88"/>
      <c r="G2260" s="14"/>
      <c r="H2260" s="14"/>
      <c r="I2260" s="17"/>
      <c r="J2260" s="17"/>
      <c r="K2260" s="6"/>
      <c r="L2260" s="6"/>
      <c r="M2260" s="136"/>
      <c r="N2260" s="14"/>
      <c r="O2260" s="26"/>
      <c r="P2260" s="14"/>
      <c r="Q2260" s="14"/>
      <c r="R2260" s="14"/>
      <c r="S2260" s="14"/>
      <c r="T2260" s="14"/>
      <c r="U2260" s="14"/>
      <c r="V2260" s="6"/>
      <c r="W2260" s="256">
        <f t="shared" si="217"/>
        <v>0</v>
      </c>
      <c r="X2260" s="144" t="str">
        <f t="shared" si="219"/>
        <v/>
      </c>
      <c r="Y2260" s="26"/>
      <c r="Z2260" s="34"/>
      <c r="AA2260" s="34"/>
      <c r="AB2260" s="34"/>
      <c r="AC2260" s="35"/>
      <c r="AD2260" s="36"/>
      <c r="AE2260" s="49"/>
      <c r="AF2260" s="246"/>
      <c r="AG2260" s="257">
        <f t="shared" si="218"/>
        <v>0</v>
      </c>
      <c r="AH2260" s="252" t="str">
        <f t="shared" si="220"/>
        <v/>
      </c>
      <c r="AI2260" s="258">
        <f t="shared" si="221"/>
        <v>0</v>
      </c>
    </row>
    <row r="2261" spans="1:35" ht="14.25" customHeight="1" x14ac:dyDescent="0.2">
      <c r="A2261" s="20"/>
      <c r="B2261" s="7"/>
      <c r="C2261" s="53"/>
      <c r="D2261" s="88"/>
      <c r="E2261" s="6"/>
      <c r="F2261" s="88"/>
      <c r="G2261" s="14"/>
      <c r="H2261" s="14"/>
      <c r="I2261" s="17"/>
      <c r="J2261" s="17"/>
      <c r="K2261" s="6"/>
      <c r="L2261" s="6"/>
      <c r="M2261" s="136"/>
      <c r="N2261" s="14"/>
      <c r="O2261" s="26"/>
      <c r="P2261" s="14"/>
      <c r="Q2261" s="14"/>
      <c r="R2261" s="14"/>
      <c r="S2261" s="14"/>
      <c r="T2261" s="14"/>
      <c r="U2261" s="14"/>
      <c r="V2261" s="6"/>
      <c r="W2261" s="256">
        <f t="shared" si="217"/>
        <v>0</v>
      </c>
      <c r="X2261" s="144" t="str">
        <f t="shared" si="219"/>
        <v/>
      </c>
      <c r="Y2261" s="26"/>
      <c r="Z2261" s="34"/>
      <c r="AA2261" s="34"/>
      <c r="AB2261" s="34"/>
      <c r="AC2261" s="35"/>
      <c r="AD2261" s="36"/>
      <c r="AE2261" s="49"/>
      <c r="AF2261" s="246"/>
      <c r="AG2261" s="257">
        <f t="shared" si="218"/>
        <v>0</v>
      </c>
      <c r="AH2261" s="252" t="str">
        <f t="shared" si="220"/>
        <v/>
      </c>
      <c r="AI2261" s="258">
        <f t="shared" si="221"/>
        <v>0</v>
      </c>
    </row>
    <row r="2262" spans="1:35" ht="14.25" customHeight="1" x14ac:dyDescent="0.2">
      <c r="A2262" s="20"/>
      <c r="B2262" s="7"/>
      <c r="C2262" s="53"/>
      <c r="D2262" s="88"/>
      <c r="E2262" s="6"/>
      <c r="F2262" s="88"/>
      <c r="G2262" s="14"/>
      <c r="H2262" s="14"/>
      <c r="I2262" s="17"/>
      <c r="J2262" s="17"/>
      <c r="K2262" s="6"/>
      <c r="L2262" s="6"/>
      <c r="M2262" s="136"/>
      <c r="N2262" s="14"/>
      <c r="O2262" s="26"/>
      <c r="P2262" s="14"/>
      <c r="Q2262" s="14"/>
      <c r="R2262" s="14"/>
      <c r="S2262" s="14"/>
      <c r="T2262" s="14"/>
      <c r="U2262" s="14"/>
      <c r="V2262" s="6"/>
      <c r="W2262" s="256">
        <f t="shared" si="217"/>
        <v>0</v>
      </c>
      <c r="X2262" s="144" t="str">
        <f t="shared" si="219"/>
        <v/>
      </c>
      <c r="Y2262" s="26"/>
      <c r="Z2262" s="34"/>
      <c r="AA2262" s="34"/>
      <c r="AB2262" s="34"/>
      <c r="AC2262" s="35"/>
      <c r="AD2262" s="36"/>
      <c r="AE2262" s="49"/>
      <c r="AF2262" s="246"/>
      <c r="AG2262" s="257">
        <f t="shared" si="218"/>
        <v>0</v>
      </c>
      <c r="AH2262" s="252" t="str">
        <f t="shared" si="220"/>
        <v/>
      </c>
      <c r="AI2262" s="258">
        <f t="shared" si="221"/>
        <v>0</v>
      </c>
    </row>
    <row r="2263" spans="1:35" ht="14.25" customHeight="1" x14ac:dyDescent="0.2">
      <c r="A2263" s="20"/>
      <c r="B2263" s="7"/>
      <c r="C2263" s="53"/>
      <c r="D2263" s="88"/>
      <c r="E2263" s="6"/>
      <c r="F2263" s="88"/>
      <c r="G2263" s="14"/>
      <c r="H2263" s="14"/>
      <c r="I2263" s="17"/>
      <c r="J2263" s="17"/>
      <c r="K2263" s="6"/>
      <c r="L2263" s="6"/>
      <c r="M2263" s="136"/>
      <c r="N2263" s="14"/>
      <c r="O2263" s="26"/>
      <c r="P2263" s="14"/>
      <c r="Q2263" s="14"/>
      <c r="R2263" s="14"/>
      <c r="S2263" s="14"/>
      <c r="T2263" s="14"/>
      <c r="U2263" s="14"/>
      <c r="V2263" s="6"/>
      <c r="W2263" s="256">
        <f t="shared" si="217"/>
        <v>0</v>
      </c>
      <c r="X2263" s="144" t="str">
        <f t="shared" si="219"/>
        <v/>
      </c>
      <c r="Y2263" s="26"/>
      <c r="Z2263" s="34"/>
      <c r="AA2263" s="34"/>
      <c r="AB2263" s="34"/>
      <c r="AC2263" s="35"/>
      <c r="AD2263" s="36"/>
      <c r="AE2263" s="49"/>
      <c r="AF2263" s="246"/>
      <c r="AG2263" s="257">
        <f t="shared" si="218"/>
        <v>0</v>
      </c>
      <c r="AH2263" s="252" t="str">
        <f t="shared" si="220"/>
        <v/>
      </c>
      <c r="AI2263" s="258">
        <f t="shared" si="221"/>
        <v>0</v>
      </c>
    </row>
    <row r="2264" spans="1:35" ht="14.25" customHeight="1" x14ac:dyDescent="0.2">
      <c r="A2264" s="20"/>
      <c r="B2264" s="7"/>
      <c r="C2264" s="53"/>
      <c r="D2264" s="88"/>
      <c r="E2264" s="6"/>
      <c r="F2264" s="88"/>
      <c r="G2264" s="14"/>
      <c r="H2264" s="14"/>
      <c r="I2264" s="17"/>
      <c r="J2264" s="17"/>
      <c r="K2264" s="6"/>
      <c r="L2264" s="6"/>
      <c r="M2264" s="136"/>
      <c r="N2264" s="14"/>
      <c r="O2264" s="26"/>
      <c r="P2264" s="14"/>
      <c r="Q2264" s="14"/>
      <c r="R2264" s="14"/>
      <c r="S2264" s="14"/>
      <c r="T2264" s="14"/>
      <c r="U2264" s="14"/>
      <c r="V2264" s="6"/>
      <c r="W2264" s="256">
        <f t="shared" si="217"/>
        <v>0</v>
      </c>
      <c r="X2264" s="144" t="str">
        <f t="shared" si="219"/>
        <v/>
      </c>
      <c r="Y2264" s="26"/>
      <c r="Z2264" s="34"/>
      <c r="AA2264" s="34"/>
      <c r="AB2264" s="34"/>
      <c r="AC2264" s="35"/>
      <c r="AD2264" s="36"/>
      <c r="AE2264" s="49"/>
      <c r="AF2264" s="246"/>
      <c r="AG2264" s="257">
        <f t="shared" si="218"/>
        <v>0</v>
      </c>
      <c r="AH2264" s="252" t="str">
        <f t="shared" si="220"/>
        <v/>
      </c>
      <c r="AI2264" s="258">
        <f t="shared" si="221"/>
        <v>0</v>
      </c>
    </row>
    <row r="2265" spans="1:35" ht="14.25" customHeight="1" x14ac:dyDescent="0.2">
      <c r="A2265" s="20"/>
      <c r="B2265" s="7"/>
      <c r="C2265" s="53"/>
      <c r="D2265" s="88"/>
      <c r="E2265" s="6"/>
      <c r="F2265" s="88"/>
      <c r="G2265" s="14"/>
      <c r="H2265" s="14"/>
      <c r="I2265" s="17"/>
      <c r="J2265" s="17"/>
      <c r="K2265" s="6"/>
      <c r="L2265" s="6"/>
      <c r="M2265" s="136"/>
      <c r="N2265" s="14"/>
      <c r="O2265" s="26"/>
      <c r="P2265" s="14"/>
      <c r="Q2265" s="14"/>
      <c r="R2265" s="14"/>
      <c r="S2265" s="14"/>
      <c r="T2265" s="14"/>
      <c r="U2265" s="14"/>
      <c r="V2265" s="6"/>
      <c r="W2265" s="256">
        <f t="shared" si="217"/>
        <v>0</v>
      </c>
      <c r="X2265" s="144" t="str">
        <f t="shared" si="219"/>
        <v/>
      </c>
      <c r="Y2265" s="26"/>
      <c r="Z2265" s="34"/>
      <c r="AA2265" s="34"/>
      <c r="AB2265" s="34"/>
      <c r="AC2265" s="35"/>
      <c r="AD2265" s="36"/>
      <c r="AE2265" s="49"/>
      <c r="AF2265" s="246"/>
      <c r="AG2265" s="257">
        <f t="shared" si="218"/>
        <v>0</v>
      </c>
      <c r="AH2265" s="252" t="str">
        <f t="shared" si="220"/>
        <v/>
      </c>
      <c r="AI2265" s="258">
        <f t="shared" si="221"/>
        <v>0</v>
      </c>
    </row>
    <row r="2266" spans="1:35" ht="14.25" customHeight="1" x14ac:dyDescent="0.2">
      <c r="A2266" s="20"/>
      <c r="B2266" s="7"/>
      <c r="C2266" s="53"/>
      <c r="D2266" s="88"/>
      <c r="E2266" s="6"/>
      <c r="F2266" s="88"/>
      <c r="G2266" s="14"/>
      <c r="H2266" s="14"/>
      <c r="I2266" s="17"/>
      <c r="J2266" s="17"/>
      <c r="K2266" s="6"/>
      <c r="L2266" s="6"/>
      <c r="M2266" s="136"/>
      <c r="N2266" s="14"/>
      <c r="O2266" s="26"/>
      <c r="P2266" s="14"/>
      <c r="Q2266" s="14"/>
      <c r="R2266" s="14"/>
      <c r="S2266" s="14"/>
      <c r="T2266" s="14"/>
      <c r="U2266" s="14"/>
      <c r="V2266" s="6"/>
      <c r="W2266" s="256">
        <f t="shared" si="217"/>
        <v>0</v>
      </c>
      <c r="X2266" s="144" t="str">
        <f t="shared" si="219"/>
        <v/>
      </c>
      <c r="Y2266" s="26"/>
      <c r="Z2266" s="34"/>
      <c r="AA2266" s="34"/>
      <c r="AB2266" s="34"/>
      <c r="AC2266" s="35"/>
      <c r="AD2266" s="36"/>
      <c r="AE2266" s="49"/>
      <c r="AF2266" s="246"/>
      <c r="AG2266" s="257">
        <f t="shared" si="218"/>
        <v>0</v>
      </c>
      <c r="AH2266" s="252" t="str">
        <f t="shared" si="220"/>
        <v/>
      </c>
      <c r="AI2266" s="258">
        <f t="shared" si="221"/>
        <v>0</v>
      </c>
    </row>
    <row r="2267" spans="1:35" ht="14.25" customHeight="1" x14ac:dyDescent="0.2">
      <c r="A2267" s="20"/>
      <c r="B2267" s="7"/>
      <c r="C2267" s="53"/>
      <c r="D2267" s="88"/>
      <c r="E2267" s="6"/>
      <c r="F2267" s="88"/>
      <c r="G2267" s="14"/>
      <c r="H2267" s="14"/>
      <c r="I2267" s="17"/>
      <c r="J2267" s="17"/>
      <c r="K2267" s="6"/>
      <c r="L2267" s="6"/>
      <c r="M2267" s="136"/>
      <c r="N2267" s="14"/>
      <c r="O2267" s="26"/>
      <c r="P2267" s="14"/>
      <c r="Q2267" s="14"/>
      <c r="R2267" s="14"/>
      <c r="S2267" s="14"/>
      <c r="T2267" s="14"/>
      <c r="U2267" s="14"/>
      <c r="V2267" s="6"/>
      <c r="W2267" s="256">
        <f t="shared" si="217"/>
        <v>0</v>
      </c>
      <c r="X2267" s="144" t="str">
        <f t="shared" si="219"/>
        <v/>
      </c>
      <c r="Y2267" s="26"/>
      <c r="Z2267" s="34"/>
      <c r="AA2267" s="34"/>
      <c r="AB2267" s="34"/>
      <c r="AC2267" s="35"/>
      <c r="AD2267" s="36"/>
      <c r="AE2267" s="49"/>
      <c r="AF2267" s="246"/>
      <c r="AG2267" s="257">
        <f t="shared" si="218"/>
        <v>0</v>
      </c>
      <c r="AH2267" s="252" t="str">
        <f t="shared" si="220"/>
        <v/>
      </c>
      <c r="AI2267" s="258">
        <f t="shared" si="221"/>
        <v>0</v>
      </c>
    </row>
    <row r="2268" spans="1:35" ht="14.25" customHeight="1" x14ac:dyDescent="0.2">
      <c r="A2268" s="20"/>
      <c r="B2268" s="7"/>
      <c r="C2268" s="53"/>
      <c r="D2268" s="88"/>
      <c r="E2268" s="6"/>
      <c r="F2268" s="88"/>
      <c r="G2268" s="14"/>
      <c r="H2268" s="14"/>
      <c r="I2268" s="17"/>
      <c r="J2268" s="17"/>
      <c r="K2268" s="6"/>
      <c r="L2268" s="6"/>
      <c r="M2268" s="136"/>
      <c r="N2268" s="14"/>
      <c r="O2268" s="26"/>
      <c r="P2268" s="14"/>
      <c r="Q2268" s="14"/>
      <c r="R2268" s="14"/>
      <c r="S2268" s="14"/>
      <c r="T2268" s="14"/>
      <c r="U2268" s="14"/>
      <c r="V2268" s="6"/>
      <c r="W2268" s="256">
        <f t="shared" si="217"/>
        <v>0</v>
      </c>
      <c r="X2268" s="144" t="str">
        <f t="shared" si="219"/>
        <v/>
      </c>
      <c r="Y2268" s="26"/>
      <c r="Z2268" s="34"/>
      <c r="AA2268" s="34"/>
      <c r="AB2268" s="34"/>
      <c r="AC2268" s="35"/>
      <c r="AD2268" s="36"/>
      <c r="AE2268" s="49"/>
      <c r="AF2268" s="246"/>
      <c r="AG2268" s="257">
        <f t="shared" si="218"/>
        <v>0</v>
      </c>
      <c r="AH2268" s="252" t="str">
        <f t="shared" si="220"/>
        <v/>
      </c>
      <c r="AI2268" s="258">
        <f t="shared" si="221"/>
        <v>0</v>
      </c>
    </row>
    <row r="2269" spans="1:35" ht="14.25" customHeight="1" x14ac:dyDescent="0.2">
      <c r="A2269" s="20"/>
      <c r="B2269" s="7"/>
      <c r="C2269" s="53"/>
      <c r="D2269" s="88"/>
      <c r="E2269" s="6"/>
      <c r="F2269" s="88"/>
      <c r="G2269" s="14"/>
      <c r="H2269" s="14"/>
      <c r="I2269" s="17"/>
      <c r="J2269" s="17"/>
      <c r="K2269" s="6"/>
      <c r="L2269" s="6"/>
      <c r="M2269" s="136"/>
      <c r="N2269" s="14"/>
      <c r="O2269" s="26"/>
      <c r="P2269" s="14"/>
      <c r="Q2269" s="14"/>
      <c r="R2269" s="14"/>
      <c r="S2269" s="14"/>
      <c r="T2269" s="14"/>
      <c r="U2269" s="14"/>
      <c r="V2269" s="6"/>
      <c r="W2269" s="256">
        <f t="shared" si="217"/>
        <v>0</v>
      </c>
      <c r="X2269" s="144" t="str">
        <f t="shared" si="219"/>
        <v/>
      </c>
      <c r="Y2269" s="26"/>
      <c r="Z2269" s="34"/>
      <c r="AA2269" s="34"/>
      <c r="AB2269" s="34"/>
      <c r="AC2269" s="35"/>
      <c r="AD2269" s="36"/>
      <c r="AE2269" s="49"/>
      <c r="AF2269" s="246"/>
      <c r="AG2269" s="257">
        <f t="shared" si="218"/>
        <v>0</v>
      </c>
      <c r="AH2269" s="252" t="str">
        <f t="shared" si="220"/>
        <v/>
      </c>
      <c r="AI2269" s="258">
        <f t="shared" si="221"/>
        <v>0</v>
      </c>
    </row>
    <row r="2270" spans="1:35" ht="14.25" customHeight="1" x14ac:dyDescent="0.2">
      <c r="A2270" s="20"/>
      <c r="B2270" s="7"/>
      <c r="C2270" s="53"/>
      <c r="D2270" s="88"/>
      <c r="E2270" s="6"/>
      <c r="F2270" s="88"/>
      <c r="G2270" s="14"/>
      <c r="H2270" s="14"/>
      <c r="I2270" s="17"/>
      <c r="J2270" s="17"/>
      <c r="K2270" s="6"/>
      <c r="L2270" s="6"/>
      <c r="M2270" s="136"/>
      <c r="N2270" s="14"/>
      <c r="O2270" s="26"/>
      <c r="P2270" s="14"/>
      <c r="Q2270" s="14"/>
      <c r="R2270" s="14"/>
      <c r="S2270" s="14"/>
      <c r="T2270" s="14"/>
      <c r="U2270" s="14"/>
      <c r="V2270" s="6"/>
      <c r="W2270" s="256">
        <f t="shared" si="217"/>
        <v>0</v>
      </c>
      <c r="X2270" s="144" t="str">
        <f t="shared" si="219"/>
        <v/>
      </c>
      <c r="Y2270" s="26"/>
      <c r="Z2270" s="34"/>
      <c r="AA2270" s="34"/>
      <c r="AB2270" s="34"/>
      <c r="AC2270" s="35"/>
      <c r="AD2270" s="36"/>
      <c r="AE2270" s="49"/>
      <c r="AF2270" s="246"/>
      <c r="AG2270" s="257">
        <f t="shared" si="218"/>
        <v>0</v>
      </c>
      <c r="AH2270" s="252" t="str">
        <f t="shared" si="220"/>
        <v/>
      </c>
      <c r="AI2270" s="258">
        <f t="shared" si="221"/>
        <v>0</v>
      </c>
    </row>
    <row r="2271" spans="1:35" ht="14.25" customHeight="1" x14ac:dyDescent="0.2">
      <c r="A2271" s="20"/>
      <c r="B2271" s="7"/>
      <c r="C2271" s="53"/>
      <c r="D2271" s="88"/>
      <c r="E2271" s="6"/>
      <c r="F2271" s="88"/>
      <c r="G2271" s="14"/>
      <c r="H2271" s="14"/>
      <c r="I2271" s="17"/>
      <c r="J2271" s="17"/>
      <c r="K2271" s="6"/>
      <c r="L2271" s="6"/>
      <c r="M2271" s="136"/>
      <c r="N2271" s="14"/>
      <c r="O2271" s="26"/>
      <c r="P2271" s="14"/>
      <c r="Q2271" s="14"/>
      <c r="R2271" s="14"/>
      <c r="S2271" s="14"/>
      <c r="T2271" s="14"/>
      <c r="U2271" s="14"/>
      <c r="V2271" s="6"/>
      <c r="W2271" s="256">
        <f t="shared" si="217"/>
        <v>0</v>
      </c>
      <c r="X2271" s="144" t="str">
        <f t="shared" si="219"/>
        <v/>
      </c>
      <c r="Y2271" s="26"/>
      <c r="Z2271" s="34"/>
      <c r="AA2271" s="34"/>
      <c r="AB2271" s="34"/>
      <c r="AC2271" s="35"/>
      <c r="AD2271" s="36"/>
      <c r="AE2271" s="49"/>
      <c r="AF2271" s="246"/>
      <c r="AG2271" s="257">
        <f t="shared" si="218"/>
        <v>0</v>
      </c>
      <c r="AH2271" s="252" t="str">
        <f t="shared" si="220"/>
        <v/>
      </c>
      <c r="AI2271" s="258">
        <f t="shared" si="221"/>
        <v>0</v>
      </c>
    </row>
    <row r="2272" spans="1:35" ht="14.25" customHeight="1" x14ac:dyDescent="0.2">
      <c r="A2272" s="20"/>
      <c r="B2272" s="7"/>
      <c r="C2272" s="53"/>
      <c r="D2272" s="88"/>
      <c r="E2272" s="6"/>
      <c r="F2272" s="88"/>
      <c r="G2272" s="14"/>
      <c r="H2272" s="14"/>
      <c r="I2272" s="17"/>
      <c r="J2272" s="17"/>
      <c r="K2272" s="6"/>
      <c r="L2272" s="6"/>
      <c r="M2272" s="136"/>
      <c r="N2272" s="14"/>
      <c r="O2272" s="26"/>
      <c r="P2272" s="14"/>
      <c r="Q2272" s="14"/>
      <c r="R2272" s="14"/>
      <c r="S2272" s="14"/>
      <c r="T2272" s="14"/>
      <c r="U2272" s="14"/>
      <c r="V2272" s="6"/>
      <c r="W2272" s="256">
        <f t="shared" si="217"/>
        <v>0</v>
      </c>
      <c r="X2272" s="144" t="str">
        <f t="shared" si="219"/>
        <v/>
      </c>
      <c r="Y2272" s="26"/>
      <c r="Z2272" s="34"/>
      <c r="AA2272" s="34"/>
      <c r="AB2272" s="34"/>
      <c r="AC2272" s="35"/>
      <c r="AD2272" s="36"/>
      <c r="AE2272" s="49"/>
      <c r="AF2272" s="246"/>
      <c r="AG2272" s="257">
        <f t="shared" si="218"/>
        <v>0</v>
      </c>
      <c r="AH2272" s="252" t="str">
        <f t="shared" si="220"/>
        <v/>
      </c>
      <c r="AI2272" s="258">
        <f t="shared" si="221"/>
        <v>0</v>
      </c>
    </row>
    <row r="2273" spans="1:35" ht="14.25" customHeight="1" x14ac:dyDescent="0.2">
      <c r="A2273" s="20"/>
      <c r="B2273" s="7"/>
      <c r="C2273" s="53"/>
      <c r="D2273" s="88"/>
      <c r="E2273" s="6"/>
      <c r="F2273" s="88"/>
      <c r="G2273" s="14"/>
      <c r="H2273" s="14"/>
      <c r="I2273" s="17"/>
      <c r="J2273" s="17"/>
      <c r="K2273" s="6"/>
      <c r="L2273" s="6"/>
      <c r="M2273" s="136"/>
      <c r="N2273" s="14"/>
      <c r="O2273" s="26"/>
      <c r="P2273" s="14"/>
      <c r="Q2273" s="14"/>
      <c r="R2273" s="14"/>
      <c r="S2273" s="14"/>
      <c r="T2273" s="14"/>
      <c r="U2273" s="14"/>
      <c r="V2273" s="6"/>
      <c r="W2273" s="256">
        <f t="shared" si="217"/>
        <v>0</v>
      </c>
      <c r="X2273" s="144" t="str">
        <f t="shared" si="219"/>
        <v/>
      </c>
      <c r="Y2273" s="26"/>
      <c r="Z2273" s="34"/>
      <c r="AA2273" s="34"/>
      <c r="AB2273" s="34"/>
      <c r="AC2273" s="35"/>
      <c r="AD2273" s="36"/>
      <c r="AE2273" s="49"/>
      <c r="AF2273" s="246"/>
      <c r="AG2273" s="257">
        <f t="shared" si="218"/>
        <v>0</v>
      </c>
      <c r="AH2273" s="252" t="str">
        <f t="shared" si="220"/>
        <v/>
      </c>
      <c r="AI2273" s="258">
        <f t="shared" si="221"/>
        <v>0</v>
      </c>
    </row>
    <row r="2274" spans="1:35" ht="14.25" customHeight="1" x14ac:dyDescent="0.2">
      <c r="A2274" s="20"/>
      <c r="B2274" s="7"/>
      <c r="C2274" s="53"/>
      <c r="D2274" s="88"/>
      <c r="E2274" s="6"/>
      <c r="F2274" s="88"/>
      <c r="G2274" s="14"/>
      <c r="H2274" s="14"/>
      <c r="I2274" s="17"/>
      <c r="J2274" s="17"/>
      <c r="K2274" s="6"/>
      <c r="L2274" s="6"/>
      <c r="M2274" s="136"/>
      <c r="N2274" s="14"/>
      <c r="O2274" s="26"/>
      <c r="P2274" s="14"/>
      <c r="Q2274" s="14"/>
      <c r="R2274" s="14"/>
      <c r="S2274" s="14"/>
      <c r="T2274" s="14"/>
      <c r="U2274" s="14"/>
      <c r="V2274" s="6"/>
      <c r="W2274" s="256">
        <f t="shared" si="217"/>
        <v>0</v>
      </c>
      <c r="X2274" s="144" t="str">
        <f t="shared" si="219"/>
        <v/>
      </c>
      <c r="Y2274" s="26"/>
      <c r="Z2274" s="34"/>
      <c r="AA2274" s="34"/>
      <c r="AB2274" s="34"/>
      <c r="AC2274" s="35"/>
      <c r="AD2274" s="36"/>
      <c r="AE2274" s="49"/>
      <c r="AF2274" s="246"/>
      <c r="AG2274" s="257">
        <f t="shared" si="218"/>
        <v>0</v>
      </c>
      <c r="AH2274" s="252" t="str">
        <f t="shared" si="220"/>
        <v/>
      </c>
      <c r="AI2274" s="258">
        <f t="shared" si="221"/>
        <v>0</v>
      </c>
    </row>
    <row r="2275" spans="1:35" ht="14.25" customHeight="1" x14ac:dyDescent="0.2">
      <c r="A2275" s="20"/>
      <c r="B2275" s="7"/>
      <c r="C2275" s="53"/>
      <c r="D2275" s="88"/>
      <c r="E2275" s="6"/>
      <c r="F2275" s="88"/>
      <c r="G2275" s="14"/>
      <c r="H2275" s="14"/>
      <c r="I2275" s="17"/>
      <c r="J2275" s="17"/>
      <c r="K2275" s="6"/>
      <c r="L2275" s="6"/>
      <c r="M2275" s="136"/>
      <c r="N2275" s="14"/>
      <c r="O2275" s="26"/>
      <c r="P2275" s="14"/>
      <c r="Q2275" s="14"/>
      <c r="R2275" s="14"/>
      <c r="S2275" s="14"/>
      <c r="T2275" s="14"/>
      <c r="U2275" s="14"/>
      <c r="V2275" s="6"/>
      <c r="W2275" s="256">
        <f t="shared" si="217"/>
        <v>0</v>
      </c>
      <c r="X2275" s="144" t="str">
        <f t="shared" si="219"/>
        <v/>
      </c>
      <c r="Y2275" s="26"/>
      <c r="Z2275" s="34"/>
      <c r="AA2275" s="34"/>
      <c r="AB2275" s="34"/>
      <c r="AC2275" s="35"/>
      <c r="AD2275" s="36"/>
      <c r="AE2275" s="49"/>
      <c r="AF2275" s="246"/>
      <c r="AG2275" s="257">
        <f t="shared" si="218"/>
        <v>0</v>
      </c>
      <c r="AH2275" s="252" t="str">
        <f t="shared" si="220"/>
        <v/>
      </c>
      <c r="AI2275" s="258">
        <f t="shared" si="221"/>
        <v>0</v>
      </c>
    </row>
    <row r="2276" spans="1:35" ht="14.25" customHeight="1" x14ac:dyDescent="0.2">
      <c r="A2276" s="20"/>
      <c r="B2276" s="7"/>
      <c r="C2276" s="53"/>
      <c r="D2276" s="88"/>
      <c r="E2276" s="6"/>
      <c r="F2276" s="88"/>
      <c r="G2276" s="14"/>
      <c r="H2276" s="14"/>
      <c r="I2276" s="17"/>
      <c r="J2276" s="17"/>
      <c r="K2276" s="6"/>
      <c r="L2276" s="6"/>
      <c r="M2276" s="136"/>
      <c r="N2276" s="14"/>
      <c r="O2276" s="26"/>
      <c r="P2276" s="14"/>
      <c r="Q2276" s="14"/>
      <c r="R2276" s="14"/>
      <c r="S2276" s="14"/>
      <c r="T2276" s="14"/>
      <c r="U2276" s="14"/>
      <c r="V2276" s="6"/>
      <c r="W2276" s="256">
        <f t="shared" si="217"/>
        <v>0</v>
      </c>
      <c r="X2276" s="144" t="str">
        <f t="shared" si="219"/>
        <v/>
      </c>
      <c r="Y2276" s="26"/>
      <c r="Z2276" s="34"/>
      <c r="AA2276" s="34"/>
      <c r="AB2276" s="34"/>
      <c r="AC2276" s="35"/>
      <c r="AD2276" s="36"/>
      <c r="AE2276" s="49"/>
      <c r="AF2276" s="246"/>
      <c r="AG2276" s="257">
        <f t="shared" si="218"/>
        <v>0</v>
      </c>
      <c r="AH2276" s="252" t="str">
        <f t="shared" si="220"/>
        <v/>
      </c>
      <c r="AI2276" s="258">
        <f t="shared" si="221"/>
        <v>0</v>
      </c>
    </row>
    <row r="2277" spans="1:35" ht="14.25" customHeight="1" x14ac:dyDescent="0.2">
      <c r="A2277" s="20"/>
      <c r="B2277" s="7"/>
      <c r="C2277" s="53"/>
      <c r="D2277" s="88"/>
      <c r="E2277" s="6"/>
      <c r="F2277" s="88"/>
      <c r="G2277" s="14"/>
      <c r="H2277" s="14"/>
      <c r="I2277" s="17"/>
      <c r="J2277" s="17"/>
      <c r="K2277" s="6"/>
      <c r="L2277" s="6"/>
      <c r="M2277" s="136"/>
      <c r="N2277" s="14"/>
      <c r="O2277" s="26"/>
      <c r="P2277" s="14"/>
      <c r="Q2277" s="14"/>
      <c r="R2277" s="14"/>
      <c r="S2277" s="14"/>
      <c r="T2277" s="14"/>
      <c r="U2277" s="14"/>
      <c r="V2277" s="6"/>
      <c r="W2277" s="256">
        <f t="shared" si="217"/>
        <v>0</v>
      </c>
      <c r="X2277" s="144" t="str">
        <f t="shared" si="219"/>
        <v/>
      </c>
      <c r="Y2277" s="26"/>
      <c r="Z2277" s="34"/>
      <c r="AA2277" s="34"/>
      <c r="AB2277" s="34"/>
      <c r="AC2277" s="35"/>
      <c r="AD2277" s="36"/>
      <c r="AE2277" s="49"/>
      <c r="AF2277" s="246"/>
      <c r="AG2277" s="257">
        <f t="shared" si="218"/>
        <v>0</v>
      </c>
      <c r="AH2277" s="252" t="str">
        <f t="shared" si="220"/>
        <v/>
      </c>
      <c r="AI2277" s="258">
        <f t="shared" si="221"/>
        <v>0</v>
      </c>
    </row>
    <row r="2278" spans="1:35" ht="14.25" customHeight="1" x14ac:dyDescent="0.2">
      <c r="A2278" s="20"/>
      <c r="B2278" s="7"/>
      <c r="C2278" s="53"/>
      <c r="D2278" s="88"/>
      <c r="E2278" s="6"/>
      <c r="F2278" s="88"/>
      <c r="G2278" s="14"/>
      <c r="H2278" s="14"/>
      <c r="I2278" s="17"/>
      <c r="J2278" s="17"/>
      <c r="K2278" s="6"/>
      <c r="L2278" s="6"/>
      <c r="M2278" s="136"/>
      <c r="N2278" s="14"/>
      <c r="O2278" s="26"/>
      <c r="P2278" s="14"/>
      <c r="Q2278" s="14"/>
      <c r="R2278" s="14"/>
      <c r="S2278" s="14"/>
      <c r="T2278" s="14"/>
      <c r="U2278" s="14"/>
      <c r="V2278" s="6"/>
      <c r="W2278" s="256">
        <f t="shared" si="217"/>
        <v>0</v>
      </c>
      <c r="X2278" s="144" t="str">
        <f t="shared" si="219"/>
        <v/>
      </c>
      <c r="Y2278" s="26"/>
      <c r="Z2278" s="34"/>
      <c r="AA2278" s="34"/>
      <c r="AB2278" s="34"/>
      <c r="AC2278" s="35"/>
      <c r="AD2278" s="36"/>
      <c r="AE2278" s="49"/>
      <c r="AF2278" s="246"/>
      <c r="AG2278" s="257">
        <f t="shared" si="218"/>
        <v>0</v>
      </c>
      <c r="AH2278" s="252" t="str">
        <f t="shared" si="220"/>
        <v/>
      </c>
      <c r="AI2278" s="258">
        <f t="shared" si="221"/>
        <v>0</v>
      </c>
    </row>
    <row r="2279" spans="1:35" ht="14.25" customHeight="1" x14ac:dyDescent="0.2">
      <c r="A2279" s="20"/>
      <c r="B2279" s="7"/>
      <c r="C2279" s="53"/>
      <c r="D2279" s="88"/>
      <c r="E2279" s="6"/>
      <c r="F2279" s="88"/>
      <c r="G2279" s="14"/>
      <c r="H2279" s="14"/>
      <c r="I2279" s="17"/>
      <c r="J2279" s="17"/>
      <c r="K2279" s="6"/>
      <c r="L2279" s="6"/>
      <c r="M2279" s="136"/>
      <c r="N2279" s="14"/>
      <c r="O2279" s="26"/>
      <c r="P2279" s="14"/>
      <c r="Q2279" s="14"/>
      <c r="R2279" s="14"/>
      <c r="S2279" s="14"/>
      <c r="T2279" s="14"/>
      <c r="U2279" s="14"/>
      <c r="V2279" s="6"/>
      <c r="W2279" s="256">
        <f t="shared" si="217"/>
        <v>0</v>
      </c>
      <c r="X2279" s="144" t="str">
        <f t="shared" si="219"/>
        <v/>
      </c>
      <c r="Y2279" s="26"/>
      <c r="Z2279" s="34"/>
      <c r="AA2279" s="34"/>
      <c r="AB2279" s="34"/>
      <c r="AC2279" s="35"/>
      <c r="AD2279" s="36"/>
      <c r="AE2279" s="49"/>
      <c r="AF2279" s="246"/>
      <c r="AG2279" s="257">
        <f t="shared" si="218"/>
        <v>0</v>
      </c>
      <c r="AH2279" s="252" t="str">
        <f t="shared" si="220"/>
        <v/>
      </c>
      <c r="AI2279" s="258">
        <f t="shared" si="221"/>
        <v>0</v>
      </c>
    </row>
    <row r="2280" spans="1:35" ht="14.25" customHeight="1" x14ac:dyDescent="0.2">
      <c r="A2280" s="20"/>
      <c r="B2280" s="7"/>
      <c r="C2280" s="53"/>
      <c r="D2280" s="88"/>
      <c r="E2280" s="6"/>
      <c r="F2280" s="88"/>
      <c r="G2280" s="14"/>
      <c r="H2280" s="14"/>
      <c r="I2280" s="17"/>
      <c r="J2280" s="17"/>
      <c r="K2280" s="6"/>
      <c r="L2280" s="6"/>
      <c r="M2280" s="136"/>
      <c r="N2280" s="14"/>
      <c r="O2280" s="26"/>
      <c r="P2280" s="14"/>
      <c r="Q2280" s="14"/>
      <c r="R2280" s="14"/>
      <c r="S2280" s="14"/>
      <c r="T2280" s="14"/>
      <c r="U2280" s="14"/>
      <c r="V2280" s="6"/>
      <c r="W2280" s="256">
        <f t="shared" ref="W2280:W2343" si="222">S2280+T2280+U2280+V2280</f>
        <v>0</v>
      </c>
      <c r="X2280" s="144" t="str">
        <f t="shared" si="219"/>
        <v/>
      </c>
      <c r="Y2280" s="26"/>
      <c r="Z2280" s="34"/>
      <c r="AA2280" s="34"/>
      <c r="AB2280" s="34"/>
      <c r="AC2280" s="35"/>
      <c r="AD2280" s="36"/>
      <c r="AE2280" s="49"/>
      <c r="AF2280" s="246"/>
      <c r="AG2280" s="257">
        <f t="shared" ref="AG2280:AG2343" si="223">N2280*C2280</f>
        <v>0</v>
      </c>
      <c r="AH2280" s="252" t="str">
        <f t="shared" si="220"/>
        <v/>
      </c>
      <c r="AI2280" s="258">
        <f t="shared" si="221"/>
        <v>0</v>
      </c>
    </row>
    <row r="2281" spans="1:35" ht="14.25" customHeight="1" x14ac:dyDescent="0.2">
      <c r="A2281" s="20"/>
      <c r="B2281" s="7"/>
      <c r="C2281" s="53"/>
      <c r="D2281" s="88"/>
      <c r="E2281" s="6"/>
      <c r="F2281" s="88"/>
      <c r="G2281" s="14"/>
      <c r="H2281" s="14"/>
      <c r="I2281" s="17"/>
      <c r="J2281" s="17"/>
      <c r="K2281" s="6"/>
      <c r="L2281" s="6"/>
      <c r="M2281" s="136"/>
      <c r="N2281" s="14"/>
      <c r="O2281" s="26"/>
      <c r="P2281" s="14"/>
      <c r="Q2281" s="14"/>
      <c r="R2281" s="14"/>
      <c r="S2281" s="14"/>
      <c r="T2281" s="14"/>
      <c r="U2281" s="14"/>
      <c r="V2281" s="6"/>
      <c r="W2281" s="256">
        <f t="shared" si="222"/>
        <v>0</v>
      </c>
      <c r="X2281" s="144" t="str">
        <f t="shared" ref="X2281:X2344" si="224">IF(O2281="a",0,IF(O2281="d","0",IF(O2281="","",+N2281-S2281-T2281-U2281-V2281)))</f>
        <v/>
      </c>
      <c r="Y2281" s="26"/>
      <c r="Z2281" s="34"/>
      <c r="AA2281" s="34"/>
      <c r="AB2281" s="34"/>
      <c r="AC2281" s="35"/>
      <c r="AD2281" s="36"/>
      <c r="AE2281" s="49"/>
      <c r="AF2281" s="246"/>
      <c r="AG2281" s="257">
        <f t="shared" si="223"/>
        <v>0</v>
      </c>
      <c r="AH2281" s="252" t="str">
        <f t="shared" ref="AH2281:AH2344" si="225">IF(O2281="a",0,IF(O2281="d",0,IF(C2281="","",+N2281-(C2281*N2281))))</f>
        <v/>
      </c>
      <c r="AI2281" s="258">
        <f t="shared" si="221"/>
        <v>0</v>
      </c>
    </row>
    <row r="2282" spans="1:35" ht="14.25" customHeight="1" x14ac:dyDescent="0.2">
      <c r="A2282" s="20"/>
      <c r="B2282" s="7"/>
      <c r="C2282" s="53"/>
      <c r="D2282" s="88"/>
      <c r="E2282" s="6"/>
      <c r="F2282" s="88"/>
      <c r="G2282" s="14"/>
      <c r="H2282" s="14"/>
      <c r="I2282" s="17"/>
      <c r="J2282" s="17"/>
      <c r="K2282" s="6"/>
      <c r="L2282" s="6"/>
      <c r="M2282" s="136"/>
      <c r="N2282" s="14"/>
      <c r="O2282" s="26"/>
      <c r="P2282" s="14"/>
      <c r="Q2282" s="14"/>
      <c r="R2282" s="14"/>
      <c r="S2282" s="14"/>
      <c r="T2282" s="14"/>
      <c r="U2282" s="14"/>
      <c r="V2282" s="6"/>
      <c r="W2282" s="256">
        <f t="shared" si="222"/>
        <v>0</v>
      </c>
      <c r="X2282" s="144" t="str">
        <f t="shared" si="224"/>
        <v/>
      </c>
      <c r="Y2282" s="26"/>
      <c r="Z2282" s="34"/>
      <c r="AA2282" s="34"/>
      <c r="AB2282" s="34"/>
      <c r="AC2282" s="35"/>
      <c r="AD2282" s="36"/>
      <c r="AE2282" s="49"/>
      <c r="AF2282" s="246"/>
      <c r="AG2282" s="257">
        <f t="shared" si="223"/>
        <v>0</v>
      </c>
      <c r="AH2282" s="252" t="str">
        <f t="shared" si="225"/>
        <v/>
      </c>
      <c r="AI2282" s="258">
        <f t="shared" si="221"/>
        <v>0</v>
      </c>
    </row>
    <row r="2283" spans="1:35" ht="14.25" customHeight="1" x14ac:dyDescent="0.2">
      <c r="A2283" s="20"/>
      <c r="B2283" s="7"/>
      <c r="C2283" s="53"/>
      <c r="D2283" s="88"/>
      <c r="E2283" s="6"/>
      <c r="F2283" s="88"/>
      <c r="G2283" s="14"/>
      <c r="H2283" s="14"/>
      <c r="I2283" s="17"/>
      <c r="J2283" s="17"/>
      <c r="K2283" s="6"/>
      <c r="L2283" s="6"/>
      <c r="M2283" s="136"/>
      <c r="N2283" s="14"/>
      <c r="O2283" s="26"/>
      <c r="P2283" s="14"/>
      <c r="Q2283" s="14"/>
      <c r="R2283" s="14"/>
      <c r="S2283" s="14"/>
      <c r="T2283" s="14"/>
      <c r="U2283" s="14"/>
      <c r="V2283" s="6"/>
      <c r="W2283" s="256">
        <f t="shared" si="222"/>
        <v>0</v>
      </c>
      <c r="X2283" s="144" t="str">
        <f t="shared" si="224"/>
        <v/>
      </c>
      <c r="Y2283" s="26"/>
      <c r="Z2283" s="34"/>
      <c r="AA2283" s="34"/>
      <c r="AB2283" s="34"/>
      <c r="AC2283" s="35"/>
      <c r="AD2283" s="36"/>
      <c r="AE2283" s="49"/>
      <c r="AF2283" s="246"/>
      <c r="AG2283" s="257">
        <f t="shared" si="223"/>
        <v>0</v>
      </c>
      <c r="AH2283" s="252" t="str">
        <f t="shared" si="225"/>
        <v/>
      </c>
      <c r="AI2283" s="258">
        <f t="shared" si="221"/>
        <v>0</v>
      </c>
    </row>
    <row r="2284" spans="1:35" ht="14.25" customHeight="1" x14ac:dyDescent="0.2">
      <c r="A2284" s="20"/>
      <c r="B2284" s="7"/>
      <c r="C2284" s="53"/>
      <c r="D2284" s="88"/>
      <c r="E2284" s="6"/>
      <c r="F2284" s="88"/>
      <c r="G2284" s="14"/>
      <c r="H2284" s="14"/>
      <c r="I2284" s="17"/>
      <c r="J2284" s="17"/>
      <c r="K2284" s="6"/>
      <c r="L2284" s="6"/>
      <c r="M2284" s="136"/>
      <c r="N2284" s="14"/>
      <c r="O2284" s="26"/>
      <c r="P2284" s="14"/>
      <c r="Q2284" s="14"/>
      <c r="R2284" s="14"/>
      <c r="S2284" s="14"/>
      <c r="T2284" s="14"/>
      <c r="U2284" s="14"/>
      <c r="V2284" s="6"/>
      <c r="W2284" s="256">
        <f t="shared" si="222"/>
        <v>0</v>
      </c>
      <c r="X2284" s="144" t="str">
        <f t="shared" si="224"/>
        <v/>
      </c>
      <c r="Y2284" s="26"/>
      <c r="Z2284" s="34"/>
      <c r="AA2284" s="34"/>
      <c r="AB2284" s="34"/>
      <c r="AC2284" s="35"/>
      <c r="AD2284" s="36"/>
      <c r="AE2284" s="49"/>
      <c r="AF2284" s="246"/>
      <c r="AG2284" s="257">
        <f t="shared" si="223"/>
        <v>0</v>
      </c>
      <c r="AH2284" s="252" t="str">
        <f t="shared" si="225"/>
        <v/>
      </c>
      <c r="AI2284" s="258">
        <f t="shared" si="221"/>
        <v>0</v>
      </c>
    </row>
    <row r="2285" spans="1:35" ht="14.25" customHeight="1" x14ac:dyDescent="0.2">
      <c r="A2285" s="20"/>
      <c r="B2285" s="7"/>
      <c r="C2285" s="53"/>
      <c r="D2285" s="88"/>
      <c r="E2285" s="6"/>
      <c r="F2285" s="88"/>
      <c r="G2285" s="14"/>
      <c r="H2285" s="14"/>
      <c r="I2285" s="17"/>
      <c r="J2285" s="17"/>
      <c r="K2285" s="6"/>
      <c r="L2285" s="6"/>
      <c r="M2285" s="136"/>
      <c r="N2285" s="14"/>
      <c r="O2285" s="26"/>
      <c r="P2285" s="14"/>
      <c r="Q2285" s="14"/>
      <c r="R2285" s="14"/>
      <c r="S2285" s="14"/>
      <c r="T2285" s="14"/>
      <c r="U2285" s="14"/>
      <c r="V2285" s="6"/>
      <c r="W2285" s="256">
        <f t="shared" si="222"/>
        <v>0</v>
      </c>
      <c r="X2285" s="144" t="str">
        <f t="shared" si="224"/>
        <v/>
      </c>
      <c r="Y2285" s="26"/>
      <c r="Z2285" s="34"/>
      <c r="AA2285" s="34"/>
      <c r="AB2285" s="34"/>
      <c r="AC2285" s="35"/>
      <c r="AD2285" s="36"/>
      <c r="AE2285" s="49"/>
      <c r="AF2285" s="246"/>
      <c r="AG2285" s="257">
        <f t="shared" si="223"/>
        <v>0</v>
      </c>
      <c r="AH2285" s="252" t="str">
        <f t="shared" si="225"/>
        <v/>
      </c>
      <c r="AI2285" s="258">
        <f t="shared" si="221"/>
        <v>0</v>
      </c>
    </row>
    <row r="2286" spans="1:35" ht="14.25" customHeight="1" x14ac:dyDescent="0.2">
      <c r="A2286" s="20"/>
      <c r="B2286" s="7"/>
      <c r="C2286" s="53"/>
      <c r="D2286" s="88"/>
      <c r="E2286" s="6"/>
      <c r="F2286" s="88"/>
      <c r="G2286" s="14"/>
      <c r="H2286" s="14"/>
      <c r="I2286" s="17"/>
      <c r="J2286" s="17"/>
      <c r="K2286" s="6"/>
      <c r="L2286" s="6"/>
      <c r="M2286" s="136"/>
      <c r="N2286" s="14"/>
      <c r="O2286" s="26"/>
      <c r="P2286" s="14"/>
      <c r="Q2286" s="14"/>
      <c r="R2286" s="14"/>
      <c r="S2286" s="14"/>
      <c r="T2286" s="14"/>
      <c r="U2286" s="14"/>
      <c r="V2286" s="6"/>
      <c r="W2286" s="256">
        <f t="shared" si="222"/>
        <v>0</v>
      </c>
      <c r="X2286" s="144" t="str">
        <f t="shared" si="224"/>
        <v/>
      </c>
      <c r="Y2286" s="26"/>
      <c r="Z2286" s="34"/>
      <c r="AA2286" s="34"/>
      <c r="AB2286" s="34"/>
      <c r="AC2286" s="35"/>
      <c r="AD2286" s="36"/>
      <c r="AE2286" s="49"/>
      <c r="AF2286" s="246"/>
      <c r="AG2286" s="257">
        <f t="shared" si="223"/>
        <v>0</v>
      </c>
      <c r="AH2286" s="252" t="str">
        <f t="shared" si="225"/>
        <v/>
      </c>
      <c r="AI2286" s="258">
        <f t="shared" ref="AI2286:AI2349" si="226">AG2286-W2286</f>
        <v>0</v>
      </c>
    </row>
    <row r="2287" spans="1:35" ht="14.25" customHeight="1" x14ac:dyDescent="0.2">
      <c r="A2287" s="20"/>
      <c r="B2287" s="7"/>
      <c r="C2287" s="53"/>
      <c r="D2287" s="88"/>
      <c r="E2287" s="6"/>
      <c r="F2287" s="88"/>
      <c r="G2287" s="14"/>
      <c r="H2287" s="14"/>
      <c r="I2287" s="17"/>
      <c r="J2287" s="17"/>
      <c r="K2287" s="6"/>
      <c r="L2287" s="6"/>
      <c r="M2287" s="136"/>
      <c r="N2287" s="14"/>
      <c r="O2287" s="26"/>
      <c r="P2287" s="14"/>
      <c r="Q2287" s="14"/>
      <c r="R2287" s="14"/>
      <c r="S2287" s="14"/>
      <c r="T2287" s="14"/>
      <c r="U2287" s="14"/>
      <c r="V2287" s="6"/>
      <c r="W2287" s="256">
        <f t="shared" si="222"/>
        <v>0</v>
      </c>
      <c r="X2287" s="144" t="str">
        <f t="shared" si="224"/>
        <v/>
      </c>
      <c r="Y2287" s="26"/>
      <c r="Z2287" s="34"/>
      <c r="AA2287" s="34"/>
      <c r="AB2287" s="34"/>
      <c r="AC2287" s="35"/>
      <c r="AD2287" s="36"/>
      <c r="AE2287" s="49"/>
      <c r="AF2287" s="246"/>
      <c r="AG2287" s="257">
        <f t="shared" si="223"/>
        <v>0</v>
      </c>
      <c r="AH2287" s="252" t="str">
        <f t="shared" si="225"/>
        <v/>
      </c>
      <c r="AI2287" s="258">
        <f t="shared" si="226"/>
        <v>0</v>
      </c>
    </row>
    <row r="2288" spans="1:35" ht="14.25" customHeight="1" x14ac:dyDescent="0.2">
      <c r="A2288" s="20"/>
      <c r="B2288" s="7"/>
      <c r="C2288" s="53"/>
      <c r="D2288" s="88"/>
      <c r="E2288" s="6"/>
      <c r="F2288" s="88"/>
      <c r="G2288" s="14"/>
      <c r="H2288" s="14"/>
      <c r="I2288" s="17"/>
      <c r="J2288" s="17"/>
      <c r="K2288" s="6"/>
      <c r="L2288" s="6"/>
      <c r="M2288" s="136"/>
      <c r="N2288" s="14"/>
      <c r="O2288" s="26"/>
      <c r="P2288" s="14"/>
      <c r="Q2288" s="14"/>
      <c r="R2288" s="14"/>
      <c r="S2288" s="14"/>
      <c r="T2288" s="14"/>
      <c r="U2288" s="14"/>
      <c r="V2288" s="6"/>
      <c r="W2288" s="256">
        <f t="shared" si="222"/>
        <v>0</v>
      </c>
      <c r="X2288" s="144" t="str">
        <f t="shared" si="224"/>
        <v/>
      </c>
      <c r="Y2288" s="26"/>
      <c r="Z2288" s="34"/>
      <c r="AA2288" s="34"/>
      <c r="AB2288" s="34"/>
      <c r="AC2288" s="35"/>
      <c r="AD2288" s="36"/>
      <c r="AE2288" s="49"/>
      <c r="AF2288" s="246"/>
      <c r="AG2288" s="257">
        <f t="shared" si="223"/>
        <v>0</v>
      </c>
      <c r="AH2288" s="252" t="str">
        <f t="shared" si="225"/>
        <v/>
      </c>
      <c r="AI2288" s="258">
        <f t="shared" si="226"/>
        <v>0</v>
      </c>
    </row>
    <row r="2289" spans="1:35" ht="14.25" customHeight="1" x14ac:dyDescent="0.2">
      <c r="A2289" s="20"/>
      <c r="B2289" s="7"/>
      <c r="C2289" s="53"/>
      <c r="D2289" s="88"/>
      <c r="E2289" s="6"/>
      <c r="F2289" s="88"/>
      <c r="G2289" s="14"/>
      <c r="H2289" s="14"/>
      <c r="I2289" s="17"/>
      <c r="J2289" s="17"/>
      <c r="K2289" s="6"/>
      <c r="L2289" s="6"/>
      <c r="M2289" s="136"/>
      <c r="N2289" s="14"/>
      <c r="O2289" s="26"/>
      <c r="P2289" s="14"/>
      <c r="Q2289" s="14"/>
      <c r="R2289" s="14"/>
      <c r="S2289" s="14"/>
      <c r="T2289" s="14"/>
      <c r="U2289" s="14"/>
      <c r="V2289" s="6"/>
      <c r="W2289" s="256">
        <f t="shared" si="222"/>
        <v>0</v>
      </c>
      <c r="X2289" s="144" t="str">
        <f t="shared" si="224"/>
        <v/>
      </c>
      <c r="Y2289" s="26"/>
      <c r="Z2289" s="34"/>
      <c r="AA2289" s="34"/>
      <c r="AB2289" s="34"/>
      <c r="AC2289" s="35"/>
      <c r="AD2289" s="36"/>
      <c r="AE2289" s="49"/>
      <c r="AF2289" s="246"/>
      <c r="AG2289" s="257">
        <f t="shared" si="223"/>
        <v>0</v>
      </c>
      <c r="AH2289" s="252" t="str">
        <f t="shared" si="225"/>
        <v/>
      </c>
      <c r="AI2289" s="258">
        <f t="shared" si="226"/>
        <v>0</v>
      </c>
    </row>
    <row r="2290" spans="1:35" ht="14.25" customHeight="1" x14ac:dyDescent="0.2">
      <c r="A2290" s="20"/>
      <c r="B2290" s="7"/>
      <c r="C2290" s="53"/>
      <c r="D2290" s="88"/>
      <c r="E2290" s="6"/>
      <c r="F2290" s="88"/>
      <c r="G2290" s="14"/>
      <c r="H2290" s="14"/>
      <c r="I2290" s="17"/>
      <c r="J2290" s="17"/>
      <c r="K2290" s="6"/>
      <c r="L2290" s="6"/>
      <c r="M2290" s="136"/>
      <c r="N2290" s="14"/>
      <c r="O2290" s="26"/>
      <c r="P2290" s="14"/>
      <c r="Q2290" s="14"/>
      <c r="R2290" s="14"/>
      <c r="S2290" s="14"/>
      <c r="T2290" s="14"/>
      <c r="U2290" s="14"/>
      <c r="V2290" s="6"/>
      <c r="W2290" s="256">
        <f t="shared" si="222"/>
        <v>0</v>
      </c>
      <c r="X2290" s="144" t="str">
        <f t="shared" si="224"/>
        <v/>
      </c>
      <c r="Y2290" s="26"/>
      <c r="Z2290" s="34"/>
      <c r="AA2290" s="34"/>
      <c r="AB2290" s="34"/>
      <c r="AC2290" s="35"/>
      <c r="AD2290" s="36"/>
      <c r="AE2290" s="49"/>
      <c r="AF2290" s="246"/>
      <c r="AG2290" s="257">
        <f t="shared" si="223"/>
        <v>0</v>
      </c>
      <c r="AH2290" s="252" t="str">
        <f t="shared" si="225"/>
        <v/>
      </c>
      <c r="AI2290" s="258">
        <f t="shared" si="226"/>
        <v>0</v>
      </c>
    </row>
    <row r="2291" spans="1:35" ht="14.25" customHeight="1" x14ac:dyDescent="0.2">
      <c r="A2291" s="20"/>
      <c r="B2291" s="7"/>
      <c r="C2291" s="53"/>
      <c r="D2291" s="88"/>
      <c r="E2291" s="6"/>
      <c r="F2291" s="88"/>
      <c r="G2291" s="14"/>
      <c r="H2291" s="14"/>
      <c r="I2291" s="17"/>
      <c r="J2291" s="17"/>
      <c r="K2291" s="6"/>
      <c r="L2291" s="6"/>
      <c r="M2291" s="136"/>
      <c r="N2291" s="14"/>
      <c r="O2291" s="26"/>
      <c r="P2291" s="14"/>
      <c r="Q2291" s="14"/>
      <c r="R2291" s="14"/>
      <c r="S2291" s="14"/>
      <c r="T2291" s="14"/>
      <c r="U2291" s="14"/>
      <c r="V2291" s="6"/>
      <c r="W2291" s="256">
        <f t="shared" si="222"/>
        <v>0</v>
      </c>
      <c r="X2291" s="144" t="str">
        <f t="shared" si="224"/>
        <v/>
      </c>
      <c r="Y2291" s="26"/>
      <c r="Z2291" s="34"/>
      <c r="AA2291" s="34"/>
      <c r="AB2291" s="34"/>
      <c r="AC2291" s="35"/>
      <c r="AD2291" s="36"/>
      <c r="AE2291" s="49"/>
      <c r="AF2291" s="246"/>
      <c r="AG2291" s="257">
        <f t="shared" si="223"/>
        <v>0</v>
      </c>
      <c r="AH2291" s="252" t="str">
        <f t="shared" si="225"/>
        <v/>
      </c>
      <c r="AI2291" s="258">
        <f t="shared" si="226"/>
        <v>0</v>
      </c>
    </row>
    <row r="2292" spans="1:35" ht="14.25" customHeight="1" x14ac:dyDescent="0.2">
      <c r="A2292" s="20"/>
      <c r="B2292" s="7"/>
      <c r="C2292" s="53"/>
      <c r="D2292" s="88"/>
      <c r="E2292" s="6"/>
      <c r="F2292" s="88"/>
      <c r="G2292" s="14"/>
      <c r="H2292" s="14"/>
      <c r="I2292" s="17"/>
      <c r="J2292" s="17"/>
      <c r="K2292" s="6"/>
      <c r="L2292" s="6"/>
      <c r="M2292" s="136"/>
      <c r="N2292" s="14"/>
      <c r="O2292" s="26"/>
      <c r="P2292" s="14"/>
      <c r="Q2292" s="14"/>
      <c r="R2292" s="14"/>
      <c r="S2292" s="14"/>
      <c r="T2292" s="14"/>
      <c r="U2292" s="14"/>
      <c r="V2292" s="6"/>
      <c r="W2292" s="256">
        <f t="shared" si="222"/>
        <v>0</v>
      </c>
      <c r="X2292" s="144" t="str">
        <f t="shared" si="224"/>
        <v/>
      </c>
      <c r="Y2292" s="26"/>
      <c r="Z2292" s="34"/>
      <c r="AA2292" s="34"/>
      <c r="AB2292" s="34"/>
      <c r="AC2292" s="35"/>
      <c r="AD2292" s="36"/>
      <c r="AE2292" s="49"/>
      <c r="AF2292" s="246"/>
      <c r="AG2292" s="257">
        <f t="shared" si="223"/>
        <v>0</v>
      </c>
      <c r="AH2292" s="252" t="str">
        <f t="shared" si="225"/>
        <v/>
      </c>
      <c r="AI2292" s="258">
        <f t="shared" si="226"/>
        <v>0</v>
      </c>
    </row>
    <row r="2293" spans="1:35" ht="14.25" customHeight="1" x14ac:dyDescent="0.2">
      <c r="A2293" s="20"/>
      <c r="B2293" s="7"/>
      <c r="C2293" s="53"/>
      <c r="D2293" s="88"/>
      <c r="E2293" s="6"/>
      <c r="F2293" s="88"/>
      <c r="G2293" s="14"/>
      <c r="H2293" s="14"/>
      <c r="I2293" s="17"/>
      <c r="J2293" s="17"/>
      <c r="K2293" s="6"/>
      <c r="L2293" s="6"/>
      <c r="M2293" s="136"/>
      <c r="N2293" s="14"/>
      <c r="O2293" s="26"/>
      <c r="P2293" s="14"/>
      <c r="Q2293" s="14"/>
      <c r="R2293" s="14"/>
      <c r="S2293" s="14"/>
      <c r="T2293" s="14"/>
      <c r="U2293" s="14"/>
      <c r="V2293" s="6"/>
      <c r="W2293" s="256">
        <f t="shared" si="222"/>
        <v>0</v>
      </c>
      <c r="X2293" s="144" t="str">
        <f t="shared" si="224"/>
        <v/>
      </c>
      <c r="Y2293" s="26"/>
      <c r="Z2293" s="34"/>
      <c r="AA2293" s="34"/>
      <c r="AB2293" s="34"/>
      <c r="AC2293" s="35"/>
      <c r="AD2293" s="36"/>
      <c r="AE2293" s="49"/>
      <c r="AF2293" s="246"/>
      <c r="AG2293" s="257">
        <f t="shared" si="223"/>
        <v>0</v>
      </c>
      <c r="AH2293" s="252" t="str">
        <f t="shared" si="225"/>
        <v/>
      </c>
      <c r="AI2293" s="258">
        <f t="shared" si="226"/>
        <v>0</v>
      </c>
    </row>
    <row r="2294" spans="1:35" ht="14.25" customHeight="1" x14ac:dyDescent="0.2">
      <c r="A2294" s="20"/>
      <c r="B2294" s="7"/>
      <c r="C2294" s="53"/>
      <c r="D2294" s="88"/>
      <c r="E2294" s="6"/>
      <c r="F2294" s="88"/>
      <c r="G2294" s="14"/>
      <c r="H2294" s="14"/>
      <c r="I2294" s="17"/>
      <c r="J2294" s="17"/>
      <c r="K2294" s="6"/>
      <c r="L2294" s="6"/>
      <c r="M2294" s="136"/>
      <c r="N2294" s="14"/>
      <c r="O2294" s="26"/>
      <c r="P2294" s="14"/>
      <c r="Q2294" s="14"/>
      <c r="R2294" s="14"/>
      <c r="S2294" s="14"/>
      <c r="T2294" s="14"/>
      <c r="U2294" s="14"/>
      <c r="V2294" s="6"/>
      <c r="W2294" s="256">
        <f t="shared" si="222"/>
        <v>0</v>
      </c>
      <c r="X2294" s="144" t="str">
        <f t="shared" si="224"/>
        <v/>
      </c>
      <c r="Y2294" s="26"/>
      <c r="Z2294" s="34"/>
      <c r="AA2294" s="34"/>
      <c r="AB2294" s="34"/>
      <c r="AC2294" s="35"/>
      <c r="AD2294" s="36"/>
      <c r="AE2294" s="49"/>
      <c r="AF2294" s="246"/>
      <c r="AG2294" s="257">
        <f t="shared" si="223"/>
        <v>0</v>
      </c>
      <c r="AH2294" s="252" t="str">
        <f t="shared" si="225"/>
        <v/>
      </c>
      <c r="AI2294" s="258">
        <f t="shared" si="226"/>
        <v>0</v>
      </c>
    </row>
    <row r="2295" spans="1:35" ht="14.25" customHeight="1" x14ac:dyDescent="0.2">
      <c r="A2295" s="20"/>
      <c r="B2295" s="7"/>
      <c r="C2295" s="53"/>
      <c r="D2295" s="88"/>
      <c r="E2295" s="6"/>
      <c r="F2295" s="88"/>
      <c r="G2295" s="14"/>
      <c r="H2295" s="14"/>
      <c r="I2295" s="17"/>
      <c r="J2295" s="17"/>
      <c r="K2295" s="6"/>
      <c r="L2295" s="6"/>
      <c r="M2295" s="136"/>
      <c r="N2295" s="14"/>
      <c r="O2295" s="26"/>
      <c r="P2295" s="14"/>
      <c r="Q2295" s="14"/>
      <c r="R2295" s="14"/>
      <c r="S2295" s="14"/>
      <c r="T2295" s="14"/>
      <c r="U2295" s="14"/>
      <c r="V2295" s="6"/>
      <c r="W2295" s="256">
        <f t="shared" si="222"/>
        <v>0</v>
      </c>
      <c r="X2295" s="144" t="str">
        <f t="shared" si="224"/>
        <v/>
      </c>
      <c r="Y2295" s="26"/>
      <c r="Z2295" s="34"/>
      <c r="AA2295" s="34"/>
      <c r="AB2295" s="34"/>
      <c r="AC2295" s="35"/>
      <c r="AD2295" s="36"/>
      <c r="AE2295" s="49"/>
      <c r="AF2295" s="246"/>
      <c r="AG2295" s="257">
        <f t="shared" si="223"/>
        <v>0</v>
      </c>
      <c r="AH2295" s="252" t="str">
        <f t="shared" si="225"/>
        <v/>
      </c>
      <c r="AI2295" s="258">
        <f t="shared" si="226"/>
        <v>0</v>
      </c>
    </row>
    <row r="2296" spans="1:35" ht="14.25" customHeight="1" x14ac:dyDescent="0.2">
      <c r="A2296" s="20"/>
      <c r="B2296" s="7"/>
      <c r="C2296" s="53"/>
      <c r="D2296" s="88"/>
      <c r="E2296" s="6"/>
      <c r="F2296" s="88"/>
      <c r="G2296" s="14"/>
      <c r="H2296" s="14"/>
      <c r="I2296" s="17"/>
      <c r="J2296" s="17"/>
      <c r="K2296" s="6"/>
      <c r="L2296" s="6"/>
      <c r="M2296" s="136"/>
      <c r="N2296" s="14"/>
      <c r="O2296" s="26"/>
      <c r="P2296" s="14"/>
      <c r="Q2296" s="14"/>
      <c r="R2296" s="14"/>
      <c r="S2296" s="14"/>
      <c r="T2296" s="14"/>
      <c r="U2296" s="14"/>
      <c r="V2296" s="6"/>
      <c r="W2296" s="256">
        <f t="shared" si="222"/>
        <v>0</v>
      </c>
      <c r="X2296" s="144" t="str">
        <f t="shared" si="224"/>
        <v/>
      </c>
      <c r="Y2296" s="26"/>
      <c r="Z2296" s="34"/>
      <c r="AA2296" s="34"/>
      <c r="AB2296" s="34"/>
      <c r="AC2296" s="35"/>
      <c r="AD2296" s="36"/>
      <c r="AE2296" s="49"/>
      <c r="AF2296" s="246"/>
      <c r="AG2296" s="257">
        <f t="shared" si="223"/>
        <v>0</v>
      </c>
      <c r="AH2296" s="252" t="str">
        <f t="shared" si="225"/>
        <v/>
      </c>
      <c r="AI2296" s="258">
        <f t="shared" si="226"/>
        <v>0</v>
      </c>
    </row>
    <row r="2297" spans="1:35" ht="14.25" customHeight="1" x14ac:dyDescent="0.2">
      <c r="A2297" s="20"/>
      <c r="B2297" s="7"/>
      <c r="C2297" s="53"/>
      <c r="D2297" s="88"/>
      <c r="E2297" s="6"/>
      <c r="F2297" s="88"/>
      <c r="G2297" s="14"/>
      <c r="H2297" s="14"/>
      <c r="I2297" s="17"/>
      <c r="J2297" s="17"/>
      <c r="K2297" s="6"/>
      <c r="L2297" s="6"/>
      <c r="M2297" s="136"/>
      <c r="N2297" s="14"/>
      <c r="O2297" s="26"/>
      <c r="P2297" s="14"/>
      <c r="Q2297" s="14"/>
      <c r="R2297" s="14"/>
      <c r="S2297" s="14"/>
      <c r="T2297" s="14"/>
      <c r="U2297" s="14"/>
      <c r="V2297" s="6"/>
      <c r="W2297" s="256">
        <f t="shared" si="222"/>
        <v>0</v>
      </c>
      <c r="X2297" s="144" t="str">
        <f t="shared" si="224"/>
        <v/>
      </c>
      <c r="Y2297" s="26"/>
      <c r="Z2297" s="34"/>
      <c r="AA2297" s="34"/>
      <c r="AB2297" s="34"/>
      <c r="AC2297" s="35"/>
      <c r="AD2297" s="36"/>
      <c r="AE2297" s="49"/>
      <c r="AF2297" s="246"/>
      <c r="AG2297" s="257">
        <f t="shared" si="223"/>
        <v>0</v>
      </c>
      <c r="AH2297" s="252" t="str">
        <f t="shared" si="225"/>
        <v/>
      </c>
      <c r="AI2297" s="258">
        <f t="shared" si="226"/>
        <v>0</v>
      </c>
    </row>
    <row r="2298" spans="1:35" ht="14.25" customHeight="1" x14ac:dyDescent="0.2">
      <c r="A2298" s="20"/>
      <c r="B2298" s="7"/>
      <c r="C2298" s="53"/>
      <c r="D2298" s="88"/>
      <c r="E2298" s="6"/>
      <c r="F2298" s="88"/>
      <c r="G2298" s="14"/>
      <c r="H2298" s="14"/>
      <c r="I2298" s="17"/>
      <c r="J2298" s="17"/>
      <c r="K2298" s="6"/>
      <c r="L2298" s="6"/>
      <c r="M2298" s="136"/>
      <c r="N2298" s="14"/>
      <c r="O2298" s="26"/>
      <c r="P2298" s="14"/>
      <c r="Q2298" s="14"/>
      <c r="R2298" s="14"/>
      <c r="S2298" s="14"/>
      <c r="T2298" s="14"/>
      <c r="U2298" s="14"/>
      <c r="V2298" s="6"/>
      <c r="W2298" s="256">
        <f t="shared" si="222"/>
        <v>0</v>
      </c>
      <c r="X2298" s="144" t="str">
        <f t="shared" si="224"/>
        <v/>
      </c>
      <c r="Y2298" s="26"/>
      <c r="Z2298" s="34"/>
      <c r="AA2298" s="34"/>
      <c r="AB2298" s="34"/>
      <c r="AC2298" s="35"/>
      <c r="AD2298" s="36"/>
      <c r="AE2298" s="49"/>
      <c r="AF2298" s="246"/>
      <c r="AG2298" s="257">
        <f t="shared" si="223"/>
        <v>0</v>
      </c>
      <c r="AH2298" s="252" t="str">
        <f t="shared" si="225"/>
        <v/>
      </c>
      <c r="AI2298" s="258">
        <f t="shared" si="226"/>
        <v>0</v>
      </c>
    </row>
    <row r="2299" spans="1:35" ht="14.25" customHeight="1" x14ac:dyDescent="0.2">
      <c r="A2299" s="20"/>
      <c r="B2299" s="7"/>
      <c r="C2299" s="53"/>
      <c r="D2299" s="88"/>
      <c r="E2299" s="6"/>
      <c r="F2299" s="88"/>
      <c r="G2299" s="14"/>
      <c r="H2299" s="14"/>
      <c r="I2299" s="17"/>
      <c r="J2299" s="17"/>
      <c r="K2299" s="6"/>
      <c r="L2299" s="6"/>
      <c r="M2299" s="136"/>
      <c r="N2299" s="14"/>
      <c r="O2299" s="26"/>
      <c r="P2299" s="14"/>
      <c r="Q2299" s="14"/>
      <c r="R2299" s="14"/>
      <c r="S2299" s="14"/>
      <c r="T2299" s="14"/>
      <c r="U2299" s="14"/>
      <c r="V2299" s="6"/>
      <c r="W2299" s="256">
        <f t="shared" si="222"/>
        <v>0</v>
      </c>
      <c r="X2299" s="144" t="str">
        <f t="shared" si="224"/>
        <v/>
      </c>
      <c r="Y2299" s="26"/>
      <c r="Z2299" s="34"/>
      <c r="AA2299" s="34"/>
      <c r="AB2299" s="34"/>
      <c r="AC2299" s="35"/>
      <c r="AD2299" s="36"/>
      <c r="AE2299" s="49"/>
      <c r="AF2299" s="246"/>
      <c r="AG2299" s="257">
        <f t="shared" si="223"/>
        <v>0</v>
      </c>
      <c r="AH2299" s="252" t="str">
        <f t="shared" si="225"/>
        <v/>
      </c>
      <c r="AI2299" s="258">
        <f t="shared" si="226"/>
        <v>0</v>
      </c>
    </row>
    <row r="2300" spans="1:35" ht="14.25" customHeight="1" x14ac:dyDescent="0.2">
      <c r="A2300" s="20"/>
      <c r="B2300" s="7"/>
      <c r="C2300" s="53"/>
      <c r="D2300" s="88"/>
      <c r="E2300" s="6"/>
      <c r="F2300" s="88"/>
      <c r="G2300" s="14"/>
      <c r="H2300" s="14"/>
      <c r="I2300" s="17"/>
      <c r="J2300" s="17"/>
      <c r="K2300" s="6"/>
      <c r="L2300" s="6"/>
      <c r="M2300" s="136"/>
      <c r="N2300" s="14"/>
      <c r="O2300" s="26"/>
      <c r="P2300" s="14"/>
      <c r="Q2300" s="14"/>
      <c r="R2300" s="14"/>
      <c r="S2300" s="14"/>
      <c r="T2300" s="14"/>
      <c r="U2300" s="14"/>
      <c r="V2300" s="6"/>
      <c r="W2300" s="256">
        <f t="shared" si="222"/>
        <v>0</v>
      </c>
      <c r="X2300" s="144" t="str">
        <f t="shared" si="224"/>
        <v/>
      </c>
      <c r="Y2300" s="26"/>
      <c r="Z2300" s="34"/>
      <c r="AA2300" s="34"/>
      <c r="AB2300" s="34"/>
      <c r="AC2300" s="35"/>
      <c r="AD2300" s="36"/>
      <c r="AE2300" s="49"/>
      <c r="AF2300" s="246"/>
      <c r="AG2300" s="257">
        <f t="shared" si="223"/>
        <v>0</v>
      </c>
      <c r="AH2300" s="252" t="str">
        <f t="shared" si="225"/>
        <v/>
      </c>
      <c r="AI2300" s="258">
        <f t="shared" si="226"/>
        <v>0</v>
      </c>
    </row>
    <row r="2301" spans="1:35" ht="14.25" customHeight="1" x14ac:dyDescent="0.2">
      <c r="A2301" s="20"/>
      <c r="B2301" s="7"/>
      <c r="C2301" s="53"/>
      <c r="D2301" s="88"/>
      <c r="E2301" s="6"/>
      <c r="F2301" s="88"/>
      <c r="G2301" s="14"/>
      <c r="H2301" s="14"/>
      <c r="I2301" s="17"/>
      <c r="J2301" s="17"/>
      <c r="K2301" s="6"/>
      <c r="L2301" s="6"/>
      <c r="M2301" s="136"/>
      <c r="N2301" s="14"/>
      <c r="O2301" s="26"/>
      <c r="P2301" s="14"/>
      <c r="Q2301" s="14"/>
      <c r="R2301" s="14"/>
      <c r="S2301" s="14"/>
      <c r="T2301" s="14"/>
      <c r="U2301" s="14"/>
      <c r="V2301" s="6"/>
      <c r="W2301" s="256">
        <f t="shared" si="222"/>
        <v>0</v>
      </c>
      <c r="X2301" s="144" t="str">
        <f t="shared" si="224"/>
        <v/>
      </c>
      <c r="Y2301" s="26"/>
      <c r="Z2301" s="34"/>
      <c r="AA2301" s="34"/>
      <c r="AB2301" s="34"/>
      <c r="AC2301" s="35"/>
      <c r="AD2301" s="36"/>
      <c r="AE2301" s="49"/>
      <c r="AF2301" s="246"/>
      <c r="AG2301" s="257">
        <f t="shared" si="223"/>
        <v>0</v>
      </c>
      <c r="AH2301" s="252" t="str">
        <f t="shared" si="225"/>
        <v/>
      </c>
      <c r="AI2301" s="258">
        <f t="shared" si="226"/>
        <v>0</v>
      </c>
    </row>
    <row r="2302" spans="1:35" ht="14.25" customHeight="1" x14ac:dyDescent="0.2">
      <c r="A2302" s="20"/>
      <c r="B2302" s="7"/>
      <c r="C2302" s="53"/>
      <c r="D2302" s="88"/>
      <c r="E2302" s="6"/>
      <c r="F2302" s="88"/>
      <c r="G2302" s="14"/>
      <c r="H2302" s="14"/>
      <c r="I2302" s="17"/>
      <c r="J2302" s="17"/>
      <c r="K2302" s="6"/>
      <c r="L2302" s="6"/>
      <c r="M2302" s="136"/>
      <c r="N2302" s="14"/>
      <c r="O2302" s="26"/>
      <c r="P2302" s="14"/>
      <c r="Q2302" s="14"/>
      <c r="R2302" s="14"/>
      <c r="S2302" s="14"/>
      <c r="T2302" s="14"/>
      <c r="U2302" s="14"/>
      <c r="V2302" s="6"/>
      <c r="W2302" s="256">
        <f t="shared" si="222"/>
        <v>0</v>
      </c>
      <c r="X2302" s="144" t="str">
        <f t="shared" si="224"/>
        <v/>
      </c>
      <c r="Y2302" s="26"/>
      <c r="Z2302" s="34"/>
      <c r="AA2302" s="34"/>
      <c r="AB2302" s="34"/>
      <c r="AC2302" s="35"/>
      <c r="AD2302" s="36"/>
      <c r="AE2302" s="49"/>
      <c r="AF2302" s="246"/>
      <c r="AG2302" s="257">
        <f t="shared" si="223"/>
        <v>0</v>
      </c>
      <c r="AH2302" s="252" t="str">
        <f t="shared" si="225"/>
        <v/>
      </c>
      <c r="AI2302" s="258">
        <f t="shared" si="226"/>
        <v>0</v>
      </c>
    </row>
    <row r="2303" spans="1:35" ht="14.25" customHeight="1" x14ac:dyDescent="0.2">
      <c r="A2303" s="20"/>
      <c r="B2303" s="7"/>
      <c r="C2303" s="53"/>
      <c r="D2303" s="88"/>
      <c r="E2303" s="6"/>
      <c r="F2303" s="88"/>
      <c r="G2303" s="14"/>
      <c r="H2303" s="14"/>
      <c r="I2303" s="17"/>
      <c r="J2303" s="17"/>
      <c r="K2303" s="6"/>
      <c r="L2303" s="6"/>
      <c r="M2303" s="136"/>
      <c r="N2303" s="14"/>
      <c r="O2303" s="26"/>
      <c r="P2303" s="14"/>
      <c r="Q2303" s="14"/>
      <c r="R2303" s="14"/>
      <c r="S2303" s="14"/>
      <c r="T2303" s="14"/>
      <c r="U2303" s="14"/>
      <c r="V2303" s="6"/>
      <c r="W2303" s="256">
        <f t="shared" si="222"/>
        <v>0</v>
      </c>
      <c r="X2303" s="144" t="str">
        <f t="shared" si="224"/>
        <v/>
      </c>
      <c r="Y2303" s="26"/>
      <c r="Z2303" s="34"/>
      <c r="AA2303" s="34"/>
      <c r="AB2303" s="34"/>
      <c r="AC2303" s="35"/>
      <c r="AD2303" s="36"/>
      <c r="AE2303" s="49"/>
      <c r="AF2303" s="246"/>
      <c r="AG2303" s="257">
        <f t="shared" si="223"/>
        <v>0</v>
      </c>
      <c r="AH2303" s="252" t="str">
        <f t="shared" si="225"/>
        <v/>
      </c>
      <c r="AI2303" s="258">
        <f t="shared" si="226"/>
        <v>0</v>
      </c>
    </row>
    <row r="2304" spans="1:35" ht="14.25" customHeight="1" x14ac:dyDescent="0.2">
      <c r="A2304" s="20"/>
      <c r="B2304" s="7"/>
      <c r="C2304" s="53"/>
      <c r="D2304" s="88"/>
      <c r="E2304" s="6"/>
      <c r="F2304" s="88"/>
      <c r="G2304" s="14"/>
      <c r="H2304" s="14"/>
      <c r="I2304" s="17"/>
      <c r="J2304" s="17"/>
      <c r="K2304" s="6"/>
      <c r="L2304" s="6"/>
      <c r="M2304" s="136"/>
      <c r="N2304" s="14"/>
      <c r="O2304" s="26"/>
      <c r="P2304" s="14"/>
      <c r="Q2304" s="14"/>
      <c r="R2304" s="14"/>
      <c r="S2304" s="14"/>
      <c r="T2304" s="14"/>
      <c r="U2304" s="14"/>
      <c r="V2304" s="6"/>
      <c r="W2304" s="256">
        <f t="shared" si="222"/>
        <v>0</v>
      </c>
      <c r="X2304" s="144" t="str">
        <f t="shared" si="224"/>
        <v/>
      </c>
      <c r="Y2304" s="26"/>
      <c r="Z2304" s="34"/>
      <c r="AA2304" s="34"/>
      <c r="AB2304" s="34"/>
      <c r="AC2304" s="35"/>
      <c r="AD2304" s="36"/>
      <c r="AE2304" s="49"/>
      <c r="AF2304" s="246"/>
      <c r="AG2304" s="257">
        <f t="shared" si="223"/>
        <v>0</v>
      </c>
      <c r="AH2304" s="252" t="str">
        <f t="shared" si="225"/>
        <v/>
      </c>
      <c r="AI2304" s="258">
        <f t="shared" si="226"/>
        <v>0</v>
      </c>
    </row>
    <row r="2305" spans="1:35" ht="14.25" customHeight="1" x14ac:dyDescent="0.2">
      <c r="A2305" s="20"/>
      <c r="B2305" s="7"/>
      <c r="C2305" s="53"/>
      <c r="D2305" s="88"/>
      <c r="E2305" s="6"/>
      <c r="F2305" s="88"/>
      <c r="G2305" s="14"/>
      <c r="H2305" s="14"/>
      <c r="I2305" s="17"/>
      <c r="J2305" s="17"/>
      <c r="K2305" s="6"/>
      <c r="L2305" s="6"/>
      <c r="M2305" s="136"/>
      <c r="N2305" s="14"/>
      <c r="O2305" s="26"/>
      <c r="P2305" s="14"/>
      <c r="Q2305" s="14"/>
      <c r="R2305" s="14"/>
      <c r="S2305" s="14"/>
      <c r="T2305" s="14"/>
      <c r="U2305" s="14"/>
      <c r="V2305" s="6"/>
      <c r="W2305" s="256">
        <f t="shared" si="222"/>
        <v>0</v>
      </c>
      <c r="X2305" s="144" t="str">
        <f t="shared" si="224"/>
        <v/>
      </c>
      <c r="Y2305" s="26"/>
      <c r="Z2305" s="34"/>
      <c r="AA2305" s="34"/>
      <c r="AB2305" s="34"/>
      <c r="AC2305" s="35"/>
      <c r="AD2305" s="36"/>
      <c r="AE2305" s="49"/>
      <c r="AF2305" s="246"/>
      <c r="AG2305" s="257">
        <f t="shared" si="223"/>
        <v>0</v>
      </c>
      <c r="AH2305" s="252" t="str">
        <f t="shared" si="225"/>
        <v/>
      </c>
      <c r="AI2305" s="258">
        <f t="shared" si="226"/>
        <v>0</v>
      </c>
    </row>
    <row r="2306" spans="1:35" ht="14.25" customHeight="1" x14ac:dyDescent="0.2">
      <c r="A2306" s="20"/>
      <c r="B2306" s="7"/>
      <c r="C2306" s="53"/>
      <c r="D2306" s="88"/>
      <c r="E2306" s="6"/>
      <c r="F2306" s="88"/>
      <c r="G2306" s="14"/>
      <c r="H2306" s="14"/>
      <c r="I2306" s="17"/>
      <c r="J2306" s="17"/>
      <c r="K2306" s="6"/>
      <c r="L2306" s="6"/>
      <c r="M2306" s="136"/>
      <c r="N2306" s="14"/>
      <c r="O2306" s="26"/>
      <c r="P2306" s="14"/>
      <c r="Q2306" s="14"/>
      <c r="R2306" s="14"/>
      <c r="S2306" s="14"/>
      <c r="T2306" s="14"/>
      <c r="U2306" s="14"/>
      <c r="V2306" s="6"/>
      <c r="W2306" s="256">
        <f t="shared" si="222"/>
        <v>0</v>
      </c>
      <c r="X2306" s="144" t="str">
        <f t="shared" si="224"/>
        <v/>
      </c>
      <c r="Y2306" s="26"/>
      <c r="Z2306" s="34"/>
      <c r="AA2306" s="34"/>
      <c r="AB2306" s="34"/>
      <c r="AC2306" s="35"/>
      <c r="AD2306" s="36"/>
      <c r="AE2306" s="49"/>
      <c r="AF2306" s="246"/>
      <c r="AG2306" s="257">
        <f t="shared" si="223"/>
        <v>0</v>
      </c>
      <c r="AH2306" s="252" t="str">
        <f t="shared" si="225"/>
        <v/>
      </c>
      <c r="AI2306" s="258">
        <f t="shared" si="226"/>
        <v>0</v>
      </c>
    </row>
    <row r="2307" spans="1:35" ht="14.25" customHeight="1" x14ac:dyDescent="0.2">
      <c r="A2307" s="20"/>
      <c r="B2307" s="7"/>
      <c r="C2307" s="53"/>
      <c r="D2307" s="88"/>
      <c r="E2307" s="6"/>
      <c r="F2307" s="88"/>
      <c r="G2307" s="14"/>
      <c r="H2307" s="14"/>
      <c r="I2307" s="17"/>
      <c r="J2307" s="17"/>
      <c r="K2307" s="6"/>
      <c r="L2307" s="6"/>
      <c r="M2307" s="136"/>
      <c r="N2307" s="14"/>
      <c r="O2307" s="26"/>
      <c r="P2307" s="14"/>
      <c r="Q2307" s="14"/>
      <c r="R2307" s="14"/>
      <c r="S2307" s="14"/>
      <c r="T2307" s="14"/>
      <c r="U2307" s="14"/>
      <c r="V2307" s="6"/>
      <c r="W2307" s="256">
        <f t="shared" si="222"/>
        <v>0</v>
      </c>
      <c r="X2307" s="144" t="str">
        <f t="shared" si="224"/>
        <v/>
      </c>
      <c r="Y2307" s="26"/>
      <c r="Z2307" s="34"/>
      <c r="AA2307" s="34"/>
      <c r="AB2307" s="34"/>
      <c r="AC2307" s="35"/>
      <c r="AD2307" s="36"/>
      <c r="AE2307" s="49"/>
      <c r="AF2307" s="246"/>
      <c r="AG2307" s="257">
        <f t="shared" si="223"/>
        <v>0</v>
      </c>
      <c r="AH2307" s="252" t="str">
        <f t="shared" si="225"/>
        <v/>
      </c>
      <c r="AI2307" s="258">
        <f t="shared" si="226"/>
        <v>0</v>
      </c>
    </row>
    <row r="2308" spans="1:35" ht="14.25" customHeight="1" x14ac:dyDescent="0.2">
      <c r="A2308" s="20"/>
      <c r="B2308" s="7"/>
      <c r="C2308" s="53"/>
      <c r="D2308" s="88"/>
      <c r="E2308" s="6"/>
      <c r="F2308" s="88"/>
      <c r="G2308" s="14"/>
      <c r="H2308" s="14"/>
      <c r="I2308" s="17"/>
      <c r="J2308" s="17"/>
      <c r="K2308" s="6"/>
      <c r="L2308" s="6"/>
      <c r="M2308" s="136"/>
      <c r="N2308" s="14"/>
      <c r="O2308" s="26"/>
      <c r="P2308" s="14"/>
      <c r="Q2308" s="14"/>
      <c r="R2308" s="14"/>
      <c r="S2308" s="14"/>
      <c r="T2308" s="14"/>
      <c r="U2308" s="14"/>
      <c r="V2308" s="6"/>
      <c r="W2308" s="256">
        <f t="shared" si="222"/>
        <v>0</v>
      </c>
      <c r="X2308" s="144" t="str">
        <f t="shared" si="224"/>
        <v/>
      </c>
      <c r="Y2308" s="26"/>
      <c r="Z2308" s="34"/>
      <c r="AA2308" s="34"/>
      <c r="AB2308" s="34"/>
      <c r="AC2308" s="35"/>
      <c r="AD2308" s="36"/>
      <c r="AE2308" s="49"/>
      <c r="AF2308" s="246"/>
      <c r="AG2308" s="257">
        <f t="shared" si="223"/>
        <v>0</v>
      </c>
      <c r="AH2308" s="252" t="str">
        <f t="shared" si="225"/>
        <v/>
      </c>
      <c r="AI2308" s="258">
        <f t="shared" si="226"/>
        <v>0</v>
      </c>
    </row>
    <row r="2309" spans="1:35" ht="14.25" customHeight="1" x14ac:dyDescent="0.2">
      <c r="A2309" s="20"/>
      <c r="B2309" s="7"/>
      <c r="C2309" s="53"/>
      <c r="D2309" s="88"/>
      <c r="E2309" s="6"/>
      <c r="F2309" s="88"/>
      <c r="G2309" s="14"/>
      <c r="H2309" s="14"/>
      <c r="I2309" s="17"/>
      <c r="J2309" s="17"/>
      <c r="K2309" s="6"/>
      <c r="L2309" s="6"/>
      <c r="M2309" s="136"/>
      <c r="N2309" s="14"/>
      <c r="O2309" s="26"/>
      <c r="P2309" s="14"/>
      <c r="Q2309" s="14"/>
      <c r="R2309" s="14"/>
      <c r="S2309" s="14"/>
      <c r="T2309" s="14"/>
      <c r="U2309" s="14"/>
      <c r="V2309" s="6"/>
      <c r="W2309" s="256">
        <f t="shared" si="222"/>
        <v>0</v>
      </c>
      <c r="X2309" s="144" t="str">
        <f t="shared" si="224"/>
        <v/>
      </c>
      <c r="Y2309" s="26"/>
      <c r="Z2309" s="34"/>
      <c r="AA2309" s="34"/>
      <c r="AB2309" s="34"/>
      <c r="AC2309" s="35"/>
      <c r="AD2309" s="36"/>
      <c r="AE2309" s="49"/>
      <c r="AF2309" s="246"/>
      <c r="AG2309" s="257">
        <f t="shared" si="223"/>
        <v>0</v>
      </c>
      <c r="AH2309" s="252" t="str">
        <f t="shared" si="225"/>
        <v/>
      </c>
      <c r="AI2309" s="258">
        <f t="shared" si="226"/>
        <v>0</v>
      </c>
    </row>
    <row r="2310" spans="1:35" ht="14.25" customHeight="1" x14ac:dyDescent="0.2">
      <c r="A2310" s="20"/>
      <c r="B2310" s="7"/>
      <c r="C2310" s="53"/>
      <c r="D2310" s="88"/>
      <c r="E2310" s="6"/>
      <c r="F2310" s="88"/>
      <c r="G2310" s="14"/>
      <c r="H2310" s="14"/>
      <c r="I2310" s="17"/>
      <c r="J2310" s="17"/>
      <c r="K2310" s="6"/>
      <c r="L2310" s="6"/>
      <c r="M2310" s="136"/>
      <c r="N2310" s="14"/>
      <c r="O2310" s="26"/>
      <c r="P2310" s="14"/>
      <c r="Q2310" s="14"/>
      <c r="R2310" s="14"/>
      <c r="S2310" s="14"/>
      <c r="T2310" s="14"/>
      <c r="U2310" s="14"/>
      <c r="V2310" s="6"/>
      <c r="W2310" s="256">
        <f t="shared" si="222"/>
        <v>0</v>
      </c>
      <c r="X2310" s="144" t="str">
        <f t="shared" si="224"/>
        <v/>
      </c>
      <c r="Y2310" s="26"/>
      <c r="Z2310" s="34"/>
      <c r="AA2310" s="34"/>
      <c r="AB2310" s="34"/>
      <c r="AC2310" s="35"/>
      <c r="AD2310" s="36"/>
      <c r="AE2310" s="49"/>
      <c r="AF2310" s="246"/>
      <c r="AG2310" s="257">
        <f t="shared" si="223"/>
        <v>0</v>
      </c>
      <c r="AH2310" s="252" t="str">
        <f t="shared" si="225"/>
        <v/>
      </c>
      <c r="AI2310" s="258">
        <f t="shared" si="226"/>
        <v>0</v>
      </c>
    </row>
    <row r="2311" spans="1:35" ht="14.25" customHeight="1" x14ac:dyDescent="0.2">
      <c r="A2311" s="20"/>
      <c r="B2311" s="7"/>
      <c r="C2311" s="53"/>
      <c r="D2311" s="88"/>
      <c r="E2311" s="6"/>
      <c r="F2311" s="88"/>
      <c r="G2311" s="14"/>
      <c r="H2311" s="14"/>
      <c r="I2311" s="17"/>
      <c r="J2311" s="17"/>
      <c r="K2311" s="6"/>
      <c r="L2311" s="6"/>
      <c r="M2311" s="136"/>
      <c r="N2311" s="14"/>
      <c r="O2311" s="26"/>
      <c r="P2311" s="14"/>
      <c r="Q2311" s="14"/>
      <c r="R2311" s="14"/>
      <c r="S2311" s="14"/>
      <c r="T2311" s="14"/>
      <c r="U2311" s="14"/>
      <c r="V2311" s="6"/>
      <c r="W2311" s="256">
        <f t="shared" si="222"/>
        <v>0</v>
      </c>
      <c r="X2311" s="144" t="str">
        <f t="shared" si="224"/>
        <v/>
      </c>
      <c r="Y2311" s="26"/>
      <c r="Z2311" s="34"/>
      <c r="AA2311" s="34"/>
      <c r="AB2311" s="34"/>
      <c r="AC2311" s="35"/>
      <c r="AD2311" s="36"/>
      <c r="AE2311" s="49"/>
      <c r="AF2311" s="246"/>
      <c r="AG2311" s="257">
        <f t="shared" si="223"/>
        <v>0</v>
      </c>
      <c r="AH2311" s="252" t="str">
        <f t="shared" si="225"/>
        <v/>
      </c>
      <c r="AI2311" s="258">
        <f t="shared" si="226"/>
        <v>0</v>
      </c>
    </row>
    <row r="2312" spans="1:35" ht="14.25" customHeight="1" x14ac:dyDescent="0.2">
      <c r="A2312" s="20"/>
      <c r="B2312" s="7"/>
      <c r="C2312" s="53"/>
      <c r="D2312" s="88"/>
      <c r="E2312" s="6"/>
      <c r="F2312" s="88"/>
      <c r="G2312" s="14"/>
      <c r="H2312" s="14"/>
      <c r="I2312" s="17"/>
      <c r="J2312" s="17"/>
      <c r="K2312" s="6"/>
      <c r="L2312" s="6"/>
      <c r="M2312" s="136"/>
      <c r="N2312" s="14"/>
      <c r="O2312" s="26"/>
      <c r="P2312" s="14"/>
      <c r="Q2312" s="14"/>
      <c r="R2312" s="14"/>
      <c r="S2312" s="14"/>
      <c r="T2312" s="14"/>
      <c r="U2312" s="14"/>
      <c r="V2312" s="6"/>
      <c r="W2312" s="256">
        <f t="shared" si="222"/>
        <v>0</v>
      </c>
      <c r="X2312" s="144" t="str">
        <f t="shared" si="224"/>
        <v/>
      </c>
      <c r="Y2312" s="26"/>
      <c r="Z2312" s="34"/>
      <c r="AA2312" s="34"/>
      <c r="AB2312" s="34"/>
      <c r="AC2312" s="35"/>
      <c r="AD2312" s="36"/>
      <c r="AE2312" s="49"/>
      <c r="AF2312" s="246"/>
      <c r="AG2312" s="257">
        <f t="shared" si="223"/>
        <v>0</v>
      </c>
      <c r="AH2312" s="252" t="str">
        <f t="shared" si="225"/>
        <v/>
      </c>
      <c r="AI2312" s="258">
        <f t="shared" si="226"/>
        <v>0</v>
      </c>
    </row>
    <row r="2313" spans="1:35" ht="14.25" customHeight="1" x14ac:dyDescent="0.2">
      <c r="A2313" s="20"/>
      <c r="B2313" s="7"/>
      <c r="C2313" s="53"/>
      <c r="D2313" s="88"/>
      <c r="E2313" s="6"/>
      <c r="F2313" s="88"/>
      <c r="G2313" s="14"/>
      <c r="H2313" s="14"/>
      <c r="I2313" s="17"/>
      <c r="J2313" s="17"/>
      <c r="K2313" s="6"/>
      <c r="L2313" s="6"/>
      <c r="M2313" s="136"/>
      <c r="N2313" s="14"/>
      <c r="O2313" s="26"/>
      <c r="P2313" s="14"/>
      <c r="Q2313" s="14"/>
      <c r="R2313" s="14"/>
      <c r="S2313" s="14"/>
      <c r="T2313" s="14"/>
      <c r="U2313" s="14"/>
      <c r="V2313" s="6"/>
      <c r="W2313" s="256">
        <f t="shared" si="222"/>
        <v>0</v>
      </c>
      <c r="X2313" s="144" t="str">
        <f t="shared" si="224"/>
        <v/>
      </c>
      <c r="Y2313" s="26"/>
      <c r="Z2313" s="34"/>
      <c r="AA2313" s="34"/>
      <c r="AB2313" s="34"/>
      <c r="AC2313" s="35"/>
      <c r="AD2313" s="36"/>
      <c r="AE2313" s="49"/>
      <c r="AF2313" s="246"/>
      <c r="AG2313" s="257">
        <f t="shared" si="223"/>
        <v>0</v>
      </c>
      <c r="AH2313" s="252" t="str">
        <f t="shared" si="225"/>
        <v/>
      </c>
      <c r="AI2313" s="258">
        <f t="shared" si="226"/>
        <v>0</v>
      </c>
    </row>
    <row r="2314" spans="1:35" ht="14.25" customHeight="1" x14ac:dyDescent="0.2">
      <c r="A2314" s="20"/>
      <c r="B2314" s="7"/>
      <c r="C2314" s="53"/>
      <c r="D2314" s="88"/>
      <c r="E2314" s="6"/>
      <c r="F2314" s="88"/>
      <c r="G2314" s="14"/>
      <c r="H2314" s="14"/>
      <c r="I2314" s="17"/>
      <c r="J2314" s="17"/>
      <c r="K2314" s="6"/>
      <c r="L2314" s="6"/>
      <c r="M2314" s="136"/>
      <c r="N2314" s="14"/>
      <c r="O2314" s="26"/>
      <c r="P2314" s="14"/>
      <c r="Q2314" s="14"/>
      <c r="R2314" s="14"/>
      <c r="S2314" s="14"/>
      <c r="T2314" s="14"/>
      <c r="U2314" s="14"/>
      <c r="V2314" s="6"/>
      <c r="W2314" s="256">
        <f t="shared" si="222"/>
        <v>0</v>
      </c>
      <c r="X2314" s="144" t="str">
        <f t="shared" si="224"/>
        <v/>
      </c>
      <c r="Y2314" s="26"/>
      <c r="Z2314" s="34"/>
      <c r="AA2314" s="34"/>
      <c r="AB2314" s="34"/>
      <c r="AC2314" s="35"/>
      <c r="AD2314" s="36"/>
      <c r="AE2314" s="49"/>
      <c r="AF2314" s="246"/>
      <c r="AG2314" s="257">
        <f t="shared" si="223"/>
        <v>0</v>
      </c>
      <c r="AH2314" s="252" t="str">
        <f t="shared" si="225"/>
        <v/>
      </c>
      <c r="AI2314" s="258">
        <f t="shared" si="226"/>
        <v>0</v>
      </c>
    </row>
    <row r="2315" spans="1:35" ht="14.25" customHeight="1" x14ac:dyDescent="0.2">
      <c r="A2315" s="20"/>
      <c r="B2315" s="7"/>
      <c r="C2315" s="53"/>
      <c r="D2315" s="88"/>
      <c r="E2315" s="6"/>
      <c r="F2315" s="88"/>
      <c r="G2315" s="14"/>
      <c r="H2315" s="14"/>
      <c r="I2315" s="17"/>
      <c r="J2315" s="17"/>
      <c r="K2315" s="6"/>
      <c r="L2315" s="6"/>
      <c r="M2315" s="136"/>
      <c r="N2315" s="14"/>
      <c r="O2315" s="26"/>
      <c r="P2315" s="14"/>
      <c r="Q2315" s="14"/>
      <c r="R2315" s="14"/>
      <c r="S2315" s="14"/>
      <c r="T2315" s="14"/>
      <c r="U2315" s="14"/>
      <c r="V2315" s="6"/>
      <c r="W2315" s="256">
        <f t="shared" si="222"/>
        <v>0</v>
      </c>
      <c r="X2315" s="144" t="str">
        <f t="shared" si="224"/>
        <v/>
      </c>
      <c r="Y2315" s="26"/>
      <c r="Z2315" s="34"/>
      <c r="AA2315" s="34"/>
      <c r="AB2315" s="34"/>
      <c r="AC2315" s="35"/>
      <c r="AD2315" s="36"/>
      <c r="AE2315" s="49"/>
      <c r="AF2315" s="246"/>
      <c r="AG2315" s="257">
        <f t="shared" si="223"/>
        <v>0</v>
      </c>
      <c r="AH2315" s="252" t="str">
        <f t="shared" si="225"/>
        <v/>
      </c>
      <c r="AI2315" s="258">
        <f t="shared" si="226"/>
        <v>0</v>
      </c>
    </row>
    <row r="2316" spans="1:35" ht="14.25" customHeight="1" x14ac:dyDescent="0.2">
      <c r="A2316" s="20"/>
      <c r="B2316" s="7"/>
      <c r="C2316" s="53"/>
      <c r="D2316" s="88"/>
      <c r="E2316" s="6"/>
      <c r="F2316" s="88"/>
      <c r="G2316" s="14"/>
      <c r="H2316" s="14"/>
      <c r="I2316" s="17"/>
      <c r="J2316" s="17"/>
      <c r="K2316" s="6"/>
      <c r="L2316" s="6"/>
      <c r="M2316" s="136"/>
      <c r="N2316" s="14"/>
      <c r="O2316" s="26"/>
      <c r="P2316" s="14"/>
      <c r="Q2316" s="14"/>
      <c r="R2316" s="14"/>
      <c r="S2316" s="14"/>
      <c r="T2316" s="14"/>
      <c r="U2316" s="14"/>
      <c r="V2316" s="6"/>
      <c r="W2316" s="256">
        <f t="shared" si="222"/>
        <v>0</v>
      </c>
      <c r="X2316" s="144" t="str">
        <f t="shared" si="224"/>
        <v/>
      </c>
      <c r="Y2316" s="26"/>
      <c r="Z2316" s="34"/>
      <c r="AA2316" s="34"/>
      <c r="AB2316" s="34"/>
      <c r="AC2316" s="35"/>
      <c r="AD2316" s="36"/>
      <c r="AE2316" s="49"/>
      <c r="AF2316" s="246"/>
      <c r="AG2316" s="257">
        <f t="shared" si="223"/>
        <v>0</v>
      </c>
      <c r="AH2316" s="252" t="str">
        <f t="shared" si="225"/>
        <v/>
      </c>
      <c r="AI2316" s="258">
        <f t="shared" si="226"/>
        <v>0</v>
      </c>
    </row>
    <row r="2317" spans="1:35" ht="14.25" customHeight="1" x14ac:dyDescent="0.2">
      <c r="A2317" s="20"/>
      <c r="B2317" s="7"/>
      <c r="C2317" s="53"/>
      <c r="D2317" s="88"/>
      <c r="E2317" s="6"/>
      <c r="F2317" s="88"/>
      <c r="G2317" s="14"/>
      <c r="H2317" s="14"/>
      <c r="I2317" s="17"/>
      <c r="J2317" s="17"/>
      <c r="K2317" s="6"/>
      <c r="L2317" s="6"/>
      <c r="M2317" s="136"/>
      <c r="N2317" s="14"/>
      <c r="O2317" s="26"/>
      <c r="P2317" s="14"/>
      <c r="Q2317" s="14"/>
      <c r="R2317" s="14"/>
      <c r="S2317" s="14"/>
      <c r="T2317" s="14"/>
      <c r="U2317" s="14"/>
      <c r="V2317" s="6"/>
      <c r="W2317" s="256">
        <f t="shared" si="222"/>
        <v>0</v>
      </c>
      <c r="X2317" s="144" t="str">
        <f t="shared" si="224"/>
        <v/>
      </c>
      <c r="Y2317" s="26"/>
      <c r="Z2317" s="34"/>
      <c r="AA2317" s="34"/>
      <c r="AB2317" s="34"/>
      <c r="AC2317" s="35"/>
      <c r="AD2317" s="36"/>
      <c r="AE2317" s="49"/>
      <c r="AF2317" s="246"/>
      <c r="AG2317" s="257">
        <f t="shared" si="223"/>
        <v>0</v>
      </c>
      <c r="AH2317" s="252" t="str">
        <f t="shared" si="225"/>
        <v/>
      </c>
      <c r="AI2317" s="258">
        <f t="shared" si="226"/>
        <v>0</v>
      </c>
    </row>
    <row r="2318" spans="1:35" ht="14.25" customHeight="1" x14ac:dyDescent="0.2">
      <c r="A2318" s="20"/>
      <c r="B2318" s="7"/>
      <c r="C2318" s="53"/>
      <c r="D2318" s="88"/>
      <c r="E2318" s="6"/>
      <c r="F2318" s="88"/>
      <c r="G2318" s="14"/>
      <c r="H2318" s="14"/>
      <c r="I2318" s="17"/>
      <c r="J2318" s="17"/>
      <c r="K2318" s="6"/>
      <c r="L2318" s="6"/>
      <c r="M2318" s="136"/>
      <c r="N2318" s="14"/>
      <c r="O2318" s="26"/>
      <c r="P2318" s="14"/>
      <c r="Q2318" s="14"/>
      <c r="R2318" s="14"/>
      <c r="S2318" s="14"/>
      <c r="T2318" s="14"/>
      <c r="U2318" s="14"/>
      <c r="V2318" s="6"/>
      <c r="W2318" s="256">
        <f t="shared" si="222"/>
        <v>0</v>
      </c>
      <c r="X2318" s="144" t="str">
        <f t="shared" si="224"/>
        <v/>
      </c>
      <c r="Y2318" s="26"/>
      <c r="Z2318" s="34"/>
      <c r="AA2318" s="34"/>
      <c r="AB2318" s="34"/>
      <c r="AC2318" s="35"/>
      <c r="AD2318" s="36"/>
      <c r="AE2318" s="49"/>
      <c r="AF2318" s="246"/>
      <c r="AG2318" s="257">
        <f t="shared" si="223"/>
        <v>0</v>
      </c>
      <c r="AH2318" s="252" t="str">
        <f t="shared" si="225"/>
        <v/>
      </c>
      <c r="AI2318" s="258">
        <f t="shared" si="226"/>
        <v>0</v>
      </c>
    </row>
    <row r="2319" spans="1:35" ht="14.25" customHeight="1" x14ac:dyDescent="0.2">
      <c r="A2319" s="20"/>
      <c r="B2319" s="7"/>
      <c r="C2319" s="53"/>
      <c r="D2319" s="88"/>
      <c r="E2319" s="6"/>
      <c r="F2319" s="88"/>
      <c r="G2319" s="14"/>
      <c r="H2319" s="14"/>
      <c r="I2319" s="17"/>
      <c r="J2319" s="17"/>
      <c r="K2319" s="6"/>
      <c r="L2319" s="6"/>
      <c r="M2319" s="136"/>
      <c r="N2319" s="14"/>
      <c r="O2319" s="26"/>
      <c r="P2319" s="14"/>
      <c r="Q2319" s="14"/>
      <c r="R2319" s="14"/>
      <c r="S2319" s="14"/>
      <c r="T2319" s="14"/>
      <c r="U2319" s="14"/>
      <c r="V2319" s="6"/>
      <c r="W2319" s="256">
        <f t="shared" si="222"/>
        <v>0</v>
      </c>
      <c r="X2319" s="144" t="str">
        <f t="shared" si="224"/>
        <v/>
      </c>
      <c r="Y2319" s="26"/>
      <c r="Z2319" s="34"/>
      <c r="AA2319" s="34"/>
      <c r="AB2319" s="34"/>
      <c r="AC2319" s="35"/>
      <c r="AD2319" s="36"/>
      <c r="AE2319" s="49"/>
      <c r="AF2319" s="246"/>
      <c r="AG2319" s="257">
        <f t="shared" si="223"/>
        <v>0</v>
      </c>
      <c r="AH2319" s="252" t="str">
        <f t="shared" si="225"/>
        <v/>
      </c>
      <c r="AI2319" s="258">
        <f t="shared" si="226"/>
        <v>0</v>
      </c>
    </row>
    <row r="2320" spans="1:35" ht="14.25" customHeight="1" x14ac:dyDescent="0.2">
      <c r="A2320" s="20"/>
      <c r="B2320" s="7"/>
      <c r="C2320" s="53"/>
      <c r="D2320" s="88"/>
      <c r="E2320" s="6"/>
      <c r="F2320" s="88"/>
      <c r="G2320" s="14"/>
      <c r="H2320" s="14"/>
      <c r="I2320" s="17"/>
      <c r="J2320" s="17"/>
      <c r="K2320" s="6"/>
      <c r="L2320" s="6"/>
      <c r="M2320" s="136"/>
      <c r="N2320" s="14"/>
      <c r="O2320" s="26"/>
      <c r="P2320" s="14"/>
      <c r="Q2320" s="14"/>
      <c r="R2320" s="14"/>
      <c r="S2320" s="14"/>
      <c r="T2320" s="14"/>
      <c r="U2320" s="14"/>
      <c r="V2320" s="6"/>
      <c r="W2320" s="256">
        <f t="shared" si="222"/>
        <v>0</v>
      </c>
      <c r="X2320" s="144" t="str">
        <f t="shared" si="224"/>
        <v/>
      </c>
      <c r="Y2320" s="26"/>
      <c r="Z2320" s="34"/>
      <c r="AA2320" s="34"/>
      <c r="AB2320" s="34"/>
      <c r="AC2320" s="35"/>
      <c r="AD2320" s="36"/>
      <c r="AE2320" s="49"/>
      <c r="AF2320" s="246"/>
      <c r="AG2320" s="257">
        <f t="shared" si="223"/>
        <v>0</v>
      </c>
      <c r="AH2320" s="252" t="str">
        <f t="shared" si="225"/>
        <v/>
      </c>
      <c r="AI2320" s="258">
        <f t="shared" si="226"/>
        <v>0</v>
      </c>
    </row>
    <row r="2321" spans="1:35" ht="14.25" customHeight="1" x14ac:dyDescent="0.2">
      <c r="A2321" s="20"/>
      <c r="B2321" s="7"/>
      <c r="C2321" s="53"/>
      <c r="D2321" s="88"/>
      <c r="E2321" s="6"/>
      <c r="F2321" s="88"/>
      <c r="G2321" s="14"/>
      <c r="H2321" s="14"/>
      <c r="I2321" s="17"/>
      <c r="J2321" s="17"/>
      <c r="K2321" s="6"/>
      <c r="L2321" s="6"/>
      <c r="M2321" s="136"/>
      <c r="N2321" s="14"/>
      <c r="O2321" s="26"/>
      <c r="P2321" s="14"/>
      <c r="Q2321" s="14"/>
      <c r="R2321" s="14"/>
      <c r="S2321" s="14"/>
      <c r="T2321" s="14"/>
      <c r="U2321" s="14"/>
      <c r="V2321" s="6"/>
      <c r="W2321" s="256">
        <f t="shared" si="222"/>
        <v>0</v>
      </c>
      <c r="X2321" s="144" t="str">
        <f t="shared" si="224"/>
        <v/>
      </c>
      <c r="Y2321" s="26"/>
      <c r="Z2321" s="34"/>
      <c r="AA2321" s="34"/>
      <c r="AB2321" s="34"/>
      <c r="AC2321" s="35"/>
      <c r="AD2321" s="36"/>
      <c r="AE2321" s="49"/>
      <c r="AF2321" s="246"/>
      <c r="AG2321" s="257">
        <f t="shared" si="223"/>
        <v>0</v>
      </c>
      <c r="AH2321" s="252" t="str">
        <f t="shared" si="225"/>
        <v/>
      </c>
      <c r="AI2321" s="258">
        <f t="shared" si="226"/>
        <v>0</v>
      </c>
    </row>
    <row r="2322" spans="1:35" ht="14.25" customHeight="1" x14ac:dyDescent="0.2">
      <c r="A2322" s="20"/>
      <c r="B2322" s="7"/>
      <c r="C2322" s="53"/>
      <c r="D2322" s="88"/>
      <c r="E2322" s="6"/>
      <c r="F2322" s="88"/>
      <c r="G2322" s="14"/>
      <c r="H2322" s="14"/>
      <c r="I2322" s="17"/>
      <c r="J2322" s="17"/>
      <c r="K2322" s="6"/>
      <c r="L2322" s="6"/>
      <c r="M2322" s="136"/>
      <c r="N2322" s="14"/>
      <c r="O2322" s="26"/>
      <c r="P2322" s="14"/>
      <c r="Q2322" s="14"/>
      <c r="R2322" s="14"/>
      <c r="S2322" s="14"/>
      <c r="T2322" s="14"/>
      <c r="U2322" s="14"/>
      <c r="V2322" s="6"/>
      <c r="W2322" s="256">
        <f t="shared" si="222"/>
        <v>0</v>
      </c>
      <c r="X2322" s="144" t="str">
        <f t="shared" si="224"/>
        <v/>
      </c>
      <c r="Y2322" s="26"/>
      <c r="Z2322" s="34"/>
      <c r="AA2322" s="34"/>
      <c r="AB2322" s="34"/>
      <c r="AC2322" s="35"/>
      <c r="AD2322" s="36"/>
      <c r="AE2322" s="49"/>
      <c r="AF2322" s="246"/>
      <c r="AG2322" s="257">
        <f t="shared" si="223"/>
        <v>0</v>
      </c>
      <c r="AH2322" s="252" t="str">
        <f t="shared" si="225"/>
        <v/>
      </c>
      <c r="AI2322" s="258">
        <f t="shared" si="226"/>
        <v>0</v>
      </c>
    </row>
    <row r="2323" spans="1:35" ht="14.25" customHeight="1" x14ac:dyDescent="0.2">
      <c r="A2323" s="20"/>
      <c r="B2323" s="7"/>
      <c r="C2323" s="53"/>
      <c r="D2323" s="88"/>
      <c r="E2323" s="6"/>
      <c r="F2323" s="88"/>
      <c r="G2323" s="14"/>
      <c r="H2323" s="14"/>
      <c r="I2323" s="17"/>
      <c r="J2323" s="17"/>
      <c r="K2323" s="6"/>
      <c r="L2323" s="6"/>
      <c r="M2323" s="136"/>
      <c r="N2323" s="14"/>
      <c r="O2323" s="26"/>
      <c r="P2323" s="14"/>
      <c r="Q2323" s="14"/>
      <c r="R2323" s="14"/>
      <c r="S2323" s="14"/>
      <c r="T2323" s="14"/>
      <c r="U2323" s="14"/>
      <c r="V2323" s="6"/>
      <c r="W2323" s="256">
        <f t="shared" si="222"/>
        <v>0</v>
      </c>
      <c r="X2323" s="144" t="str">
        <f t="shared" si="224"/>
        <v/>
      </c>
      <c r="Y2323" s="26"/>
      <c r="Z2323" s="34"/>
      <c r="AA2323" s="34"/>
      <c r="AB2323" s="34"/>
      <c r="AC2323" s="35"/>
      <c r="AD2323" s="36"/>
      <c r="AE2323" s="49"/>
      <c r="AF2323" s="246"/>
      <c r="AG2323" s="257">
        <f t="shared" si="223"/>
        <v>0</v>
      </c>
      <c r="AH2323" s="252" t="str">
        <f t="shared" si="225"/>
        <v/>
      </c>
      <c r="AI2323" s="258">
        <f t="shared" si="226"/>
        <v>0</v>
      </c>
    </row>
    <row r="2324" spans="1:35" ht="14.25" customHeight="1" x14ac:dyDescent="0.2">
      <c r="A2324" s="20"/>
      <c r="B2324" s="7"/>
      <c r="C2324" s="53"/>
      <c r="D2324" s="88"/>
      <c r="E2324" s="6"/>
      <c r="F2324" s="88"/>
      <c r="G2324" s="14"/>
      <c r="H2324" s="14"/>
      <c r="I2324" s="17"/>
      <c r="J2324" s="17"/>
      <c r="K2324" s="6"/>
      <c r="L2324" s="6"/>
      <c r="M2324" s="136"/>
      <c r="N2324" s="14"/>
      <c r="O2324" s="26"/>
      <c r="P2324" s="14"/>
      <c r="Q2324" s="14"/>
      <c r="R2324" s="14"/>
      <c r="S2324" s="14"/>
      <c r="T2324" s="14"/>
      <c r="U2324" s="14"/>
      <c r="V2324" s="6"/>
      <c r="W2324" s="256">
        <f t="shared" si="222"/>
        <v>0</v>
      </c>
      <c r="X2324" s="144" t="str">
        <f t="shared" si="224"/>
        <v/>
      </c>
      <c r="Y2324" s="26"/>
      <c r="Z2324" s="34"/>
      <c r="AA2324" s="34"/>
      <c r="AB2324" s="34"/>
      <c r="AC2324" s="35"/>
      <c r="AD2324" s="36"/>
      <c r="AE2324" s="49"/>
      <c r="AF2324" s="246"/>
      <c r="AG2324" s="257">
        <f t="shared" si="223"/>
        <v>0</v>
      </c>
      <c r="AH2324" s="252" t="str">
        <f t="shared" si="225"/>
        <v/>
      </c>
      <c r="AI2324" s="258">
        <f t="shared" si="226"/>
        <v>0</v>
      </c>
    </row>
    <row r="2325" spans="1:35" ht="14.25" customHeight="1" x14ac:dyDescent="0.2">
      <c r="A2325" s="20"/>
      <c r="B2325" s="7"/>
      <c r="C2325" s="53"/>
      <c r="D2325" s="88"/>
      <c r="E2325" s="6"/>
      <c r="F2325" s="88"/>
      <c r="G2325" s="14"/>
      <c r="H2325" s="14"/>
      <c r="I2325" s="17"/>
      <c r="J2325" s="17"/>
      <c r="K2325" s="6"/>
      <c r="L2325" s="6"/>
      <c r="M2325" s="136"/>
      <c r="N2325" s="14"/>
      <c r="O2325" s="26"/>
      <c r="P2325" s="14"/>
      <c r="Q2325" s="14"/>
      <c r="R2325" s="14"/>
      <c r="S2325" s="14"/>
      <c r="T2325" s="14"/>
      <c r="U2325" s="14"/>
      <c r="V2325" s="6"/>
      <c r="W2325" s="256">
        <f t="shared" si="222"/>
        <v>0</v>
      </c>
      <c r="X2325" s="144" t="str">
        <f t="shared" si="224"/>
        <v/>
      </c>
      <c r="Y2325" s="26"/>
      <c r="Z2325" s="34"/>
      <c r="AA2325" s="34"/>
      <c r="AB2325" s="34"/>
      <c r="AC2325" s="35"/>
      <c r="AD2325" s="36"/>
      <c r="AE2325" s="49"/>
      <c r="AF2325" s="246"/>
      <c r="AG2325" s="257">
        <f t="shared" si="223"/>
        <v>0</v>
      </c>
      <c r="AH2325" s="252" t="str">
        <f t="shared" si="225"/>
        <v/>
      </c>
      <c r="AI2325" s="258">
        <f t="shared" si="226"/>
        <v>0</v>
      </c>
    </row>
    <row r="2326" spans="1:35" ht="14.25" customHeight="1" x14ac:dyDescent="0.2">
      <c r="A2326" s="20"/>
      <c r="B2326" s="7"/>
      <c r="C2326" s="53"/>
      <c r="D2326" s="88"/>
      <c r="E2326" s="6"/>
      <c r="F2326" s="88"/>
      <c r="G2326" s="14"/>
      <c r="H2326" s="14"/>
      <c r="I2326" s="17"/>
      <c r="J2326" s="17"/>
      <c r="K2326" s="6"/>
      <c r="L2326" s="6"/>
      <c r="M2326" s="136"/>
      <c r="N2326" s="14"/>
      <c r="O2326" s="26"/>
      <c r="P2326" s="14"/>
      <c r="Q2326" s="14"/>
      <c r="R2326" s="14"/>
      <c r="S2326" s="14"/>
      <c r="T2326" s="14"/>
      <c r="U2326" s="14"/>
      <c r="V2326" s="6"/>
      <c r="W2326" s="256">
        <f t="shared" si="222"/>
        <v>0</v>
      </c>
      <c r="X2326" s="144" t="str">
        <f t="shared" si="224"/>
        <v/>
      </c>
      <c r="Y2326" s="26"/>
      <c r="Z2326" s="34"/>
      <c r="AA2326" s="34"/>
      <c r="AB2326" s="34"/>
      <c r="AC2326" s="35"/>
      <c r="AD2326" s="36"/>
      <c r="AE2326" s="49"/>
      <c r="AF2326" s="246"/>
      <c r="AG2326" s="257">
        <f t="shared" si="223"/>
        <v>0</v>
      </c>
      <c r="AH2326" s="252" t="str">
        <f t="shared" si="225"/>
        <v/>
      </c>
      <c r="AI2326" s="258">
        <f t="shared" si="226"/>
        <v>0</v>
      </c>
    </row>
    <row r="2327" spans="1:35" ht="14.25" customHeight="1" x14ac:dyDescent="0.2">
      <c r="A2327" s="20"/>
      <c r="B2327" s="7"/>
      <c r="C2327" s="53"/>
      <c r="D2327" s="88"/>
      <c r="E2327" s="6"/>
      <c r="F2327" s="88"/>
      <c r="G2327" s="14"/>
      <c r="H2327" s="14"/>
      <c r="I2327" s="17"/>
      <c r="J2327" s="17"/>
      <c r="K2327" s="6"/>
      <c r="L2327" s="6"/>
      <c r="M2327" s="136"/>
      <c r="N2327" s="14"/>
      <c r="O2327" s="26"/>
      <c r="P2327" s="14"/>
      <c r="Q2327" s="14"/>
      <c r="R2327" s="14"/>
      <c r="S2327" s="14"/>
      <c r="T2327" s="14"/>
      <c r="U2327" s="14"/>
      <c r="V2327" s="6"/>
      <c r="W2327" s="256">
        <f t="shared" si="222"/>
        <v>0</v>
      </c>
      <c r="X2327" s="144" t="str">
        <f t="shared" si="224"/>
        <v/>
      </c>
      <c r="Y2327" s="26"/>
      <c r="Z2327" s="34"/>
      <c r="AA2327" s="34"/>
      <c r="AB2327" s="34"/>
      <c r="AC2327" s="35"/>
      <c r="AD2327" s="36"/>
      <c r="AE2327" s="49"/>
      <c r="AF2327" s="246"/>
      <c r="AG2327" s="257">
        <f t="shared" si="223"/>
        <v>0</v>
      </c>
      <c r="AH2327" s="252" t="str">
        <f t="shared" si="225"/>
        <v/>
      </c>
      <c r="AI2327" s="258">
        <f t="shared" si="226"/>
        <v>0</v>
      </c>
    </row>
    <row r="2328" spans="1:35" ht="14.25" customHeight="1" x14ac:dyDescent="0.2">
      <c r="A2328" s="20"/>
      <c r="B2328" s="7"/>
      <c r="C2328" s="53"/>
      <c r="D2328" s="88"/>
      <c r="E2328" s="6"/>
      <c r="F2328" s="88"/>
      <c r="G2328" s="14"/>
      <c r="H2328" s="14"/>
      <c r="I2328" s="17"/>
      <c r="J2328" s="17"/>
      <c r="K2328" s="6"/>
      <c r="L2328" s="6"/>
      <c r="M2328" s="136"/>
      <c r="N2328" s="14"/>
      <c r="O2328" s="26"/>
      <c r="P2328" s="14"/>
      <c r="Q2328" s="14"/>
      <c r="R2328" s="14"/>
      <c r="S2328" s="14"/>
      <c r="T2328" s="14"/>
      <c r="U2328" s="14"/>
      <c r="V2328" s="6"/>
      <c r="W2328" s="256">
        <f t="shared" si="222"/>
        <v>0</v>
      </c>
      <c r="X2328" s="144" t="str">
        <f t="shared" si="224"/>
        <v/>
      </c>
      <c r="Y2328" s="26"/>
      <c r="Z2328" s="34"/>
      <c r="AA2328" s="34"/>
      <c r="AB2328" s="34"/>
      <c r="AC2328" s="35"/>
      <c r="AD2328" s="36"/>
      <c r="AE2328" s="49"/>
      <c r="AF2328" s="246"/>
      <c r="AG2328" s="257">
        <f t="shared" si="223"/>
        <v>0</v>
      </c>
      <c r="AH2328" s="252" t="str">
        <f t="shared" si="225"/>
        <v/>
      </c>
      <c r="AI2328" s="258">
        <f t="shared" si="226"/>
        <v>0</v>
      </c>
    </row>
    <row r="2329" spans="1:35" ht="14.25" customHeight="1" x14ac:dyDescent="0.2">
      <c r="A2329" s="20"/>
      <c r="B2329" s="7"/>
      <c r="C2329" s="53"/>
      <c r="D2329" s="88"/>
      <c r="E2329" s="6"/>
      <c r="F2329" s="88"/>
      <c r="G2329" s="14"/>
      <c r="H2329" s="14"/>
      <c r="I2329" s="17"/>
      <c r="J2329" s="17"/>
      <c r="K2329" s="6"/>
      <c r="L2329" s="6"/>
      <c r="M2329" s="136"/>
      <c r="N2329" s="14"/>
      <c r="O2329" s="26"/>
      <c r="P2329" s="14"/>
      <c r="Q2329" s="14"/>
      <c r="R2329" s="14"/>
      <c r="S2329" s="14"/>
      <c r="T2329" s="14"/>
      <c r="U2329" s="14"/>
      <c r="V2329" s="6"/>
      <c r="W2329" s="256">
        <f t="shared" si="222"/>
        <v>0</v>
      </c>
      <c r="X2329" s="144" t="str">
        <f t="shared" si="224"/>
        <v/>
      </c>
      <c r="Y2329" s="26"/>
      <c r="Z2329" s="34"/>
      <c r="AA2329" s="34"/>
      <c r="AB2329" s="34"/>
      <c r="AC2329" s="35"/>
      <c r="AD2329" s="36"/>
      <c r="AE2329" s="49"/>
      <c r="AF2329" s="246"/>
      <c r="AG2329" s="257">
        <f t="shared" si="223"/>
        <v>0</v>
      </c>
      <c r="AH2329" s="252" t="str">
        <f t="shared" si="225"/>
        <v/>
      </c>
      <c r="AI2329" s="258">
        <f t="shared" si="226"/>
        <v>0</v>
      </c>
    </row>
    <row r="2330" spans="1:35" ht="14.25" customHeight="1" x14ac:dyDescent="0.2">
      <c r="A2330" s="20"/>
      <c r="B2330" s="7"/>
      <c r="C2330" s="53"/>
      <c r="D2330" s="88"/>
      <c r="E2330" s="6"/>
      <c r="F2330" s="88"/>
      <c r="G2330" s="14"/>
      <c r="H2330" s="14"/>
      <c r="I2330" s="17"/>
      <c r="J2330" s="17"/>
      <c r="K2330" s="6"/>
      <c r="L2330" s="6"/>
      <c r="M2330" s="136"/>
      <c r="N2330" s="14"/>
      <c r="O2330" s="26"/>
      <c r="P2330" s="14"/>
      <c r="Q2330" s="14"/>
      <c r="R2330" s="14"/>
      <c r="S2330" s="14"/>
      <c r="T2330" s="14"/>
      <c r="U2330" s="14"/>
      <c r="V2330" s="6"/>
      <c r="W2330" s="256">
        <f t="shared" si="222"/>
        <v>0</v>
      </c>
      <c r="X2330" s="144" t="str">
        <f t="shared" si="224"/>
        <v/>
      </c>
      <c r="Y2330" s="26"/>
      <c r="Z2330" s="34"/>
      <c r="AA2330" s="34"/>
      <c r="AB2330" s="34"/>
      <c r="AC2330" s="35"/>
      <c r="AD2330" s="36"/>
      <c r="AE2330" s="49"/>
      <c r="AF2330" s="246"/>
      <c r="AG2330" s="257">
        <f t="shared" si="223"/>
        <v>0</v>
      </c>
      <c r="AH2330" s="252" t="str">
        <f t="shared" si="225"/>
        <v/>
      </c>
      <c r="AI2330" s="258">
        <f t="shared" si="226"/>
        <v>0</v>
      </c>
    </row>
    <row r="2331" spans="1:35" ht="14.25" customHeight="1" x14ac:dyDescent="0.2">
      <c r="A2331" s="20"/>
      <c r="B2331" s="7"/>
      <c r="C2331" s="53"/>
      <c r="D2331" s="88"/>
      <c r="E2331" s="6"/>
      <c r="F2331" s="88"/>
      <c r="G2331" s="14"/>
      <c r="H2331" s="14"/>
      <c r="I2331" s="17"/>
      <c r="J2331" s="17"/>
      <c r="K2331" s="6"/>
      <c r="L2331" s="6"/>
      <c r="M2331" s="136"/>
      <c r="N2331" s="14"/>
      <c r="O2331" s="26"/>
      <c r="P2331" s="14"/>
      <c r="Q2331" s="14"/>
      <c r="R2331" s="14"/>
      <c r="S2331" s="14"/>
      <c r="T2331" s="14"/>
      <c r="U2331" s="14"/>
      <c r="V2331" s="6"/>
      <c r="W2331" s="256">
        <f t="shared" si="222"/>
        <v>0</v>
      </c>
      <c r="X2331" s="144" t="str">
        <f t="shared" si="224"/>
        <v/>
      </c>
      <c r="Y2331" s="26"/>
      <c r="Z2331" s="34"/>
      <c r="AA2331" s="34"/>
      <c r="AB2331" s="34"/>
      <c r="AC2331" s="35"/>
      <c r="AD2331" s="36"/>
      <c r="AE2331" s="49"/>
      <c r="AF2331" s="246"/>
      <c r="AG2331" s="257">
        <f t="shared" si="223"/>
        <v>0</v>
      </c>
      <c r="AH2331" s="252" t="str">
        <f t="shared" si="225"/>
        <v/>
      </c>
      <c r="AI2331" s="258">
        <f t="shared" si="226"/>
        <v>0</v>
      </c>
    </row>
    <row r="2332" spans="1:35" ht="14.25" customHeight="1" x14ac:dyDescent="0.2">
      <c r="A2332" s="20"/>
      <c r="B2332" s="7"/>
      <c r="C2332" s="53"/>
      <c r="D2332" s="88"/>
      <c r="E2332" s="6"/>
      <c r="F2332" s="88"/>
      <c r="G2332" s="14"/>
      <c r="H2332" s="14"/>
      <c r="I2332" s="17"/>
      <c r="J2332" s="17"/>
      <c r="K2332" s="6"/>
      <c r="L2332" s="6"/>
      <c r="M2332" s="136"/>
      <c r="N2332" s="14"/>
      <c r="O2332" s="26"/>
      <c r="P2332" s="14"/>
      <c r="Q2332" s="14"/>
      <c r="R2332" s="14"/>
      <c r="S2332" s="14"/>
      <c r="T2332" s="14"/>
      <c r="U2332" s="14"/>
      <c r="V2332" s="6"/>
      <c r="W2332" s="256">
        <f t="shared" si="222"/>
        <v>0</v>
      </c>
      <c r="X2332" s="144" t="str">
        <f t="shared" si="224"/>
        <v/>
      </c>
      <c r="Y2332" s="26"/>
      <c r="Z2332" s="34"/>
      <c r="AA2332" s="34"/>
      <c r="AB2332" s="34"/>
      <c r="AC2332" s="35"/>
      <c r="AD2332" s="36"/>
      <c r="AE2332" s="49"/>
      <c r="AF2332" s="246"/>
      <c r="AG2332" s="257">
        <f t="shared" si="223"/>
        <v>0</v>
      </c>
      <c r="AH2332" s="252" t="str">
        <f t="shared" si="225"/>
        <v/>
      </c>
      <c r="AI2332" s="258">
        <f t="shared" si="226"/>
        <v>0</v>
      </c>
    </row>
    <row r="2333" spans="1:35" ht="14.25" customHeight="1" x14ac:dyDescent="0.2">
      <c r="A2333" s="20"/>
      <c r="B2333" s="7"/>
      <c r="C2333" s="53"/>
      <c r="D2333" s="88"/>
      <c r="E2333" s="6"/>
      <c r="F2333" s="88"/>
      <c r="G2333" s="14"/>
      <c r="H2333" s="14"/>
      <c r="I2333" s="17"/>
      <c r="J2333" s="17"/>
      <c r="K2333" s="6"/>
      <c r="L2333" s="6"/>
      <c r="M2333" s="136"/>
      <c r="N2333" s="14"/>
      <c r="O2333" s="26"/>
      <c r="P2333" s="14"/>
      <c r="Q2333" s="14"/>
      <c r="R2333" s="14"/>
      <c r="S2333" s="14"/>
      <c r="T2333" s="14"/>
      <c r="U2333" s="14"/>
      <c r="V2333" s="6"/>
      <c r="W2333" s="256">
        <f t="shared" si="222"/>
        <v>0</v>
      </c>
      <c r="X2333" s="144" t="str">
        <f t="shared" si="224"/>
        <v/>
      </c>
      <c r="Y2333" s="26"/>
      <c r="Z2333" s="34"/>
      <c r="AA2333" s="34"/>
      <c r="AB2333" s="34"/>
      <c r="AC2333" s="35"/>
      <c r="AD2333" s="36"/>
      <c r="AE2333" s="49"/>
      <c r="AF2333" s="246"/>
      <c r="AG2333" s="257">
        <f t="shared" si="223"/>
        <v>0</v>
      </c>
      <c r="AH2333" s="252" t="str">
        <f t="shared" si="225"/>
        <v/>
      </c>
      <c r="AI2333" s="258">
        <f t="shared" si="226"/>
        <v>0</v>
      </c>
    </row>
    <row r="2334" spans="1:35" ht="14.25" customHeight="1" x14ac:dyDescent="0.2">
      <c r="A2334" s="20"/>
      <c r="B2334" s="7"/>
      <c r="C2334" s="53"/>
      <c r="D2334" s="88"/>
      <c r="E2334" s="6"/>
      <c r="F2334" s="88"/>
      <c r="G2334" s="14"/>
      <c r="H2334" s="14"/>
      <c r="I2334" s="17"/>
      <c r="J2334" s="17"/>
      <c r="K2334" s="6"/>
      <c r="L2334" s="6"/>
      <c r="M2334" s="136"/>
      <c r="N2334" s="14"/>
      <c r="O2334" s="26"/>
      <c r="P2334" s="14"/>
      <c r="Q2334" s="14"/>
      <c r="R2334" s="14"/>
      <c r="S2334" s="14"/>
      <c r="T2334" s="14"/>
      <c r="U2334" s="14"/>
      <c r="V2334" s="6"/>
      <c r="W2334" s="256">
        <f t="shared" si="222"/>
        <v>0</v>
      </c>
      <c r="X2334" s="144" t="str">
        <f t="shared" si="224"/>
        <v/>
      </c>
      <c r="Y2334" s="26"/>
      <c r="Z2334" s="34"/>
      <c r="AA2334" s="34"/>
      <c r="AB2334" s="34"/>
      <c r="AC2334" s="35"/>
      <c r="AD2334" s="36"/>
      <c r="AE2334" s="49"/>
      <c r="AF2334" s="246"/>
      <c r="AG2334" s="257">
        <f t="shared" si="223"/>
        <v>0</v>
      </c>
      <c r="AH2334" s="252" t="str">
        <f t="shared" si="225"/>
        <v/>
      </c>
      <c r="AI2334" s="258">
        <f t="shared" si="226"/>
        <v>0</v>
      </c>
    </row>
    <row r="2335" spans="1:35" ht="14.25" customHeight="1" x14ac:dyDescent="0.2">
      <c r="A2335" s="20"/>
      <c r="B2335" s="7"/>
      <c r="C2335" s="53"/>
      <c r="D2335" s="88"/>
      <c r="E2335" s="6"/>
      <c r="F2335" s="88"/>
      <c r="G2335" s="14"/>
      <c r="H2335" s="14"/>
      <c r="I2335" s="17"/>
      <c r="J2335" s="17"/>
      <c r="K2335" s="6"/>
      <c r="L2335" s="6"/>
      <c r="M2335" s="136"/>
      <c r="N2335" s="14"/>
      <c r="O2335" s="26"/>
      <c r="P2335" s="14"/>
      <c r="Q2335" s="14"/>
      <c r="R2335" s="14"/>
      <c r="S2335" s="14"/>
      <c r="T2335" s="14"/>
      <c r="U2335" s="14"/>
      <c r="V2335" s="6"/>
      <c r="W2335" s="256">
        <f t="shared" si="222"/>
        <v>0</v>
      </c>
      <c r="X2335" s="144" t="str">
        <f t="shared" si="224"/>
        <v/>
      </c>
      <c r="Y2335" s="26"/>
      <c r="Z2335" s="34"/>
      <c r="AA2335" s="34"/>
      <c r="AB2335" s="34"/>
      <c r="AC2335" s="35"/>
      <c r="AD2335" s="36"/>
      <c r="AE2335" s="49"/>
      <c r="AF2335" s="246"/>
      <c r="AG2335" s="257">
        <f t="shared" si="223"/>
        <v>0</v>
      </c>
      <c r="AH2335" s="252" t="str">
        <f t="shared" si="225"/>
        <v/>
      </c>
      <c r="AI2335" s="258">
        <f t="shared" si="226"/>
        <v>0</v>
      </c>
    </row>
    <row r="2336" spans="1:35" ht="14.25" customHeight="1" x14ac:dyDescent="0.2">
      <c r="A2336" s="20"/>
      <c r="B2336" s="7"/>
      <c r="C2336" s="53"/>
      <c r="D2336" s="88"/>
      <c r="E2336" s="6"/>
      <c r="F2336" s="88"/>
      <c r="G2336" s="14"/>
      <c r="H2336" s="14"/>
      <c r="I2336" s="17"/>
      <c r="J2336" s="17"/>
      <c r="K2336" s="6"/>
      <c r="L2336" s="6"/>
      <c r="M2336" s="136"/>
      <c r="N2336" s="14"/>
      <c r="O2336" s="26"/>
      <c r="P2336" s="14"/>
      <c r="Q2336" s="14"/>
      <c r="R2336" s="14"/>
      <c r="S2336" s="14"/>
      <c r="T2336" s="14"/>
      <c r="U2336" s="14"/>
      <c r="V2336" s="6"/>
      <c r="W2336" s="256">
        <f t="shared" si="222"/>
        <v>0</v>
      </c>
      <c r="X2336" s="144" t="str">
        <f t="shared" si="224"/>
        <v/>
      </c>
      <c r="Y2336" s="26"/>
      <c r="Z2336" s="34"/>
      <c r="AA2336" s="34"/>
      <c r="AB2336" s="34"/>
      <c r="AC2336" s="35"/>
      <c r="AD2336" s="36"/>
      <c r="AE2336" s="49"/>
      <c r="AF2336" s="246"/>
      <c r="AG2336" s="257">
        <f t="shared" si="223"/>
        <v>0</v>
      </c>
      <c r="AH2336" s="252" t="str">
        <f t="shared" si="225"/>
        <v/>
      </c>
      <c r="AI2336" s="258">
        <f t="shared" si="226"/>
        <v>0</v>
      </c>
    </row>
    <row r="2337" spans="1:35" ht="14.25" customHeight="1" x14ac:dyDescent="0.2">
      <c r="A2337" s="20"/>
      <c r="B2337" s="7"/>
      <c r="C2337" s="53"/>
      <c r="D2337" s="88"/>
      <c r="E2337" s="6"/>
      <c r="F2337" s="88"/>
      <c r="G2337" s="14"/>
      <c r="H2337" s="14"/>
      <c r="I2337" s="17"/>
      <c r="J2337" s="17"/>
      <c r="K2337" s="6"/>
      <c r="L2337" s="6"/>
      <c r="M2337" s="136"/>
      <c r="N2337" s="14"/>
      <c r="O2337" s="26"/>
      <c r="P2337" s="14"/>
      <c r="Q2337" s="14"/>
      <c r="R2337" s="14"/>
      <c r="S2337" s="14"/>
      <c r="T2337" s="14"/>
      <c r="U2337" s="14"/>
      <c r="V2337" s="6"/>
      <c r="W2337" s="256">
        <f t="shared" si="222"/>
        <v>0</v>
      </c>
      <c r="X2337" s="144" t="str">
        <f t="shared" si="224"/>
        <v/>
      </c>
      <c r="Y2337" s="26"/>
      <c r="Z2337" s="34"/>
      <c r="AA2337" s="34"/>
      <c r="AB2337" s="34"/>
      <c r="AC2337" s="35"/>
      <c r="AD2337" s="36"/>
      <c r="AE2337" s="49"/>
      <c r="AF2337" s="246"/>
      <c r="AG2337" s="257">
        <f t="shared" si="223"/>
        <v>0</v>
      </c>
      <c r="AH2337" s="252" t="str">
        <f t="shared" si="225"/>
        <v/>
      </c>
      <c r="AI2337" s="258">
        <f t="shared" si="226"/>
        <v>0</v>
      </c>
    </row>
    <row r="2338" spans="1:35" ht="14.25" customHeight="1" x14ac:dyDescent="0.2">
      <c r="A2338" s="20"/>
      <c r="B2338" s="7"/>
      <c r="C2338" s="53"/>
      <c r="D2338" s="88"/>
      <c r="E2338" s="6"/>
      <c r="F2338" s="88"/>
      <c r="G2338" s="14"/>
      <c r="H2338" s="14"/>
      <c r="I2338" s="17"/>
      <c r="J2338" s="17"/>
      <c r="K2338" s="6"/>
      <c r="L2338" s="6"/>
      <c r="M2338" s="136"/>
      <c r="N2338" s="14"/>
      <c r="O2338" s="26"/>
      <c r="P2338" s="14"/>
      <c r="Q2338" s="14"/>
      <c r="R2338" s="14"/>
      <c r="S2338" s="14"/>
      <c r="T2338" s="14"/>
      <c r="U2338" s="14"/>
      <c r="V2338" s="6"/>
      <c r="W2338" s="256">
        <f t="shared" si="222"/>
        <v>0</v>
      </c>
      <c r="X2338" s="144" t="str">
        <f t="shared" si="224"/>
        <v/>
      </c>
      <c r="Y2338" s="26"/>
      <c r="Z2338" s="34"/>
      <c r="AA2338" s="34"/>
      <c r="AB2338" s="34"/>
      <c r="AC2338" s="35"/>
      <c r="AD2338" s="36"/>
      <c r="AE2338" s="49"/>
      <c r="AF2338" s="246"/>
      <c r="AG2338" s="257">
        <f t="shared" si="223"/>
        <v>0</v>
      </c>
      <c r="AH2338" s="252" t="str">
        <f t="shared" si="225"/>
        <v/>
      </c>
      <c r="AI2338" s="258">
        <f t="shared" si="226"/>
        <v>0</v>
      </c>
    </row>
    <row r="2339" spans="1:35" ht="14.25" customHeight="1" x14ac:dyDescent="0.2">
      <c r="A2339" s="20"/>
      <c r="B2339" s="7"/>
      <c r="C2339" s="53"/>
      <c r="D2339" s="88"/>
      <c r="E2339" s="6"/>
      <c r="F2339" s="88"/>
      <c r="G2339" s="14"/>
      <c r="H2339" s="14"/>
      <c r="I2339" s="17"/>
      <c r="J2339" s="17"/>
      <c r="K2339" s="6"/>
      <c r="L2339" s="6"/>
      <c r="M2339" s="136"/>
      <c r="N2339" s="14"/>
      <c r="O2339" s="26"/>
      <c r="P2339" s="14"/>
      <c r="Q2339" s="14"/>
      <c r="R2339" s="14"/>
      <c r="S2339" s="14"/>
      <c r="T2339" s="14"/>
      <c r="U2339" s="14"/>
      <c r="V2339" s="6"/>
      <c r="W2339" s="256">
        <f t="shared" si="222"/>
        <v>0</v>
      </c>
      <c r="X2339" s="144" t="str">
        <f t="shared" si="224"/>
        <v/>
      </c>
      <c r="Y2339" s="26"/>
      <c r="Z2339" s="34"/>
      <c r="AA2339" s="34"/>
      <c r="AB2339" s="34"/>
      <c r="AC2339" s="35"/>
      <c r="AD2339" s="36"/>
      <c r="AE2339" s="49"/>
      <c r="AF2339" s="246"/>
      <c r="AG2339" s="257">
        <f t="shared" si="223"/>
        <v>0</v>
      </c>
      <c r="AH2339" s="252" t="str">
        <f t="shared" si="225"/>
        <v/>
      </c>
      <c r="AI2339" s="258">
        <f t="shared" si="226"/>
        <v>0</v>
      </c>
    </row>
    <row r="2340" spans="1:35" ht="14.25" customHeight="1" x14ac:dyDescent="0.2">
      <c r="A2340" s="20"/>
      <c r="B2340" s="7"/>
      <c r="C2340" s="53"/>
      <c r="D2340" s="88"/>
      <c r="E2340" s="6"/>
      <c r="F2340" s="88"/>
      <c r="G2340" s="14"/>
      <c r="H2340" s="14"/>
      <c r="I2340" s="17"/>
      <c r="J2340" s="17"/>
      <c r="K2340" s="6"/>
      <c r="L2340" s="6"/>
      <c r="M2340" s="136"/>
      <c r="N2340" s="14"/>
      <c r="O2340" s="26"/>
      <c r="P2340" s="14"/>
      <c r="Q2340" s="14"/>
      <c r="R2340" s="14"/>
      <c r="S2340" s="14"/>
      <c r="T2340" s="14"/>
      <c r="U2340" s="14"/>
      <c r="V2340" s="6"/>
      <c r="W2340" s="256">
        <f t="shared" si="222"/>
        <v>0</v>
      </c>
      <c r="X2340" s="144" t="str">
        <f t="shared" si="224"/>
        <v/>
      </c>
      <c r="Y2340" s="26"/>
      <c r="Z2340" s="34"/>
      <c r="AA2340" s="34"/>
      <c r="AB2340" s="34"/>
      <c r="AC2340" s="35"/>
      <c r="AD2340" s="36"/>
      <c r="AE2340" s="49"/>
      <c r="AF2340" s="246"/>
      <c r="AG2340" s="257">
        <f t="shared" si="223"/>
        <v>0</v>
      </c>
      <c r="AH2340" s="252" t="str">
        <f t="shared" si="225"/>
        <v/>
      </c>
      <c r="AI2340" s="258">
        <f t="shared" si="226"/>
        <v>0</v>
      </c>
    </row>
    <row r="2341" spans="1:35" ht="14.25" customHeight="1" x14ac:dyDescent="0.2">
      <c r="A2341" s="20"/>
      <c r="B2341" s="7"/>
      <c r="C2341" s="53"/>
      <c r="D2341" s="88"/>
      <c r="E2341" s="6"/>
      <c r="F2341" s="88"/>
      <c r="G2341" s="14"/>
      <c r="H2341" s="14"/>
      <c r="I2341" s="17"/>
      <c r="J2341" s="17"/>
      <c r="K2341" s="6"/>
      <c r="L2341" s="6"/>
      <c r="M2341" s="136"/>
      <c r="N2341" s="14"/>
      <c r="O2341" s="26"/>
      <c r="P2341" s="14"/>
      <c r="Q2341" s="14"/>
      <c r="R2341" s="14"/>
      <c r="S2341" s="14"/>
      <c r="T2341" s="14"/>
      <c r="U2341" s="14"/>
      <c r="V2341" s="6"/>
      <c r="W2341" s="256">
        <f t="shared" si="222"/>
        <v>0</v>
      </c>
      <c r="X2341" s="144" t="str">
        <f t="shared" si="224"/>
        <v/>
      </c>
      <c r="Y2341" s="26"/>
      <c r="Z2341" s="34"/>
      <c r="AA2341" s="34"/>
      <c r="AB2341" s="34"/>
      <c r="AC2341" s="35"/>
      <c r="AD2341" s="36"/>
      <c r="AE2341" s="49"/>
      <c r="AF2341" s="246"/>
      <c r="AG2341" s="257">
        <f t="shared" si="223"/>
        <v>0</v>
      </c>
      <c r="AH2341" s="252" t="str">
        <f t="shared" si="225"/>
        <v/>
      </c>
      <c r="AI2341" s="258">
        <f t="shared" si="226"/>
        <v>0</v>
      </c>
    </row>
    <row r="2342" spans="1:35" ht="14.25" customHeight="1" x14ac:dyDescent="0.2">
      <c r="A2342" s="20"/>
      <c r="B2342" s="7"/>
      <c r="C2342" s="53"/>
      <c r="D2342" s="88"/>
      <c r="E2342" s="6"/>
      <c r="F2342" s="88"/>
      <c r="G2342" s="14"/>
      <c r="H2342" s="14"/>
      <c r="I2342" s="17"/>
      <c r="J2342" s="17"/>
      <c r="K2342" s="6"/>
      <c r="L2342" s="6"/>
      <c r="M2342" s="136"/>
      <c r="N2342" s="14"/>
      <c r="O2342" s="26"/>
      <c r="P2342" s="14"/>
      <c r="Q2342" s="14"/>
      <c r="R2342" s="14"/>
      <c r="S2342" s="14"/>
      <c r="T2342" s="14"/>
      <c r="U2342" s="14"/>
      <c r="V2342" s="6"/>
      <c r="W2342" s="256">
        <f t="shared" si="222"/>
        <v>0</v>
      </c>
      <c r="X2342" s="144" t="str">
        <f t="shared" si="224"/>
        <v/>
      </c>
      <c r="Y2342" s="26"/>
      <c r="Z2342" s="34"/>
      <c r="AA2342" s="34"/>
      <c r="AB2342" s="34"/>
      <c r="AC2342" s="35"/>
      <c r="AD2342" s="36"/>
      <c r="AE2342" s="49"/>
      <c r="AF2342" s="246"/>
      <c r="AG2342" s="257">
        <f t="shared" si="223"/>
        <v>0</v>
      </c>
      <c r="AH2342" s="252" t="str">
        <f t="shared" si="225"/>
        <v/>
      </c>
      <c r="AI2342" s="258">
        <f t="shared" si="226"/>
        <v>0</v>
      </c>
    </row>
    <row r="2343" spans="1:35" ht="14.25" customHeight="1" x14ac:dyDescent="0.2">
      <c r="A2343" s="20"/>
      <c r="B2343" s="7"/>
      <c r="C2343" s="53"/>
      <c r="D2343" s="88"/>
      <c r="E2343" s="6"/>
      <c r="F2343" s="88"/>
      <c r="G2343" s="14"/>
      <c r="H2343" s="14"/>
      <c r="I2343" s="17"/>
      <c r="J2343" s="17"/>
      <c r="K2343" s="6"/>
      <c r="L2343" s="6"/>
      <c r="M2343" s="136"/>
      <c r="N2343" s="14"/>
      <c r="O2343" s="26"/>
      <c r="P2343" s="14"/>
      <c r="Q2343" s="14"/>
      <c r="R2343" s="14"/>
      <c r="S2343" s="14"/>
      <c r="T2343" s="14"/>
      <c r="U2343" s="14"/>
      <c r="V2343" s="6"/>
      <c r="W2343" s="256">
        <f t="shared" si="222"/>
        <v>0</v>
      </c>
      <c r="X2343" s="144" t="str">
        <f t="shared" si="224"/>
        <v/>
      </c>
      <c r="Y2343" s="26"/>
      <c r="Z2343" s="34"/>
      <c r="AA2343" s="34"/>
      <c r="AB2343" s="34"/>
      <c r="AC2343" s="35"/>
      <c r="AD2343" s="36"/>
      <c r="AE2343" s="49"/>
      <c r="AF2343" s="246"/>
      <c r="AG2343" s="257">
        <f t="shared" si="223"/>
        <v>0</v>
      </c>
      <c r="AH2343" s="252" t="str">
        <f t="shared" si="225"/>
        <v/>
      </c>
      <c r="AI2343" s="258">
        <f t="shared" si="226"/>
        <v>0</v>
      </c>
    </row>
    <row r="2344" spans="1:35" ht="14.25" customHeight="1" x14ac:dyDescent="0.2">
      <c r="A2344" s="20"/>
      <c r="B2344" s="7"/>
      <c r="C2344" s="53"/>
      <c r="D2344" s="88"/>
      <c r="E2344" s="6"/>
      <c r="F2344" s="88"/>
      <c r="G2344" s="14"/>
      <c r="H2344" s="14"/>
      <c r="I2344" s="17"/>
      <c r="J2344" s="17"/>
      <c r="K2344" s="6"/>
      <c r="L2344" s="6"/>
      <c r="M2344" s="136"/>
      <c r="N2344" s="14"/>
      <c r="O2344" s="26"/>
      <c r="P2344" s="14"/>
      <c r="Q2344" s="14"/>
      <c r="R2344" s="14"/>
      <c r="S2344" s="14"/>
      <c r="T2344" s="14"/>
      <c r="U2344" s="14"/>
      <c r="V2344" s="6"/>
      <c r="W2344" s="256">
        <f t="shared" ref="W2344:W2407" si="227">S2344+T2344+U2344+V2344</f>
        <v>0</v>
      </c>
      <c r="X2344" s="144" t="str">
        <f t="shared" si="224"/>
        <v/>
      </c>
      <c r="Y2344" s="26"/>
      <c r="Z2344" s="34"/>
      <c r="AA2344" s="34"/>
      <c r="AB2344" s="34"/>
      <c r="AC2344" s="35"/>
      <c r="AD2344" s="36"/>
      <c r="AE2344" s="49"/>
      <c r="AF2344" s="246"/>
      <c r="AG2344" s="257">
        <f t="shared" ref="AG2344:AG2407" si="228">N2344*C2344</f>
        <v>0</v>
      </c>
      <c r="AH2344" s="252" t="str">
        <f t="shared" si="225"/>
        <v/>
      </c>
      <c r="AI2344" s="258">
        <f t="shared" si="226"/>
        <v>0</v>
      </c>
    </row>
    <row r="2345" spans="1:35" ht="14.25" customHeight="1" x14ac:dyDescent="0.2">
      <c r="A2345" s="20"/>
      <c r="B2345" s="7"/>
      <c r="C2345" s="53"/>
      <c r="D2345" s="88"/>
      <c r="E2345" s="6"/>
      <c r="F2345" s="88"/>
      <c r="G2345" s="14"/>
      <c r="H2345" s="14"/>
      <c r="I2345" s="17"/>
      <c r="J2345" s="17"/>
      <c r="K2345" s="6"/>
      <c r="L2345" s="6"/>
      <c r="M2345" s="136"/>
      <c r="N2345" s="14"/>
      <c r="O2345" s="26"/>
      <c r="P2345" s="14"/>
      <c r="Q2345" s="14"/>
      <c r="R2345" s="14"/>
      <c r="S2345" s="14"/>
      <c r="T2345" s="14"/>
      <c r="U2345" s="14"/>
      <c r="V2345" s="6"/>
      <c r="W2345" s="256">
        <f t="shared" si="227"/>
        <v>0</v>
      </c>
      <c r="X2345" s="144" t="str">
        <f t="shared" ref="X2345:X2408" si="229">IF(O2345="a",0,IF(O2345="d","0",IF(O2345="","",+N2345-S2345-T2345-U2345-V2345)))</f>
        <v/>
      </c>
      <c r="Y2345" s="26"/>
      <c r="Z2345" s="34"/>
      <c r="AA2345" s="34"/>
      <c r="AB2345" s="34"/>
      <c r="AC2345" s="35"/>
      <c r="AD2345" s="36"/>
      <c r="AE2345" s="49"/>
      <c r="AF2345" s="246"/>
      <c r="AG2345" s="257">
        <f t="shared" si="228"/>
        <v>0</v>
      </c>
      <c r="AH2345" s="252" t="str">
        <f t="shared" ref="AH2345:AH2408" si="230">IF(O2345="a",0,IF(O2345="d",0,IF(C2345="","",+N2345-(C2345*N2345))))</f>
        <v/>
      </c>
      <c r="AI2345" s="258">
        <f t="shared" si="226"/>
        <v>0</v>
      </c>
    </row>
    <row r="2346" spans="1:35" ht="14.25" customHeight="1" x14ac:dyDescent="0.2">
      <c r="A2346" s="20"/>
      <c r="B2346" s="7"/>
      <c r="C2346" s="53"/>
      <c r="D2346" s="88"/>
      <c r="E2346" s="6"/>
      <c r="F2346" s="88"/>
      <c r="G2346" s="14"/>
      <c r="H2346" s="14"/>
      <c r="I2346" s="17"/>
      <c r="J2346" s="17"/>
      <c r="K2346" s="6"/>
      <c r="L2346" s="6"/>
      <c r="M2346" s="136"/>
      <c r="N2346" s="14"/>
      <c r="O2346" s="26"/>
      <c r="P2346" s="14"/>
      <c r="Q2346" s="14"/>
      <c r="R2346" s="14"/>
      <c r="S2346" s="14"/>
      <c r="T2346" s="14"/>
      <c r="U2346" s="14"/>
      <c r="V2346" s="6"/>
      <c r="W2346" s="256">
        <f t="shared" si="227"/>
        <v>0</v>
      </c>
      <c r="X2346" s="144" t="str">
        <f t="shared" si="229"/>
        <v/>
      </c>
      <c r="Y2346" s="26"/>
      <c r="Z2346" s="34"/>
      <c r="AA2346" s="34"/>
      <c r="AB2346" s="34"/>
      <c r="AC2346" s="35"/>
      <c r="AD2346" s="36"/>
      <c r="AE2346" s="49"/>
      <c r="AF2346" s="246"/>
      <c r="AG2346" s="257">
        <f t="shared" si="228"/>
        <v>0</v>
      </c>
      <c r="AH2346" s="252" t="str">
        <f t="shared" si="230"/>
        <v/>
      </c>
      <c r="AI2346" s="258">
        <f t="shared" si="226"/>
        <v>0</v>
      </c>
    </row>
    <row r="2347" spans="1:35" ht="14.25" customHeight="1" x14ac:dyDescent="0.2">
      <c r="A2347" s="20"/>
      <c r="B2347" s="7"/>
      <c r="C2347" s="53"/>
      <c r="D2347" s="88"/>
      <c r="E2347" s="6"/>
      <c r="F2347" s="88"/>
      <c r="G2347" s="14"/>
      <c r="H2347" s="14"/>
      <c r="I2347" s="17"/>
      <c r="J2347" s="17"/>
      <c r="K2347" s="6"/>
      <c r="L2347" s="6"/>
      <c r="M2347" s="136"/>
      <c r="N2347" s="14"/>
      <c r="O2347" s="26"/>
      <c r="P2347" s="14"/>
      <c r="Q2347" s="14"/>
      <c r="R2347" s="14"/>
      <c r="S2347" s="14"/>
      <c r="T2347" s="14"/>
      <c r="U2347" s="14"/>
      <c r="V2347" s="6"/>
      <c r="W2347" s="256">
        <f t="shared" si="227"/>
        <v>0</v>
      </c>
      <c r="X2347" s="144" t="str">
        <f t="shared" si="229"/>
        <v/>
      </c>
      <c r="Y2347" s="26"/>
      <c r="Z2347" s="34"/>
      <c r="AA2347" s="34"/>
      <c r="AB2347" s="34"/>
      <c r="AC2347" s="35"/>
      <c r="AD2347" s="36"/>
      <c r="AE2347" s="49"/>
      <c r="AF2347" s="246"/>
      <c r="AG2347" s="257">
        <f t="shared" si="228"/>
        <v>0</v>
      </c>
      <c r="AH2347" s="252" t="str">
        <f t="shared" si="230"/>
        <v/>
      </c>
      <c r="AI2347" s="258">
        <f t="shared" si="226"/>
        <v>0</v>
      </c>
    </row>
    <row r="2348" spans="1:35" ht="14.25" customHeight="1" x14ac:dyDescent="0.2">
      <c r="A2348" s="20"/>
      <c r="B2348" s="7"/>
      <c r="C2348" s="53"/>
      <c r="D2348" s="88"/>
      <c r="E2348" s="6"/>
      <c r="F2348" s="88"/>
      <c r="G2348" s="14"/>
      <c r="H2348" s="14"/>
      <c r="I2348" s="17"/>
      <c r="J2348" s="17"/>
      <c r="K2348" s="6"/>
      <c r="L2348" s="6"/>
      <c r="M2348" s="136"/>
      <c r="N2348" s="14"/>
      <c r="O2348" s="26"/>
      <c r="P2348" s="14"/>
      <c r="Q2348" s="14"/>
      <c r="R2348" s="14"/>
      <c r="S2348" s="14"/>
      <c r="T2348" s="14"/>
      <c r="U2348" s="14"/>
      <c r="V2348" s="6"/>
      <c r="W2348" s="256">
        <f t="shared" si="227"/>
        <v>0</v>
      </c>
      <c r="X2348" s="144" t="str">
        <f t="shared" si="229"/>
        <v/>
      </c>
      <c r="Y2348" s="26"/>
      <c r="Z2348" s="34"/>
      <c r="AA2348" s="34"/>
      <c r="AB2348" s="34"/>
      <c r="AC2348" s="35"/>
      <c r="AD2348" s="36"/>
      <c r="AE2348" s="49"/>
      <c r="AF2348" s="246"/>
      <c r="AG2348" s="257">
        <f t="shared" si="228"/>
        <v>0</v>
      </c>
      <c r="AH2348" s="252" t="str">
        <f t="shared" si="230"/>
        <v/>
      </c>
      <c r="AI2348" s="258">
        <f t="shared" si="226"/>
        <v>0</v>
      </c>
    </row>
    <row r="2349" spans="1:35" ht="14.25" customHeight="1" x14ac:dyDescent="0.2">
      <c r="A2349" s="20"/>
      <c r="B2349" s="7"/>
      <c r="C2349" s="53"/>
      <c r="D2349" s="88"/>
      <c r="E2349" s="6"/>
      <c r="F2349" s="88"/>
      <c r="G2349" s="14"/>
      <c r="H2349" s="14"/>
      <c r="I2349" s="17"/>
      <c r="J2349" s="17"/>
      <c r="K2349" s="6"/>
      <c r="L2349" s="6"/>
      <c r="M2349" s="136"/>
      <c r="N2349" s="14"/>
      <c r="O2349" s="26"/>
      <c r="P2349" s="14"/>
      <c r="Q2349" s="14"/>
      <c r="R2349" s="14"/>
      <c r="S2349" s="14"/>
      <c r="T2349" s="14"/>
      <c r="U2349" s="14"/>
      <c r="V2349" s="6"/>
      <c r="W2349" s="256">
        <f t="shared" si="227"/>
        <v>0</v>
      </c>
      <c r="X2349" s="144" t="str">
        <f t="shared" si="229"/>
        <v/>
      </c>
      <c r="Y2349" s="26"/>
      <c r="Z2349" s="34"/>
      <c r="AA2349" s="34"/>
      <c r="AB2349" s="34"/>
      <c r="AC2349" s="35"/>
      <c r="AD2349" s="36"/>
      <c r="AE2349" s="49"/>
      <c r="AF2349" s="246"/>
      <c r="AG2349" s="257">
        <f t="shared" si="228"/>
        <v>0</v>
      </c>
      <c r="AH2349" s="252" t="str">
        <f t="shared" si="230"/>
        <v/>
      </c>
      <c r="AI2349" s="258">
        <f t="shared" si="226"/>
        <v>0</v>
      </c>
    </row>
    <row r="2350" spans="1:35" ht="14.25" customHeight="1" x14ac:dyDescent="0.2">
      <c r="A2350" s="20"/>
      <c r="B2350" s="7"/>
      <c r="C2350" s="53"/>
      <c r="D2350" s="88"/>
      <c r="E2350" s="6"/>
      <c r="F2350" s="88"/>
      <c r="G2350" s="14"/>
      <c r="H2350" s="14"/>
      <c r="I2350" s="17"/>
      <c r="J2350" s="17"/>
      <c r="K2350" s="6"/>
      <c r="L2350" s="6"/>
      <c r="M2350" s="136"/>
      <c r="N2350" s="14"/>
      <c r="O2350" s="26"/>
      <c r="P2350" s="14"/>
      <c r="Q2350" s="14"/>
      <c r="R2350" s="14"/>
      <c r="S2350" s="14"/>
      <c r="T2350" s="14"/>
      <c r="U2350" s="14"/>
      <c r="V2350" s="6"/>
      <c r="W2350" s="256">
        <f t="shared" si="227"/>
        <v>0</v>
      </c>
      <c r="X2350" s="144" t="str">
        <f t="shared" si="229"/>
        <v/>
      </c>
      <c r="Y2350" s="26"/>
      <c r="Z2350" s="34"/>
      <c r="AA2350" s="34"/>
      <c r="AB2350" s="34"/>
      <c r="AC2350" s="35"/>
      <c r="AD2350" s="36"/>
      <c r="AE2350" s="49"/>
      <c r="AF2350" s="246"/>
      <c r="AG2350" s="257">
        <f t="shared" si="228"/>
        <v>0</v>
      </c>
      <c r="AH2350" s="252" t="str">
        <f t="shared" si="230"/>
        <v/>
      </c>
      <c r="AI2350" s="258">
        <f t="shared" ref="AI2350:AI2413" si="231">AG2350-W2350</f>
        <v>0</v>
      </c>
    </row>
    <row r="2351" spans="1:35" ht="14.25" customHeight="1" x14ac:dyDescent="0.2">
      <c r="A2351" s="20"/>
      <c r="B2351" s="7"/>
      <c r="C2351" s="53"/>
      <c r="D2351" s="88"/>
      <c r="E2351" s="6"/>
      <c r="F2351" s="88"/>
      <c r="G2351" s="14"/>
      <c r="H2351" s="14"/>
      <c r="I2351" s="17"/>
      <c r="J2351" s="17"/>
      <c r="K2351" s="6"/>
      <c r="L2351" s="6"/>
      <c r="M2351" s="136"/>
      <c r="N2351" s="14"/>
      <c r="O2351" s="26"/>
      <c r="P2351" s="14"/>
      <c r="Q2351" s="14"/>
      <c r="R2351" s="14"/>
      <c r="S2351" s="14"/>
      <c r="T2351" s="14"/>
      <c r="U2351" s="14"/>
      <c r="V2351" s="6"/>
      <c r="W2351" s="256">
        <f t="shared" si="227"/>
        <v>0</v>
      </c>
      <c r="X2351" s="144" t="str">
        <f t="shared" si="229"/>
        <v/>
      </c>
      <c r="Y2351" s="26"/>
      <c r="Z2351" s="34"/>
      <c r="AA2351" s="34"/>
      <c r="AB2351" s="34"/>
      <c r="AC2351" s="35"/>
      <c r="AD2351" s="36"/>
      <c r="AE2351" s="49"/>
      <c r="AF2351" s="246"/>
      <c r="AG2351" s="257">
        <f t="shared" si="228"/>
        <v>0</v>
      </c>
      <c r="AH2351" s="252" t="str">
        <f t="shared" si="230"/>
        <v/>
      </c>
      <c r="AI2351" s="258">
        <f t="shared" si="231"/>
        <v>0</v>
      </c>
    </row>
    <row r="2352" spans="1:35" ht="14.25" customHeight="1" x14ac:dyDescent="0.2">
      <c r="A2352" s="20"/>
      <c r="B2352" s="7"/>
      <c r="C2352" s="53"/>
      <c r="D2352" s="88"/>
      <c r="E2352" s="6"/>
      <c r="F2352" s="88"/>
      <c r="G2352" s="14"/>
      <c r="H2352" s="14"/>
      <c r="I2352" s="17"/>
      <c r="J2352" s="17"/>
      <c r="K2352" s="6"/>
      <c r="L2352" s="6"/>
      <c r="M2352" s="136"/>
      <c r="N2352" s="14"/>
      <c r="O2352" s="26"/>
      <c r="P2352" s="14"/>
      <c r="Q2352" s="14"/>
      <c r="R2352" s="14"/>
      <c r="S2352" s="14"/>
      <c r="T2352" s="14"/>
      <c r="U2352" s="14"/>
      <c r="V2352" s="6"/>
      <c r="W2352" s="256">
        <f t="shared" si="227"/>
        <v>0</v>
      </c>
      <c r="X2352" s="144" t="str">
        <f t="shared" si="229"/>
        <v/>
      </c>
      <c r="Y2352" s="26"/>
      <c r="Z2352" s="34"/>
      <c r="AA2352" s="34"/>
      <c r="AB2352" s="34"/>
      <c r="AC2352" s="35"/>
      <c r="AD2352" s="36"/>
      <c r="AE2352" s="49"/>
      <c r="AF2352" s="246"/>
      <c r="AG2352" s="257">
        <f t="shared" si="228"/>
        <v>0</v>
      </c>
      <c r="AH2352" s="252" t="str">
        <f t="shared" si="230"/>
        <v/>
      </c>
      <c r="AI2352" s="258">
        <f t="shared" si="231"/>
        <v>0</v>
      </c>
    </row>
    <row r="2353" spans="1:35" ht="14.25" customHeight="1" x14ac:dyDescent="0.2">
      <c r="A2353" s="20"/>
      <c r="B2353" s="7"/>
      <c r="C2353" s="53"/>
      <c r="D2353" s="88"/>
      <c r="E2353" s="6"/>
      <c r="F2353" s="88"/>
      <c r="G2353" s="14"/>
      <c r="H2353" s="14"/>
      <c r="I2353" s="17"/>
      <c r="J2353" s="17"/>
      <c r="K2353" s="6"/>
      <c r="L2353" s="6"/>
      <c r="M2353" s="136"/>
      <c r="N2353" s="14"/>
      <c r="O2353" s="26"/>
      <c r="P2353" s="14"/>
      <c r="Q2353" s="14"/>
      <c r="R2353" s="14"/>
      <c r="S2353" s="14"/>
      <c r="T2353" s="14"/>
      <c r="U2353" s="14"/>
      <c r="V2353" s="6"/>
      <c r="W2353" s="256">
        <f t="shared" si="227"/>
        <v>0</v>
      </c>
      <c r="X2353" s="144" t="str">
        <f t="shared" si="229"/>
        <v/>
      </c>
      <c r="Y2353" s="26"/>
      <c r="Z2353" s="34"/>
      <c r="AA2353" s="34"/>
      <c r="AB2353" s="34"/>
      <c r="AC2353" s="35"/>
      <c r="AD2353" s="36"/>
      <c r="AE2353" s="49"/>
      <c r="AF2353" s="246"/>
      <c r="AG2353" s="257">
        <f t="shared" si="228"/>
        <v>0</v>
      </c>
      <c r="AH2353" s="252" t="str">
        <f t="shared" si="230"/>
        <v/>
      </c>
      <c r="AI2353" s="258">
        <f t="shared" si="231"/>
        <v>0</v>
      </c>
    </row>
    <row r="2354" spans="1:35" ht="14.25" customHeight="1" x14ac:dyDescent="0.2">
      <c r="A2354" s="20"/>
      <c r="B2354" s="7"/>
      <c r="C2354" s="53"/>
      <c r="D2354" s="88"/>
      <c r="E2354" s="6"/>
      <c r="F2354" s="88"/>
      <c r="G2354" s="14"/>
      <c r="H2354" s="14"/>
      <c r="I2354" s="17"/>
      <c r="J2354" s="17"/>
      <c r="K2354" s="6"/>
      <c r="L2354" s="6"/>
      <c r="M2354" s="136"/>
      <c r="N2354" s="14"/>
      <c r="O2354" s="26"/>
      <c r="P2354" s="14"/>
      <c r="Q2354" s="14"/>
      <c r="R2354" s="14"/>
      <c r="S2354" s="14"/>
      <c r="T2354" s="14"/>
      <c r="U2354" s="14"/>
      <c r="V2354" s="6"/>
      <c r="W2354" s="256">
        <f t="shared" si="227"/>
        <v>0</v>
      </c>
      <c r="X2354" s="144" t="str">
        <f t="shared" si="229"/>
        <v/>
      </c>
      <c r="Y2354" s="26"/>
      <c r="Z2354" s="34"/>
      <c r="AA2354" s="34"/>
      <c r="AB2354" s="34"/>
      <c r="AC2354" s="35"/>
      <c r="AD2354" s="36"/>
      <c r="AE2354" s="49"/>
      <c r="AF2354" s="246"/>
      <c r="AG2354" s="257">
        <f t="shared" si="228"/>
        <v>0</v>
      </c>
      <c r="AH2354" s="252" t="str">
        <f t="shared" si="230"/>
        <v/>
      </c>
      <c r="AI2354" s="258">
        <f t="shared" si="231"/>
        <v>0</v>
      </c>
    </row>
    <row r="2355" spans="1:35" ht="14.25" customHeight="1" x14ac:dyDescent="0.2">
      <c r="A2355" s="20"/>
      <c r="B2355" s="7"/>
      <c r="C2355" s="53"/>
      <c r="D2355" s="88"/>
      <c r="E2355" s="6"/>
      <c r="F2355" s="88"/>
      <c r="G2355" s="14"/>
      <c r="H2355" s="14"/>
      <c r="I2355" s="17"/>
      <c r="J2355" s="17"/>
      <c r="K2355" s="6"/>
      <c r="L2355" s="6"/>
      <c r="M2355" s="136"/>
      <c r="N2355" s="14"/>
      <c r="O2355" s="26"/>
      <c r="P2355" s="14"/>
      <c r="Q2355" s="14"/>
      <c r="R2355" s="14"/>
      <c r="S2355" s="14"/>
      <c r="T2355" s="14"/>
      <c r="U2355" s="14"/>
      <c r="V2355" s="6"/>
      <c r="W2355" s="256">
        <f t="shared" si="227"/>
        <v>0</v>
      </c>
      <c r="X2355" s="144" t="str">
        <f t="shared" si="229"/>
        <v/>
      </c>
      <c r="Y2355" s="26"/>
      <c r="Z2355" s="34"/>
      <c r="AA2355" s="34"/>
      <c r="AB2355" s="34"/>
      <c r="AC2355" s="35"/>
      <c r="AD2355" s="36"/>
      <c r="AE2355" s="49"/>
      <c r="AF2355" s="246"/>
      <c r="AG2355" s="257">
        <f t="shared" si="228"/>
        <v>0</v>
      </c>
      <c r="AH2355" s="252" t="str">
        <f t="shared" si="230"/>
        <v/>
      </c>
      <c r="AI2355" s="258">
        <f t="shared" si="231"/>
        <v>0</v>
      </c>
    </row>
    <row r="2356" spans="1:35" ht="14.25" customHeight="1" x14ac:dyDescent="0.2">
      <c r="A2356" s="20"/>
      <c r="B2356" s="7"/>
      <c r="C2356" s="53"/>
      <c r="D2356" s="88"/>
      <c r="E2356" s="6"/>
      <c r="F2356" s="88"/>
      <c r="G2356" s="14"/>
      <c r="H2356" s="14"/>
      <c r="I2356" s="17"/>
      <c r="J2356" s="17"/>
      <c r="K2356" s="6"/>
      <c r="L2356" s="6"/>
      <c r="M2356" s="136"/>
      <c r="N2356" s="14"/>
      <c r="O2356" s="26"/>
      <c r="P2356" s="14"/>
      <c r="Q2356" s="14"/>
      <c r="R2356" s="14"/>
      <c r="S2356" s="14"/>
      <c r="T2356" s="14"/>
      <c r="U2356" s="14"/>
      <c r="V2356" s="6"/>
      <c r="W2356" s="256">
        <f t="shared" si="227"/>
        <v>0</v>
      </c>
      <c r="X2356" s="144" t="str">
        <f t="shared" si="229"/>
        <v/>
      </c>
      <c r="Y2356" s="26"/>
      <c r="Z2356" s="34"/>
      <c r="AA2356" s="34"/>
      <c r="AB2356" s="34"/>
      <c r="AC2356" s="35"/>
      <c r="AD2356" s="36"/>
      <c r="AE2356" s="49"/>
      <c r="AF2356" s="246"/>
      <c r="AG2356" s="257">
        <f t="shared" si="228"/>
        <v>0</v>
      </c>
      <c r="AH2356" s="252" t="str">
        <f t="shared" si="230"/>
        <v/>
      </c>
      <c r="AI2356" s="258">
        <f t="shared" si="231"/>
        <v>0</v>
      </c>
    </row>
    <row r="2357" spans="1:35" ht="14.25" customHeight="1" x14ac:dyDescent="0.2">
      <c r="A2357" s="20"/>
      <c r="B2357" s="7"/>
      <c r="C2357" s="53"/>
      <c r="D2357" s="88"/>
      <c r="E2357" s="6"/>
      <c r="F2357" s="88"/>
      <c r="G2357" s="14"/>
      <c r="H2357" s="14"/>
      <c r="I2357" s="17"/>
      <c r="J2357" s="17"/>
      <c r="K2357" s="6"/>
      <c r="L2357" s="6"/>
      <c r="M2357" s="136"/>
      <c r="N2357" s="14"/>
      <c r="O2357" s="26"/>
      <c r="P2357" s="14"/>
      <c r="Q2357" s="14"/>
      <c r="R2357" s="14"/>
      <c r="S2357" s="14"/>
      <c r="T2357" s="14"/>
      <c r="U2357" s="14"/>
      <c r="V2357" s="6"/>
      <c r="W2357" s="256">
        <f t="shared" si="227"/>
        <v>0</v>
      </c>
      <c r="X2357" s="144" t="str">
        <f t="shared" si="229"/>
        <v/>
      </c>
      <c r="Y2357" s="26"/>
      <c r="Z2357" s="34"/>
      <c r="AA2357" s="34"/>
      <c r="AB2357" s="34"/>
      <c r="AC2357" s="35"/>
      <c r="AD2357" s="36"/>
      <c r="AE2357" s="49"/>
      <c r="AF2357" s="246"/>
      <c r="AG2357" s="257">
        <f t="shared" si="228"/>
        <v>0</v>
      </c>
      <c r="AH2357" s="252" t="str">
        <f t="shared" si="230"/>
        <v/>
      </c>
      <c r="AI2357" s="258">
        <f t="shared" si="231"/>
        <v>0</v>
      </c>
    </row>
    <row r="2358" spans="1:35" ht="14.25" customHeight="1" x14ac:dyDescent="0.2">
      <c r="A2358" s="20"/>
      <c r="B2358" s="7"/>
      <c r="C2358" s="53"/>
      <c r="D2358" s="88"/>
      <c r="E2358" s="6"/>
      <c r="F2358" s="88"/>
      <c r="G2358" s="14"/>
      <c r="H2358" s="14"/>
      <c r="I2358" s="17"/>
      <c r="J2358" s="17"/>
      <c r="K2358" s="6"/>
      <c r="L2358" s="6"/>
      <c r="M2358" s="136"/>
      <c r="N2358" s="14"/>
      <c r="O2358" s="26"/>
      <c r="P2358" s="14"/>
      <c r="Q2358" s="14"/>
      <c r="R2358" s="14"/>
      <c r="S2358" s="14"/>
      <c r="T2358" s="14"/>
      <c r="U2358" s="14"/>
      <c r="V2358" s="6"/>
      <c r="W2358" s="256">
        <f t="shared" si="227"/>
        <v>0</v>
      </c>
      <c r="X2358" s="144" t="str">
        <f t="shared" si="229"/>
        <v/>
      </c>
      <c r="Y2358" s="26"/>
      <c r="Z2358" s="34"/>
      <c r="AA2358" s="34"/>
      <c r="AB2358" s="34"/>
      <c r="AC2358" s="35"/>
      <c r="AD2358" s="36"/>
      <c r="AE2358" s="49"/>
      <c r="AF2358" s="246"/>
      <c r="AG2358" s="257">
        <f t="shared" si="228"/>
        <v>0</v>
      </c>
      <c r="AH2358" s="252" t="str">
        <f t="shared" si="230"/>
        <v/>
      </c>
      <c r="AI2358" s="258">
        <f t="shared" si="231"/>
        <v>0</v>
      </c>
    </row>
    <row r="2359" spans="1:35" ht="14.25" customHeight="1" x14ac:dyDescent="0.2">
      <c r="A2359" s="20"/>
      <c r="B2359" s="7"/>
      <c r="C2359" s="53"/>
      <c r="D2359" s="88"/>
      <c r="E2359" s="6"/>
      <c r="F2359" s="88"/>
      <c r="G2359" s="14"/>
      <c r="H2359" s="14"/>
      <c r="I2359" s="17"/>
      <c r="J2359" s="17"/>
      <c r="K2359" s="6"/>
      <c r="L2359" s="6"/>
      <c r="M2359" s="136"/>
      <c r="N2359" s="14"/>
      <c r="O2359" s="26"/>
      <c r="P2359" s="14"/>
      <c r="Q2359" s="14"/>
      <c r="R2359" s="14"/>
      <c r="S2359" s="14"/>
      <c r="T2359" s="14"/>
      <c r="U2359" s="14"/>
      <c r="V2359" s="6"/>
      <c r="W2359" s="256">
        <f t="shared" si="227"/>
        <v>0</v>
      </c>
      <c r="X2359" s="144" t="str">
        <f t="shared" si="229"/>
        <v/>
      </c>
      <c r="Y2359" s="26"/>
      <c r="Z2359" s="34"/>
      <c r="AA2359" s="34"/>
      <c r="AB2359" s="34"/>
      <c r="AC2359" s="35"/>
      <c r="AD2359" s="36"/>
      <c r="AE2359" s="49"/>
      <c r="AF2359" s="246"/>
      <c r="AG2359" s="257">
        <f t="shared" si="228"/>
        <v>0</v>
      </c>
      <c r="AH2359" s="252" t="str">
        <f t="shared" si="230"/>
        <v/>
      </c>
      <c r="AI2359" s="258">
        <f t="shared" si="231"/>
        <v>0</v>
      </c>
    </row>
    <row r="2360" spans="1:35" ht="14.25" customHeight="1" x14ac:dyDescent="0.2">
      <c r="A2360" s="20"/>
      <c r="B2360" s="7"/>
      <c r="C2360" s="53"/>
      <c r="D2360" s="88"/>
      <c r="E2360" s="6"/>
      <c r="F2360" s="88"/>
      <c r="G2360" s="14"/>
      <c r="H2360" s="14"/>
      <c r="I2360" s="17"/>
      <c r="J2360" s="17"/>
      <c r="K2360" s="6"/>
      <c r="L2360" s="6"/>
      <c r="M2360" s="136"/>
      <c r="N2360" s="14"/>
      <c r="O2360" s="26"/>
      <c r="P2360" s="14"/>
      <c r="Q2360" s="14"/>
      <c r="R2360" s="14"/>
      <c r="S2360" s="14"/>
      <c r="T2360" s="14"/>
      <c r="U2360" s="14"/>
      <c r="V2360" s="6"/>
      <c r="W2360" s="256">
        <f t="shared" si="227"/>
        <v>0</v>
      </c>
      <c r="X2360" s="144" t="str">
        <f t="shared" si="229"/>
        <v/>
      </c>
      <c r="Y2360" s="26"/>
      <c r="Z2360" s="34"/>
      <c r="AA2360" s="34"/>
      <c r="AB2360" s="34"/>
      <c r="AC2360" s="35"/>
      <c r="AD2360" s="36"/>
      <c r="AE2360" s="49"/>
      <c r="AF2360" s="246"/>
      <c r="AG2360" s="257">
        <f t="shared" si="228"/>
        <v>0</v>
      </c>
      <c r="AH2360" s="252" t="str">
        <f t="shared" si="230"/>
        <v/>
      </c>
      <c r="AI2360" s="258">
        <f t="shared" si="231"/>
        <v>0</v>
      </c>
    </row>
    <row r="2361" spans="1:35" ht="14.25" customHeight="1" x14ac:dyDescent="0.2">
      <c r="A2361" s="20"/>
      <c r="B2361" s="7"/>
      <c r="C2361" s="53"/>
      <c r="D2361" s="88"/>
      <c r="E2361" s="6"/>
      <c r="F2361" s="88"/>
      <c r="G2361" s="14"/>
      <c r="H2361" s="14"/>
      <c r="I2361" s="17"/>
      <c r="J2361" s="17"/>
      <c r="K2361" s="6"/>
      <c r="L2361" s="6"/>
      <c r="M2361" s="136"/>
      <c r="N2361" s="14"/>
      <c r="O2361" s="26"/>
      <c r="P2361" s="14"/>
      <c r="Q2361" s="14"/>
      <c r="R2361" s="14"/>
      <c r="S2361" s="14"/>
      <c r="T2361" s="14"/>
      <c r="U2361" s="14"/>
      <c r="V2361" s="6"/>
      <c r="W2361" s="256">
        <f t="shared" si="227"/>
        <v>0</v>
      </c>
      <c r="X2361" s="144" t="str">
        <f t="shared" si="229"/>
        <v/>
      </c>
      <c r="Y2361" s="26"/>
      <c r="Z2361" s="34"/>
      <c r="AA2361" s="34"/>
      <c r="AB2361" s="34"/>
      <c r="AC2361" s="35"/>
      <c r="AD2361" s="36"/>
      <c r="AE2361" s="49"/>
      <c r="AF2361" s="246"/>
      <c r="AG2361" s="257">
        <f t="shared" si="228"/>
        <v>0</v>
      </c>
      <c r="AH2361" s="252" t="str">
        <f t="shared" si="230"/>
        <v/>
      </c>
      <c r="AI2361" s="258">
        <f t="shared" si="231"/>
        <v>0</v>
      </c>
    </row>
    <row r="2362" spans="1:35" ht="14.25" customHeight="1" x14ac:dyDescent="0.2">
      <c r="A2362" s="20"/>
      <c r="B2362" s="7"/>
      <c r="C2362" s="53"/>
      <c r="D2362" s="88"/>
      <c r="E2362" s="6"/>
      <c r="F2362" s="88"/>
      <c r="G2362" s="14"/>
      <c r="H2362" s="14"/>
      <c r="I2362" s="17"/>
      <c r="J2362" s="17"/>
      <c r="K2362" s="6"/>
      <c r="L2362" s="6"/>
      <c r="M2362" s="136"/>
      <c r="N2362" s="14"/>
      <c r="O2362" s="26"/>
      <c r="P2362" s="14"/>
      <c r="Q2362" s="14"/>
      <c r="R2362" s="14"/>
      <c r="S2362" s="14"/>
      <c r="T2362" s="14"/>
      <c r="U2362" s="14"/>
      <c r="V2362" s="6"/>
      <c r="W2362" s="256">
        <f t="shared" si="227"/>
        <v>0</v>
      </c>
      <c r="X2362" s="144" t="str">
        <f t="shared" si="229"/>
        <v/>
      </c>
      <c r="Y2362" s="26"/>
      <c r="Z2362" s="34"/>
      <c r="AA2362" s="34"/>
      <c r="AB2362" s="34"/>
      <c r="AC2362" s="35"/>
      <c r="AD2362" s="36"/>
      <c r="AE2362" s="49"/>
      <c r="AF2362" s="246"/>
      <c r="AG2362" s="257">
        <f t="shared" si="228"/>
        <v>0</v>
      </c>
      <c r="AH2362" s="252" t="str">
        <f t="shared" si="230"/>
        <v/>
      </c>
      <c r="AI2362" s="258">
        <f t="shared" si="231"/>
        <v>0</v>
      </c>
    </row>
    <row r="2363" spans="1:35" ht="14.25" customHeight="1" x14ac:dyDescent="0.2">
      <c r="A2363" s="20"/>
      <c r="B2363" s="7"/>
      <c r="C2363" s="53"/>
      <c r="D2363" s="88"/>
      <c r="E2363" s="6"/>
      <c r="F2363" s="88"/>
      <c r="G2363" s="14"/>
      <c r="H2363" s="14"/>
      <c r="I2363" s="17"/>
      <c r="J2363" s="17"/>
      <c r="K2363" s="6"/>
      <c r="L2363" s="6"/>
      <c r="M2363" s="136"/>
      <c r="N2363" s="14"/>
      <c r="O2363" s="26"/>
      <c r="P2363" s="14"/>
      <c r="Q2363" s="14"/>
      <c r="R2363" s="14"/>
      <c r="S2363" s="14"/>
      <c r="T2363" s="14"/>
      <c r="U2363" s="14"/>
      <c r="V2363" s="6"/>
      <c r="W2363" s="256">
        <f t="shared" si="227"/>
        <v>0</v>
      </c>
      <c r="X2363" s="144" t="str">
        <f t="shared" si="229"/>
        <v/>
      </c>
      <c r="Y2363" s="26"/>
      <c r="Z2363" s="34"/>
      <c r="AA2363" s="34"/>
      <c r="AB2363" s="34"/>
      <c r="AC2363" s="35"/>
      <c r="AD2363" s="36"/>
      <c r="AE2363" s="49"/>
      <c r="AF2363" s="246"/>
      <c r="AG2363" s="257">
        <f t="shared" si="228"/>
        <v>0</v>
      </c>
      <c r="AH2363" s="252" t="str">
        <f t="shared" si="230"/>
        <v/>
      </c>
      <c r="AI2363" s="258">
        <f t="shared" si="231"/>
        <v>0</v>
      </c>
    </row>
    <row r="2364" spans="1:35" ht="14.25" customHeight="1" x14ac:dyDescent="0.2">
      <c r="A2364" s="20"/>
      <c r="B2364" s="7"/>
      <c r="C2364" s="53"/>
      <c r="D2364" s="88"/>
      <c r="E2364" s="6"/>
      <c r="F2364" s="88"/>
      <c r="G2364" s="14"/>
      <c r="H2364" s="14"/>
      <c r="I2364" s="17"/>
      <c r="J2364" s="17"/>
      <c r="K2364" s="6"/>
      <c r="L2364" s="6"/>
      <c r="M2364" s="136"/>
      <c r="N2364" s="14"/>
      <c r="O2364" s="26"/>
      <c r="P2364" s="14"/>
      <c r="Q2364" s="14"/>
      <c r="R2364" s="14"/>
      <c r="S2364" s="14"/>
      <c r="T2364" s="14"/>
      <c r="U2364" s="14"/>
      <c r="V2364" s="6"/>
      <c r="W2364" s="256">
        <f t="shared" si="227"/>
        <v>0</v>
      </c>
      <c r="X2364" s="144" t="str">
        <f t="shared" si="229"/>
        <v/>
      </c>
      <c r="Y2364" s="26"/>
      <c r="Z2364" s="34"/>
      <c r="AA2364" s="34"/>
      <c r="AB2364" s="34"/>
      <c r="AC2364" s="35"/>
      <c r="AD2364" s="36"/>
      <c r="AE2364" s="49"/>
      <c r="AF2364" s="246"/>
      <c r="AG2364" s="257">
        <f t="shared" si="228"/>
        <v>0</v>
      </c>
      <c r="AH2364" s="252" t="str">
        <f t="shared" si="230"/>
        <v/>
      </c>
      <c r="AI2364" s="258">
        <f t="shared" si="231"/>
        <v>0</v>
      </c>
    </row>
    <row r="2365" spans="1:35" ht="14.25" customHeight="1" x14ac:dyDescent="0.2">
      <c r="A2365" s="20"/>
      <c r="B2365" s="7"/>
      <c r="C2365" s="53"/>
      <c r="D2365" s="88"/>
      <c r="E2365" s="6"/>
      <c r="F2365" s="88"/>
      <c r="G2365" s="14"/>
      <c r="H2365" s="14"/>
      <c r="I2365" s="17"/>
      <c r="J2365" s="17"/>
      <c r="K2365" s="6"/>
      <c r="L2365" s="6"/>
      <c r="M2365" s="136"/>
      <c r="N2365" s="14"/>
      <c r="O2365" s="26"/>
      <c r="P2365" s="14"/>
      <c r="Q2365" s="14"/>
      <c r="R2365" s="14"/>
      <c r="S2365" s="14"/>
      <c r="T2365" s="14"/>
      <c r="U2365" s="14"/>
      <c r="V2365" s="6"/>
      <c r="W2365" s="256">
        <f t="shared" si="227"/>
        <v>0</v>
      </c>
      <c r="X2365" s="144" t="str">
        <f t="shared" si="229"/>
        <v/>
      </c>
      <c r="Y2365" s="26"/>
      <c r="Z2365" s="34"/>
      <c r="AA2365" s="34"/>
      <c r="AB2365" s="34"/>
      <c r="AC2365" s="35"/>
      <c r="AD2365" s="36"/>
      <c r="AE2365" s="49"/>
      <c r="AF2365" s="246"/>
      <c r="AG2365" s="257">
        <f t="shared" si="228"/>
        <v>0</v>
      </c>
      <c r="AH2365" s="252" t="str">
        <f t="shared" si="230"/>
        <v/>
      </c>
      <c r="AI2365" s="258">
        <f t="shared" si="231"/>
        <v>0</v>
      </c>
    </row>
    <row r="2366" spans="1:35" ht="14.25" customHeight="1" x14ac:dyDescent="0.2">
      <c r="A2366" s="20"/>
      <c r="B2366" s="7"/>
      <c r="C2366" s="53"/>
      <c r="D2366" s="88"/>
      <c r="E2366" s="6"/>
      <c r="F2366" s="88"/>
      <c r="G2366" s="14"/>
      <c r="H2366" s="14"/>
      <c r="I2366" s="17"/>
      <c r="J2366" s="17"/>
      <c r="K2366" s="6"/>
      <c r="L2366" s="6"/>
      <c r="M2366" s="136"/>
      <c r="N2366" s="14"/>
      <c r="O2366" s="26"/>
      <c r="P2366" s="14"/>
      <c r="Q2366" s="14"/>
      <c r="R2366" s="14"/>
      <c r="S2366" s="14"/>
      <c r="T2366" s="14"/>
      <c r="U2366" s="14"/>
      <c r="V2366" s="6"/>
      <c r="W2366" s="256">
        <f t="shared" si="227"/>
        <v>0</v>
      </c>
      <c r="X2366" s="144" t="str">
        <f t="shared" si="229"/>
        <v/>
      </c>
      <c r="Y2366" s="26"/>
      <c r="Z2366" s="34"/>
      <c r="AA2366" s="34"/>
      <c r="AB2366" s="34"/>
      <c r="AC2366" s="35"/>
      <c r="AD2366" s="36"/>
      <c r="AE2366" s="49"/>
      <c r="AF2366" s="246"/>
      <c r="AG2366" s="257">
        <f t="shared" si="228"/>
        <v>0</v>
      </c>
      <c r="AH2366" s="252" t="str">
        <f t="shared" si="230"/>
        <v/>
      </c>
      <c r="AI2366" s="258">
        <f t="shared" si="231"/>
        <v>0</v>
      </c>
    </row>
    <row r="2367" spans="1:35" ht="14.25" customHeight="1" x14ac:dyDescent="0.2">
      <c r="A2367" s="20"/>
      <c r="B2367" s="7"/>
      <c r="C2367" s="53"/>
      <c r="D2367" s="88"/>
      <c r="E2367" s="6"/>
      <c r="F2367" s="88"/>
      <c r="G2367" s="14"/>
      <c r="H2367" s="14"/>
      <c r="I2367" s="17"/>
      <c r="J2367" s="17"/>
      <c r="K2367" s="6"/>
      <c r="L2367" s="6"/>
      <c r="M2367" s="136"/>
      <c r="N2367" s="14"/>
      <c r="O2367" s="26"/>
      <c r="P2367" s="14"/>
      <c r="Q2367" s="14"/>
      <c r="R2367" s="14"/>
      <c r="S2367" s="14"/>
      <c r="T2367" s="14"/>
      <c r="U2367" s="14"/>
      <c r="V2367" s="6"/>
      <c r="W2367" s="256">
        <f t="shared" si="227"/>
        <v>0</v>
      </c>
      <c r="X2367" s="144" t="str">
        <f t="shared" si="229"/>
        <v/>
      </c>
      <c r="Y2367" s="26"/>
      <c r="Z2367" s="34"/>
      <c r="AA2367" s="34"/>
      <c r="AB2367" s="34"/>
      <c r="AC2367" s="35"/>
      <c r="AD2367" s="36"/>
      <c r="AE2367" s="49"/>
      <c r="AF2367" s="246"/>
      <c r="AG2367" s="257">
        <f t="shared" si="228"/>
        <v>0</v>
      </c>
      <c r="AH2367" s="252" t="str">
        <f t="shared" si="230"/>
        <v/>
      </c>
      <c r="AI2367" s="258">
        <f t="shared" si="231"/>
        <v>0</v>
      </c>
    </row>
    <row r="2368" spans="1:35" ht="14.25" customHeight="1" x14ac:dyDescent="0.2">
      <c r="A2368" s="20"/>
      <c r="B2368" s="7"/>
      <c r="C2368" s="53"/>
      <c r="D2368" s="88"/>
      <c r="E2368" s="6"/>
      <c r="F2368" s="88"/>
      <c r="G2368" s="14"/>
      <c r="H2368" s="14"/>
      <c r="I2368" s="17"/>
      <c r="J2368" s="17"/>
      <c r="K2368" s="6"/>
      <c r="L2368" s="6"/>
      <c r="M2368" s="136"/>
      <c r="N2368" s="14"/>
      <c r="O2368" s="26"/>
      <c r="P2368" s="14"/>
      <c r="Q2368" s="14"/>
      <c r="R2368" s="14"/>
      <c r="S2368" s="14"/>
      <c r="T2368" s="14"/>
      <c r="U2368" s="14"/>
      <c r="V2368" s="6"/>
      <c r="W2368" s="256">
        <f t="shared" si="227"/>
        <v>0</v>
      </c>
      <c r="X2368" s="144" t="str">
        <f t="shared" si="229"/>
        <v/>
      </c>
      <c r="Y2368" s="26"/>
      <c r="Z2368" s="34"/>
      <c r="AA2368" s="34"/>
      <c r="AB2368" s="34"/>
      <c r="AC2368" s="35"/>
      <c r="AD2368" s="36"/>
      <c r="AE2368" s="49"/>
      <c r="AF2368" s="246"/>
      <c r="AG2368" s="257">
        <f t="shared" si="228"/>
        <v>0</v>
      </c>
      <c r="AH2368" s="252" t="str">
        <f t="shared" si="230"/>
        <v/>
      </c>
      <c r="AI2368" s="258">
        <f t="shared" si="231"/>
        <v>0</v>
      </c>
    </row>
    <row r="2369" spans="1:35" ht="14.25" customHeight="1" x14ac:dyDescent="0.2">
      <c r="A2369" s="20"/>
      <c r="B2369" s="7"/>
      <c r="C2369" s="53"/>
      <c r="D2369" s="88"/>
      <c r="E2369" s="6"/>
      <c r="F2369" s="88"/>
      <c r="G2369" s="14"/>
      <c r="H2369" s="14"/>
      <c r="I2369" s="17"/>
      <c r="J2369" s="17"/>
      <c r="K2369" s="6"/>
      <c r="L2369" s="6"/>
      <c r="M2369" s="136"/>
      <c r="N2369" s="14"/>
      <c r="O2369" s="26"/>
      <c r="P2369" s="14"/>
      <c r="Q2369" s="14"/>
      <c r="R2369" s="14"/>
      <c r="S2369" s="14"/>
      <c r="T2369" s="14"/>
      <c r="U2369" s="14"/>
      <c r="V2369" s="6"/>
      <c r="W2369" s="256">
        <f t="shared" si="227"/>
        <v>0</v>
      </c>
      <c r="X2369" s="144" t="str">
        <f t="shared" si="229"/>
        <v/>
      </c>
      <c r="Y2369" s="26"/>
      <c r="Z2369" s="34"/>
      <c r="AA2369" s="34"/>
      <c r="AB2369" s="34"/>
      <c r="AC2369" s="35"/>
      <c r="AD2369" s="36"/>
      <c r="AE2369" s="49"/>
      <c r="AF2369" s="246"/>
      <c r="AG2369" s="257">
        <f t="shared" si="228"/>
        <v>0</v>
      </c>
      <c r="AH2369" s="252" t="str">
        <f t="shared" si="230"/>
        <v/>
      </c>
      <c r="AI2369" s="258">
        <f t="shared" si="231"/>
        <v>0</v>
      </c>
    </row>
    <row r="2370" spans="1:35" ht="14.25" customHeight="1" x14ac:dyDescent="0.2">
      <c r="A2370" s="20"/>
      <c r="B2370" s="7"/>
      <c r="C2370" s="53"/>
      <c r="D2370" s="88"/>
      <c r="E2370" s="6"/>
      <c r="F2370" s="88"/>
      <c r="G2370" s="14"/>
      <c r="H2370" s="14"/>
      <c r="I2370" s="17"/>
      <c r="J2370" s="17"/>
      <c r="K2370" s="6"/>
      <c r="L2370" s="6"/>
      <c r="M2370" s="136"/>
      <c r="N2370" s="14"/>
      <c r="O2370" s="26"/>
      <c r="P2370" s="14"/>
      <c r="Q2370" s="14"/>
      <c r="R2370" s="14"/>
      <c r="S2370" s="14"/>
      <c r="T2370" s="14"/>
      <c r="U2370" s="14"/>
      <c r="V2370" s="6"/>
      <c r="W2370" s="256">
        <f t="shared" si="227"/>
        <v>0</v>
      </c>
      <c r="X2370" s="144" t="str">
        <f t="shared" si="229"/>
        <v/>
      </c>
      <c r="Y2370" s="26"/>
      <c r="Z2370" s="34"/>
      <c r="AA2370" s="34"/>
      <c r="AB2370" s="34"/>
      <c r="AC2370" s="35"/>
      <c r="AD2370" s="36"/>
      <c r="AE2370" s="49"/>
      <c r="AF2370" s="246"/>
      <c r="AG2370" s="257">
        <f t="shared" si="228"/>
        <v>0</v>
      </c>
      <c r="AH2370" s="252" t="str">
        <f t="shared" si="230"/>
        <v/>
      </c>
      <c r="AI2370" s="258">
        <f t="shared" si="231"/>
        <v>0</v>
      </c>
    </row>
    <row r="2371" spans="1:35" ht="14.25" customHeight="1" x14ac:dyDescent="0.2">
      <c r="A2371" s="20"/>
      <c r="B2371" s="7"/>
      <c r="C2371" s="53"/>
      <c r="D2371" s="88"/>
      <c r="E2371" s="6"/>
      <c r="F2371" s="88"/>
      <c r="G2371" s="14"/>
      <c r="H2371" s="14"/>
      <c r="I2371" s="17"/>
      <c r="J2371" s="17"/>
      <c r="K2371" s="6"/>
      <c r="L2371" s="6"/>
      <c r="M2371" s="136"/>
      <c r="N2371" s="14"/>
      <c r="O2371" s="26"/>
      <c r="P2371" s="14"/>
      <c r="Q2371" s="14"/>
      <c r="R2371" s="14"/>
      <c r="S2371" s="14"/>
      <c r="T2371" s="14"/>
      <c r="U2371" s="14"/>
      <c r="V2371" s="6"/>
      <c r="W2371" s="256">
        <f t="shared" si="227"/>
        <v>0</v>
      </c>
      <c r="X2371" s="144" t="str">
        <f t="shared" si="229"/>
        <v/>
      </c>
      <c r="Y2371" s="26"/>
      <c r="Z2371" s="34"/>
      <c r="AA2371" s="34"/>
      <c r="AB2371" s="34"/>
      <c r="AC2371" s="35"/>
      <c r="AD2371" s="36"/>
      <c r="AE2371" s="49"/>
      <c r="AF2371" s="246"/>
      <c r="AG2371" s="257">
        <f t="shared" si="228"/>
        <v>0</v>
      </c>
      <c r="AH2371" s="252" t="str">
        <f t="shared" si="230"/>
        <v/>
      </c>
      <c r="AI2371" s="258">
        <f t="shared" si="231"/>
        <v>0</v>
      </c>
    </row>
    <row r="2372" spans="1:35" ht="14.25" customHeight="1" x14ac:dyDescent="0.2">
      <c r="A2372" s="20"/>
      <c r="B2372" s="7"/>
      <c r="C2372" s="53"/>
      <c r="D2372" s="88"/>
      <c r="E2372" s="6"/>
      <c r="F2372" s="88"/>
      <c r="G2372" s="14"/>
      <c r="H2372" s="14"/>
      <c r="I2372" s="17"/>
      <c r="J2372" s="17"/>
      <c r="K2372" s="6"/>
      <c r="L2372" s="6"/>
      <c r="M2372" s="136"/>
      <c r="N2372" s="14"/>
      <c r="O2372" s="26"/>
      <c r="P2372" s="14"/>
      <c r="Q2372" s="14"/>
      <c r="R2372" s="14"/>
      <c r="S2372" s="14"/>
      <c r="T2372" s="14"/>
      <c r="U2372" s="14"/>
      <c r="V2372" s="6"/>
      <c r="W2372" s="256">
        <f t="shared" si="227"/>
        <v>0</v>
      </c>
      <c r="X2372" s="144" t="str">
        <f t="shared" si="229"/>
        <v/>
      </c>
      <c r="Y2372" s="26"/>
      <c r="Z2372" s="34"/>
      <c r="AA2372" s="34"/>
      <c r="AB2372" s="34"/>
      <c r="AC2372" s="35"/>
      <c r="AD2372" s="36"/>
      <c r="AE2372" s="49"/>
      <c r="AF2372" s="246"/>
      <c r="AG2372" s="257">
        <f t="shared" si="228"/>
        <v>0</v>
      </c>
      <c r="AH2372" s="252" t="str">
        <f t="shared" si="230"/>
        <v/>
      </c>
      <c r="AI2372" s="258">
        <f t="shared" si="231"/>
        <v>0</v>
      </c>
    </row>
    <row r="2373" spans="1:35" ht="14.25" customHeight="1" x14ac:dyDescent="0.2">
      <c r="A2373" s="20"/>
      <c r="B2373" s="7"/>
      <c r="C2373" s="53"/>
      <c r="D2373" s="88"/>
      <c r="E2373" s="6"/>
      <c r="F2373" s="88"/>
      <c r="G2373" s="14"/>
      <c r="H2373" s="14"/>
      <c r="I2373" s="17"/>
      <c r="J2373" s="17"/>
      <c r="K2373" s="6"/>
      <c r="L2373" s="6"/>
      <c r="M2373" s="136"/>
      <c r="N2373" s="14"/>
      <c r="O2373" s="26"/>
      <c r="P2373" s="14"/>
      <c r="Q2373" s="14"/>
      <c r="R2373" s="14"/>
      <c r="S2373" s="14"/>
      <c r="T2373" s="14"/>
      <c r="U2373" s="14"/>
      <c r="V2373" s="6"/>
      <c r="W2373" s="256">
        <f t="shared" si="227"/>
        <v>0</v>
      </c>
      <c r="X2373" s="144" t="str">
        <f t="shared" si="229"/>
        <v/>
      </c>
      <c r="Y2373" s="26"/>
      <c r="Z2373" s="34"/>
      <c r="AA2373" s="34"/>
      <c r="AB2373" s="34"/>
      <c r="AC2373" s="35"/>
      <c r="AD2373" s="36"/>
      <c r="AE2373" s="49"/>
      <c r="AF2373" s="246"/>
      <c r="AG2373" s="257">
        <f t="shared" si="228"/>
        <v>0</v>
      </c>
      <c r="AH2373" s="252" t="str">
        <f t="shared" si="230"/>
        <v/>
      </c>
      <c r="AI2373" s="258">
        <f t="shared" si="231"/>
        <v>0</v>
      </c>
    </row>
    <row r="2374" spans="1:35" ht="14.25" customHeight="1" x14ac:dyDescent="0.2">
      <c r="A2374" s="20"/>
      <c r="B2374" s="7"/>
      <c r="C2374" s="53"/>
      <c r="D2374" s="88"/>
      <c r="E2374" s="6"/>
      <c r="F2374" s="88"/>
      <c r="G2374" s="14"/>
      <c r="H2374" s="14"/>
      <c r="I2374" s="17"/>
      <c r="J2374" s="17"/>
      <c r="K2374" s="6"/>
      <c r="L2374" s="6"/>
      <c r="M2374" s="136"/>
      <c r="N2374" s="14"/>
      <c r="O2374" s="26"/>
      <c r="P2374" s="14"/>
      <c r="Q2374" s="14"/>
      <c r="R2374" s="14"/>
      <c r="S2374" s="14"/>
      <c r="T2374" s="14"/>
      <c r="U2374" s="14"/>
      <c r="V2374" s="6"/>
      <c r="W2374" s="256">
        <f t="shared" si="227"/>
        <v>0</v>
      </c>
      <c r="X2374" s="144" t="str">
        <f t="shared" si="229"/>
        <v/>
      </c>
      <c r="Y2374" s="26"/>
      <c r="Z2374" s="34"/>
      <c r="AA2374" s="34"/>
      <c r="AB2374" s="34"/>
      <c r="AC2374" s="35"/>
      <c r="AD2374" s="36"/>
      <c r="AE2374" s="49"/>
      <c r="AF2374" s="246"/>
      <c r="AG2374" s="257">
        <f t="shared" si="228"/>
        <v>0</v>
      </c>
      <c r="AH2374" s="252" t="str">
        <f t="shared" si="230"/>
        <v/>
      </c>
      <c r="AI2374" s="258">
        <f t="shared" si="231"/>
        <v>0</v>
      </c>
    </row>
    <row r="2375" spans="1:35" ht="14.25" customHeight="1" x14ac:dyDescent="0.2">
      <c r="A2375" s="20"/>
      <c r="B2375" s="7"/>
      <c r="C2375" s="53"/>
      <c r="D2375" s="88"/>
      <c r="E2375" s="6"/>
      <c r="F2375" s="88"/>
      <c r="G2375" s="14"/>
      <c r="H2375" s="14"/>
      <c r="I2375" s="17"/>
      <c r="J2375" s="17"/>
      <c r="K2375" s="6"/>
      <c r="L2375" s="6"/>
      <c r="M2375" s="136"/>
      <c r="N2375" s="14"/>
      <c r="O2375" s="26"/>
      <c r="P2375" s="14"/>
      <c r="Q2375" s="14"/>
      <c r="R2375" s="14"/>
      <c r="S2375" s="14"/>
      <c r="T2375" s="14"/>
      <c r="U2375" s="14"/>
      <c r="V2375" s="6"/>
      <c r="W2375" s="256">
        <f t="shared" si="227"/>
        <v>0</v>
      </c>
      <c r="X2375" s="144" t="str">
        <f t="shared" si="229"/>
        <v/>
      </c>
      <c r="Y2375" s="26"/>
      <c r="Z2375" s="34"/>
      <c r="AA2375" s="34"/>
      <c r="AB2375" s="34"/>
      <c r="AC2375" s="35"/>
      <c r="AD2375" s="36"/>
      <c r="AE2375" s="49"/>
      <c r="AF2375" s="246"/>
      <c r="AG2375" s="257">
        <f t="shared" si="228"/>
        <v>0</v>
      </c>
      <c r="AH2375" s="252" t="str">
        <f t="shared" si="230"/>
        <v/>
      </c>
      <c r="AI2375" s="258">
        <f t="shared" si="231"/>
        <v>0</v>
      </c>
    </row>
    <row r="2376" spans="1:35" ht="14.25" customHeight="1" x14ac:dyDescent="0.2">
      <c r="A2376" s="20"/>
      <c r="B2376" s="7"/>
      <c r="C2376" s="53"/>
      <c r="D2376" s="88"/>
      <c r="E2376" s="6"/>
      <c r="F2376" s="88"/>
      <c r="G2376" s="14"/>
      <c r="H2376" s="14"/>
      <c r="I2376" s="17"/>
      <c r="J2376" s="17"/>
      <c r="K2376" s="6"/>
      <c r="L2376" s="6"/>
      <c r="M2376" s="136"/>
      <c r="N2376" s="14"/>
      <c r="O2376" s="26"/>
      <c r="P2376" s="14"/>
      <c r="Q2376" s="14"/>
      <c r="R2376" s="14"/>
      <c r="S2376" s="14"/>
      <c r="T2376" s="14"/>
      <c r="U2376" s="14"/>
      <c r="V2376" s="6"/>
      <c r="W2376" s="256">
        <f t="shared" si="227"/>
        <v>0</v>
      </c>
      <c r="X2376" s="144" t="str">
        <f t="shared" si="229"/>
        <v/>
      </c>
      <c r="Y2376" s="26"/>
      <c r="Z2376" s="34"/>
      <c r="AA2376" s="34"/>
      <c r="AB2376" s="34"/>
      <c r="AC2376" s="35"/>
      <c r="AD2376" s="36"/>
      <c r="AE2376" s="49"/>
      <c r="AF2376" s="246"/>
      <c r="AG2376" s="257">
        <f t="shared" si="228"/>
        <v>0</v>
      </c>
      <c r="AH2376" s="252" t="str">
        <f t="shared" si="230"/>
        <v/>
      </c>
      <c r="AI2376" s="258">
        <f t="shared" si="231"/>
        <v>0</v>
      </c>
    </row>
    <row r="2377" spans="1:35" ht="14.25" customHeight="1" x14ac:dyDescent="0.2">
      <c r="A2377" s="20"/>
      <c r="B2377" s="7"/>
      <c r="C2377" s="53"/>
      <c r="D2377" s="88"/>
      <c r="E2377" s="6"/>
      <c r="F2377" s="88"/>
      <c r="G2377" s="14"/>
      <c r="H2377" s="14"/>
      <c r="I2377" s="17"/>
      <c r="J2377" s="17"/>
      <c r="K2377" s="6"/>
      <c r="L2377" s="6"/>
      <c r="M2377" s="136"/>
      <c r="N2377" s="14"/>
      <c r="O2377" s="26"/>
      <c r="P2377" s="14"/>
      <c r="Q2377" s="14"/>
      <c r="R2377" s="14"/>
      <c r="S2377" s="14"/>
      <c r="T2377" s="14"/>
      <c r="U2377" s="14"/>
      <c r="V2377" s="6"/>
      <c r="W2377" s="256">
        <f t="shared" si="227"/>
        <v>0</v>
      </c>
      <c r="X2377" s="144" t="str">
        <f t="shared" si="229"/>
        <v/>
      </c>
      <c r="Y2377" s="26"/>
      <c r="Z2377" s="34"/>
      <c r="AA2377" s="34"/>
      <c r="AB2377" s="34"/>
      <c r="AC2377" s="35"/>
      <c r="AD2377" s="36"/>
      <c r="AE2377" s="49"/>
      <c r="AF2377" s="246"/>
      <c r="AG2377" s="257">
        <f t="shared" si="228"/>
        <v>0</v>
      </c>
      <c r="AH2377" s="252" t="str">
        <f t="shared" si="230"/>
        <v/>
      </c>
      <c r="AI2377" s="258">
        <f t="shared" si="231"/>
        <v>0</v>
      </c>
    </row>
    <row r="2378" spans="1:35" ht="14.25" customHeight="1" x14ac:dyDescent="0.2">
      <c r="A2378" s="20"/>
      <c r="B2378" s="7"/>
      <c r="C2378" s="53"/>
      <c r="D2378" s="88"/>
      <c r="E2378" s="6"/>
      <c r="F2378" s="88"/>
      <c r="G2378" s="14"/>
      <c r="H2378" s="14"/>
      <c r="I2378" s="17"/>
      <c r="J2378" s="17"/>
      <c r="K2378" s="6"/>
      <c r="L2378" s="6"/>
      <c r="M2378" s="136"/>
      <c r="N2378" s="14"/>
      <c r="O2378" s="26"/>
      <c r="P2378" s="14"/>
      <c r="Q2378" s="14"/>
      <c r="R2378" s="14"/>
      <c r="S2378" s="14"/>
      <c r="T2378" s="14"/>
      <c r="U2378" s="14"/>
      <c r="V2378" s="6"/>
      <c r="W2378" s="256">
        <f t="shared" si="227"/>
        <v>0</v>
      </c>
      <c r="X2378" s="144" t="str">
        <f t="shared" si="229"/>
        <v/>
      </c>
      <c r="Y2378" s="26"/>
      <c r="Z2378" s="34"/>
      <c r="AA2378" s="34"/>
      <c r="AB2378" s="34"/>
      <c r="AC2378" s="35"/>
      <c r="AD2378" s="36"/>
      <c r="AE2378" s="49"/>
      <c r="AF2378" s="246"/>
      <c r="AG2378" s="257">
        <f t="shared" si="228"/>
        <v>0</v>
      </c>
      <c r="AH2378" s="252" t="str">
        <f t="shared" si="230"/>
        <v/>
      </c>
      <c r="AI2378" s="258">
        <f t="shared" si="231"/>
        <v>0</v>
      </c>
    </row>
    <row r="2379" spans="1:35" ht="14.25" customHeight="1" x14ac:dyDescent="0.2">
      <c r="A2379" s="20"/>
      <c r="B2379" s="7"/>
      <c r="C2379" s="53"/>
      <c r="D2379" s="88"/>
      <c r="E2379" s="6"/>
      <c r="F2379" s="88"/>
      <c r="G2379" s="14"/>
      <c r="H2379" s="14"/>
      <c r="I2379" s="17"/>
      <c r="J2379" s="17"/>
      <c r="K2379" s="6"/>
      <c r="L2379" s="6"/>
      <c r="M2379" s="136"/>
      <c r="N2379" s="14"/>
      <c r="O2379" s="26"/>
      <c r="P2379" s="14"/>
      <c r="Q2379" s="14"/>
      <c r="R2379" s="14"/>
      <c r="S2379" s="14"/>
      <c r="T2379" s="14"/>
      <c r="U2379" s="14"/>
      <c r="V2379" s="6"/>
      <c r="W2379" s="256">
        <f t="shared" si="227"/>
        <v>0</v>
      </c>
      <c r="X2379" s="144" t="str">
        <f t="shared" si="229"/>
        <v/>
      </c>
      <c r="Y2379" s="26"/>
      <c r="Z2379" s="34"/>
      <c r="AA2379" s="34"/>
      <c r="AB2379" s="34"/>
      <c r="AC2379" s="35"/>
      <c r="AD2379" s="36"/>
      <c r="AE2379" s="49"/>
      <c r="AF2379" s="246"/>
      <c r="AG2379" s="257">
        <f t="shared" si="228"/>
        <v>0</v>
      </c>
      <c r="AH2379" s="252" t="str">
        <f t="shared" si="230"/>
        <v/>
      </c>
      <c r="AI2379" s="258">
        <f t="shared" si="231"/>
        <v>0</v>
      </c>
    </row>
    <row r="2380" spans="1:35" ht="14.25" customHeight="1" x14ac:dyDescent="0.2">
      <c r="A2380" s="20"/>
      <c r="B2380" s="7"/>
      <c r="C2380" s="53"/>
      <c r="D2380" s="88"/>
      <c r="E2380" s="6"/>
      <c r="F2380" s="88"/>
      <c r="G2380" s="14"/>
      <c r="H2380" s="14"/>
      <c r="I2380" s="17"/>
      <c r="J2380" s="17"/>
      <c r="K2380" s="6"/>
      <c r="L2380" s="6"/>
      <c r="M2380" s="136"/>
      <c r="N2380" s="14"/>
      <c r="O2380" s="26"/>
      <c r="P2380" s="14"/>
      <c r="Q2380" s="14"/>
      <c r="R2380" s="14"/>
      <c r="S2380" s="14"/>
      <c r="T2380" s="14"/>
      <c r="U2380" s="14"/>
      <c r="V2380" s="6"/>
      <c r="W2380" s="256">
        <f t="shared" si="227"/>
        <v>0</v>
      </c>
      <c r="X2380" s="144" t="str">
        <f t="shared" si="229"/>
        <v/>
      </c>
      <c r="Y2380" s="26"/>
      <c r="Z2380" s="34"/>
      <c r="AA2380" s="34"/>
      <c r="AB2380" s="34"/>
      <c r="AC2380" s="35"/>
      <c r="AD2380" s="36"/>
      <c r="AE2380" s="49"/>
      <c r="AF2380" s="246"/>
      <c r="AG2380" s="257">
        <f t="shared" si="228"/>
        <v>0</v>
      </c>
      <c r="AH2380" s="252" t="str">
        <f t="shared" si="230"/>
        <v/>
      </c>
      <c r="AI2380" s="258">
        <f t="shared" si="231"/>
        <v>0</v>
      </c>
    </row>
    <row r="2381" spans="1:35" ht="14.25" customHeight="1" x14ac:dyDescent="0.2">
      <c r="A2381" s="20"/>
      <c r="B2381" s="7"/>
      <c r="C2381" s="53"/>
      <c r="D2381" s="88"/>
      <c r="E2381" s="6"/>
      <c r="F2381" s="88"/>
      <c r="G2381" s="14"/>
      <c r="H2381" s="14"/>
      <c r="I2381" s="17"/>
      <c r="J2381" s="17"/>
      <c r="K2381" s="6"/>
      <c r="L2381" s="6"/>
      <c r="M2381" s="136"/>
      <c r="N2381" s="14"/>
      <c r="O2381" s="26"/>
      <c r="P2381" s="14"/>
      <c r="Q2381" s="14"/>
      <c r="R2381" s="14"/>
      <c r="S2381" s="14"/>
      <c r="T2381" s="14"/>
      <c r="U2381" s="14"/>
      <c r="V2381" s="6"/>
      <c r="W2381" s="256">
        <f t="shared" si="227"/>
        <v>0</v>
      </c>
      <c r="X2381" s="144" t="str">
        <f t="shared" si="229"/>
        <v/>
      </c>
      <c r="Y2381" s="26"/>
      <c r="Z2381" s="34"/>
      <c r="AA2381" s="34"/>
      <c r="AB2381" s="34"/>
      <c r="AC2381" s="35"/>
      <c r="AD2381" s="36"/>
      <c r="AE2381" s="49"/>
      <c r="AF2381" s="246"/>
      <c r="AG2381" s="257">
        <f t="shared" si="228"/>
        <v>0</v>
      </c>
      <c r="AH2381" s="252" t="str">
        <f t="shared" si="230"/>
        <v/>
      </c>
      <c r="AI2381" s="258">
        <f t="shared" si="231"/>
        <v>0</v>
      </c>
    </row>
    <row r="2382" spans="1:35" ht="14.25" customHeight="1" x14ac:dyDescent="0.2">
      <c r="A2382" s="20"/>
      <c r="B2382" s="7"/>
      <c r="C2382" s="53"/>
      <c r="D2382" s="88"/>
      <c r="E2382" s="6"/>
      <c r="F2382" s="88"/>
      <c r="G2382" s="14"/>
      <c r="H2382" s="14"/>
      <c r="I2382" s="17"/>
      <c r="J2382" s="17"/>
      <c r="K2382" s="6"/>
      <c r="L2382" s="6"/>
      <c r="M2382" s="136"/>
      <c r="N2382" s="14"/>
      <c r="O2382" s="26"/>
      <c r="P2382" s="14"/>
      <c r="Q2382" s="14"/>
      <c r="R2382" s="14"/>
      <c r="S2382" s="14"/>
      <c r="T2382" s="14"/>
      <c r="U2382" s="14"/>
      <c r="V2382" s="6"/>
      <c r="W2382" s="256">
        <f t="shared" si="227"/>
        <v>0</v>
      </c>
      <c r="X2382" s="144" t="str">
        <f t="shared" si="229"/>
        <v/>
      </c>
      <c r="Y2382" s="26"/>
      <c r="Z2382" s="34"/>
      <c r="AA2382" s="34"/>
      <c r="AB2382" s="34"/>
      <c r="AC2382" s="35"/>
      <c r="AD2382" s="36"/>
      <c r="AE2382" s="49"/>
      <c r="AF2382" s="246"/>
      <c r="AG2382" s="257">
        <f t="shared" si="228"/>
        <v>0</v>
      </c>
      <c r="AH2382" s="252" t="str">
        <f t="shared" si="230"/>
        <v/>
      </c>
      <c r="AI2382" s="258">
        <f t="shared" si="231"/>
        <v>0</v>
      </c>
    </row>
    <row r="2383" spans="1:35" ht="14.25" customHeight="1" x14ac:dyDescent="0.2">
      <c r="A2383" s="20"/>
      <c r="B2383" s="7"/>
      <c r="C2383" s="53"/>
      <c r="D2383" s="88"/>
      <c r="E2383" s="6"/>
      <c r="F2383" s="88"/>
      <c r="G2383" s="14"/>
      <c r="H2383" s="14"/>
      <c r="I2383" s="17"/>
      <c r="J2383" s="17"/>
      <c r="K2383" s="6"/>
      <c r="L2383" s="6"/>
      <c r="M2383" s="136"/>
      <c r="N2383" s="14"/>
      <c r="O2383" s="26"/>
      <c r="P2383" s="14"/>
      <c r="Q2383" s="14"/>
      <c r="R2383" s="14"/>
      <c r="S2383" s="14"/>
      <c r="T2383" s="14"/>
      <c r="U2383" s="14"/>
      <c r="V2383" s="6"/>
      <c r="W2383" s="256">
        <f t="shared" si="227"/>
        <v>0</v>
      </c>
      <c r="X2383" s="144" t="str">
        <f t="shared" si="229"/>
        <v/>
      </c>
      <c r="Y2383" s="26"/>
      <c r="Z2383" s="34"/>
      <c r="AA2383" s="34"/>
      <c r="AB2383" s="34"/>
      <c r="AC2383" s="35"/>
      <c r="AD2383" s="36"/>
      <c r="AE2383" s="49"/>
      <c r="AF2383" s="246"/>
      <c r="AG2383" s="257">
        <f t="shared" si="228"/>
        <v>0</v>
      </c>
      <c r="AH2383" s="252" t="str">
        <f t="shared" si="230"/>
        <v/>
      </c>
      <c r="AI2383" s="258">
        <f t="shared" si="231"/>
        <v>0</v>
      </c>
    </row>
    <row r="2384" spans="1:35" ht="14.25" customHeight="1" x14ac:dyDescent="0.2">
      <c r="A2384" s="20"/>
      <c r="B2384" s="7"/>
      <c r="C2384" s="53"/>
      <c r="D2384" s="88"/>
      <c r="E2384" s="6"/>
      <c r="F2384" s="88"/>
      <c r="G2384" s="14"/>
      <c r="H2384" s="14"/>
      <c r="I2384" s="17"/>
      <c r="J2384" s="17"/>
      <c r="K2384" s="6"/>
      <c r="L2384" s="6"/>
      <c r="M2384" s="136"/>
      <c r="N2384" s="14"/>
      <c r="O2384" s="26"/>
      <c r="P2384" s="14"/>
      <c r="Q2384" s="14"/>
      <c r="R2384" s="14"/>
      <c r="S2384" s="14"/>
      <c r="T2384" s="14"/>
      <c r="U2384" s="14"/>
      <c r="V2384" s="6"/>
      <c r="W2384" s="256">
        <f t="shared" si="227"/>
        <v>0</v>
      </c>
      <c r="X2384" s="144" t="str">
        <f t="shared" si="229"/>
        <v/>
      </c>
      <c r="Y2384" s="26"/>
      <c r="Z2384" s="34"/>
      <c r="AA2384" s="34"/>
      <c r="AB2384" s="34"/>
      <c r="AC2384" s="35"/>
      <c r="AD2384" s="36"/>
      <c r="AE2384" s="49"/>
      <c r="AF2384" s="246"/>
      <c r="AG2384" s="257">
        <f t="shared" si="228"/>
        <v>0</v>
      </c>
      <c r="AH2384" s="252" t="str">
        <f t="shared" si="230"/>
        <v/>
      </c>
      <c r="AI2384" s="258">
        <f t="shared" si="231"/>
        <v>0</v>
      </c>
    </row>
    <row r="2385" spans="1:35" ht="14.25" customHeight="1" x14ac:dyDescent="0.2">
      <c r="A2385" s="20"/>
      <c r="B2385" s="7"/>
      <c r="C2385" s="53"/>
      <c r="D2385" s="88"/>
      <c r="E2385" s="6"/>
      <c r="F2385" s="88"/>
      <c r="G2385" s="14"/>
      <c r="H2385" s="14"/>
      <c r="I2385" s="17"/>
      <c r="J2385" s="17"/>
      <c r="K2385" s="6"/>
      <c r="L2385" s="6"/>
      <c r="M2385" s="136"/>
      <c r="N2385" s="14"/>
      <c r="O2385" s="26"/>
      <c r="P2385" s="14"/>
      <c r="Q2385" s="14"/>
      <c r="R2385" s="14"/>
      <c r="S2385" s="14"/>
      <c r="T2385" s="14"/>
      <c r="U2385" s="14"/>
      <c r="V2385" s="6"/>
      <c r="W2385" s="256">
        <f t="shared" si="227"/>
        <v>0</v>
      </c>
      <c r="X2385" s="144" t="str">
        <f t="shared" si="229"/>
        <v/>
      </c>
      <c r="Y2385" s="26"/>
      <c r="Z2385" s="34"/>
      <c r="AA2385" s="34"/>
      <c r="AB2385" s="34"/>
      <c r="AC2385" s="35"/>
      <c r="AD2385" s="36"/>
      <c r="AE2385" s="49"/>
      <c r="AF2385" s="246"/>
      <c r="AG2385" s="257">
        <f t="shared" si="228"/>
        <v>0</v>
      </c>
      <c r="AH2385" s="252" t="str">
        <f t="shared" si="230"/>
        <v/>
      </c>
      <c r="AI2385" s="258">
        <f t="shared" si="231"/>
        <v>0</v>
      </c>
    </row>
    <row r="2386" spans="1:35" ht="14.25" customHeight="1" x14ac:dyDescent="0.2">
      <c r="A2386" s="20"/>
      <c r="B2386" s="7"/>
      <c r="C2386" s="53"/>
      <c r="D2386" s="88"/>
      <c r="E2386" s="6"/>
      <c r="F2386" s="88"/>
      <c r="G2386" s="14"/>
      <c r="H2386" s="14"/>
      <c r="I2386" s="17"/>
      <c r="J2386" s="17"/>
      <c r="K2386" s="6"/>
      <c r="L2386" s="6"/>
      <c r="M2386" s="136"/>
      <c r="N2386" s="14"/>
      <c r="O2386" s="26"/>
      <c r="P2386" s="14"/>
      <c r="Q2386" s="14"/>
      <c r="R2386" s="14"/>
      <c r="S2386" s="14"/>
      <c r="T2386" s="14"/>
      <c r="U2386" s="14"/>
      <c r="V2386" s="6"/>
      <c r="W2386" s="256">
        <f t="shared" si="227"/>
        <v>0</v>
      </c>
      <c r="X2386" s="144" t="str">
        <f t="shared" si="229"/>
        <v/>
      </c>
      <c r="Y2386" s="26"/>
      <c r="Z2386" s="34"/>
      <c r="AA2386" s="34"/>
      <c r="AB2386" s="34"/>
      <c r="AC2386" s="35"/>
      <c r="AD2386" s="36"/>
      <c r="AE2386" s="49"/>
      <c r="AF2386" s="246"/>
      <c r="AG2386" s="257">
        <f t="shared" si="228"/>
        <v>0</v>
      </c>
      <c r="AH2386" s="252" t="str">
        <f t="shared" si="230"/>
        <v/>
      </c>
      <c r="AI2386" s="258">
        <f t="shared" si="231"/>
        <v>0</v>
      </c>
    </row>
    <row r="2387" spans="1:35" ht="14.25" customHeight="1" x14ac:dyDescent="0.2">
      <c r="A2387" s="20"/>
      <c r="B2387" s="7"/>
      <c r="C2387" s="53"/>
      <c r="D2387" s="88"/>
      <c r="E2387" s="6"/>
      <c r="F2387" s="88"/>
      <c r="G2387" s="14"/>
      <c r="H2387" s="14"/>
      <c r="I2387" s="17"/>
      <c r="J2387" s="17"/>
      <c r="K2387" s="6"/>
      <c r="L2387" s="6"/>
      <c r="M2387" s="136"/>
      <c r="N2387" s="14"/>
      <c r="O2387" s="26"/>
      <c r="P2387" s="14"/>
      <c r="Q2387" s="14"/>
      <c r="R2387" s="14"/>
      <c r="S2387" s="14"/>
      <c r="T2387" s="14"/>
      <c r="U2387" s="14"/>
      <c r="V2387" s="6"/>
      <c r="W2387" s="256">
        <f t="shared" si="227"/>
        <v>0</v>
      </c>
      <c r="X2387" s="144" t="str">
        <f t="shared" si="229"/>
        <v/>
      </c>
      <c r="Y2387" s="26"/>
      <c r="Z2387" s="34"/>
      <c r="AA2387" s="34"/>
      <c r="AB2387" s="34"/>
      <c r="AC2387" s="35"/>
      <c r="AD2387" s="36"/>
      <c r="AE2387" s="49"/>
      <c r="AF2387" s="246"/>
      <c r="AG2387" s="257">
        <f t="shared" si="228"/>
        <v>0</v>
      </c>
      <c r="AH2387" s="252" t="str">
        <f t="shared" si="230"/>
        <v/>
      </c>
      <c r="AI2387" s="258">
        <f t="shared" si="231"/>
        <v>0</v>
      </c>
    </row>
    <row r="2388" spans="1:35" ht="14.25" customHeight="1" x14ac:dyDescent="0.2">
      <c r="A2388" s="20"/>
      <c r="B2388" s="7"/>
      <c r="C2388" s="53"/>
      <c r="D2388" s="88"/>
      <c r="E2388" s="6"/>
      <c r="F2388" s="88"/>
      <c r="G2388" s="14"/>
      <c r="H2388" s="14"/>
      <c r="I2388" s="17"/>
      <c r="J2388" s="17"/>
      <c r="K2388" s="6"/>
      <c r="L2388" s="6"/>
      <c r="M2388" s="136"/>
      <c r="N2388" s="14"/>
      <c r="O2388" s="26"/>
      <c r="P2388" s="14"/>
      <c r="Q2388" s="14"/>
      <c r="R2388" s="14"/>
      <c r="S2388" s="14"/>
      <c r="T2388" s="14"/>
      <c r="U2388" s="14"/>
      <c r="V2388" s="6"/>
      <c r="W2388" s="256">
        <f t="shared" si="227"/>
        <v>0</v>
      </c>
      <c r="X2388" s="144" t="str">
        <f t="shared" si="229"/>
        <v/>
      </c>
      <c r="Y2388" s="26"/>
      <c r="Z2388" s="34"/>
      <c r="AA2388" s="34"/>
      <c r="AB2388" s="34"/>
      <c r="AC2388" s="35"/>
      <c r="AD2388" s="36"/>
      <c r="AE2388" s="49"/>
      <c r="AF2388" s="246"/>
      <c r="AG2388" s="257">
        <f t="shared" si="228"/>
        <v>0</v>
      </c>
      <c r="AH2388" s="252" t="str">
        <f t="shared" si="230"/>
        <v/>
      </c>
      <c r="AI2388" s="258">
        <f t="shared" si="231"/>
        <v>0</v>
      </c>
    </row>
    <row r="2389" spans="1:35" ht="14.25" customHeight="1" x14ac:dyDescent="0.2">
      <c r="A2389" s="20"/>
      <c r="B2389" s="7"/>
      <c r="C2389" s="53"/>
      <c r="D2389" s="88"/>
      <c r="E2389" s="6"/>
      <c r="F2389" s="88"/>
      <c r="G2389" s="14"/>
      <c r="H2389" s="14"/>
      <c r="I2389" s="17"/>
      <c r="J2389" s="17"/>
      <c r="K2389" s="6"/>
      <c r="L2389" s="6"/>
      <c r="M2389" s="136"/>
      <c r="N2389" s="14"/>
      <c r="O2389" s="26"/>
      <c r="P2389" s="14"/>
      <c r="Q2389" s="14"/>
      <c r="R2389" s="14"/>
      <c r="S2389" s="14"/>
      <c r="T2389" s="14"/>
      <c r="U2389" s="14"/>
      <c r="V2389" s="6"/>
      <c r="W2389" s="256">
        <f t="shared" si="227"/>
        <v>0</v>
      </c>
      <c r="X2389" s="144" t="str">
        <f t="shared" si="229"/>
        <v/>
      </c>
      <c r="Y2389" s="26"/>
      <c r="Z2389" s="34"/>
      <c r="AA2389" s="34"/>
      <c r="AB2389" s="34"/>
      <c r="AC2389" s="35"/>
      <c r="AD2389" s="36"/>
      <c r="AE2389" s="49"/>
      <c r="AF2389" s="246"/>
      <c r="AG2389" s="257">
        <f t="shared" si="228"/>
        <v>0</v>
      </c>
      <c r="AH2389" s="252" t="str">
        <f t="shared" si="230"/>
        <v/>
      </c>
      <c r="AI2389" s="258">
        <f t="shared" si="231"/>
        <v>0</v>
      </c>
    </row>
    <row r="2390" spans="1:35" ht="14.25" customHeight="1" x14ac:dyDescent="0.2">
      <c r="A2390" s="20"/>
      <c r="B2390" s="7"/>
      <c r="C2390" s="53"/>
      <c r="D2390" s="88"/>
      <c r="E2390" s="6"/>
      <c r="F2390" s="88"/>
      <c r="G2390" s="14"/>
      <c r="H2390" s="14"/>
      <c r="I2390" s="17"/>
      <c r="J2390" s="17"/>
      <c r="K2390" s="6"/>
      <c r="L2390" s="6"/>
      <c r="M2390" s="136"/>
      <c r="N2390" s="14"/>
      <c r="O2390" s="26"/>
      <c r="P2390" s="14"/>
      <c r="Q2390" s="14"/>
      <c r="R2390" s="14"/>
      <c r="S2390" s="14"/>
      <c r="T2390" s="14"/>
      <c r="U2390" s="14"/>
      <c r="V2390" s="6"/>
      <c r="W2390" s="256">
        <f t="shared" si="227"/>
        <v>0</v>
      </c>
      <c r="X2390" s="144" t="str">
        <f t="shared" si="229"/>
        <v/>
      </c>
      <c r="Y2390" s="26"/>
      <c r="Z2390" s="34"/>
      <c r="AA2390" s="34"/>
      <c r="AB2390" s="34"/>
      <c r="AC2390" s="35"/>
      <c r="AD2390" s="36"/>
      <c r="AE2390" s="49"/>
      <c r="AF2390" s="246"/>
      <c r="AG2390" s="257">
        <f t="shared" si="228"/>
        <v>0</v>
      </c>
      <c r="AH2390" s="252" t="str">
        <f t="shared" si="230"/>
        <v/>
      </c>
      <c r="AI2390" s="258">
        <f t="shared" si="231"/>
        <v>0</v>
      </c>
    </row>
    <row r="2391" spans="1:35" ht="14.25" customHeight="1" x14ac:dyDescent="0.2">
      <c r="A2391" s="20"/>
      <c r="B2391" s="7"/>
      <c r="C2391" s="53"/>
      <c r="D2391" s="88"/>
      <c r="E2391" s="6"/>
      <c r="F2391" s="88"/>
      <c r="G2391" s="14"/>
      <c r="H2391" s="14"/>
      <c r="I2391" s="17"/>
      <c r="J2391" s="17"/>
      <c r="K2391" s="6"/>
      <c r="L2391" s="6"/>
      <c r="M2391" s="136"/>
      <c r="N2391" s="14"/>
      <c r="O2391" s="26"/>
      <c r="P2391" s="14"/>
      <c r="Q2391" s="14"/>
      <c r="R2391" s="14"/>
      <c r="S2391" s="14"/>
      <c r="T2391" s="14"/>
      <c r="U2391" s="14"/>
      <c r="V2391" s="6"/>
      <c r="W2391" s="256">
        <f t="shared" si="227"/>
        <v>0</v>
      </c>
      <c r="X2391" s="144" t="str">
        <f t="shared" si="229"/>
        <v/>
      </c>
      <c r="Y2391" s="26"/>
      <c r="Z2391" s="34"/>
      <c r="AA2391" s="34"/>
      <c r="AB2391" s="34"/>
      <c r="AC2391" s="35"/>
      <c r="AD2391" s="36"/>
      <c r="AE2391" s="49"/>
      <c r="AF2391" s="246"/>
      <c r="AG2391" s="257">
        <f t="shared" si="228"/>
        <v>0</v>
      </c>
      <c r="AH2391" s="252" t="str">
        <f t="shared" si="230"/>
        <v/>
      </c>
      <c r="AI2391" s="258">
        <f t="shared" si="231"/>
        <v>0</v>
      </c>
    </row>
    <row r="2392" spans="1:35" ht="14.25" customHeight="1" x14ac:dyDescent="0.2">
      <c r="A2392" s="20"/>
      <c r="B2392" s="7"/>
      <c r="C2392" s="53"/>
      <c r="D2392" s="88"/>
      <c r="E2392" s="6"/>
      <c r="F2392" s="88"/>
      <c r="G2392" s="14"/>
      <c r="H2392" s="14"/>
      <c r="I2392" s="17"/>
      <c r="J2392" s="17"/>
      <c r="K2392" s="6"/>
      <c r="L2392" s="6"/>
      <c r="M2392" s="136"/>
      <c r="N2392" s="14"/>
      <c r="O2392" s="26"/>
      <c r="P2392" s="14"/>
      <c r="Q2392" s="14"/>
      <c r="R2392" s="14"/>
      <c r="S2392" s="14"/>
      <c r="T2392" s="14"/>
      <c r="U2392" s="14"/>
      <c r="V2392" s="6"/>
      <c r="W2392" s="256">
        <f t="shared" si="227"/>
        <v>0</v>
      </c>
      <c r="X2392" s="144" t="str">
        <f t="shared" si="229"/>
        <v/>
      </c>
      <c r="Y2392" s="26"/>
      <c r="Z2392" s="34"/>
      <c r="AA2392" s="34"/>
      <c r="AB2392" s="34"/>
      <c r="AC2392" s="35"/>
      <c r="AD2392" s="36"/>
      <c r="AE2392" s="49"/>
      <c r="AF2392" s="246"/>
      <c r="AG2392" s="257">
        <f t="shared" si="228"/>
        <v>0</v>
      </c>
      <c r="AH2392" s="252" t="str">
        <f t="shared" si="230"/>
        <v/>
      </c>
      <c r="AI2392" s="258">
        <f t="shared" si="231"/>
        <v>0</v>
      </c>
    </row>
    <row r="2393" spans="1:35" ht="14.25" customHeight="1" x14ac:dyDescent="0.2">
      <c r="A2393" s="20"/>
      <c r="B2393" s="7"/>
      <c r="C2393" s="53"/>
      <c r="D2393" s="88"/>
      <c r="E2393" s="6"/>
      <c r="F2393" s="88"/>
      <c r="G2393" s="14"/>
      <c r="H2393" s="14"/>
      <c r="I2393" s="17"/>
      <c r="J2393" s="17"/>
      <c r="K2393" s="6"/>
      <c r="L2393" s="6"/>
      <c r="M2393" s="136"/>
      <c r="N2393" s="14"/>
      <c r="O2393" s="26"/>
      <c r="P2393" s="14"/>
      <c r="Q2393" s="14"/>
      <c r="R2393" s="14"/>
      <c r="S2393" s="14"/>
      <c r="T2393" s="14"/>
      <c r="U2393" s="14"/>
      <c r="V2393" s="6"/>
      <c r="W2393" s="256">
        <f t="shared" si="227"/>
        <v>0</v>
      </c>
      <c r="X2393" s="144" t="str">
        <f t="shared" si="229"/>
        <v/>
      </c>
      <c r="Y2393" s="26"/>
      <c r="Z2393" s="34"/>
      <c r="AA2393" s="34"/>
      <c r="AB2393" s="34"/>
      <c r="AC2393" s="35"/>
      <c r="AD2393" s="36"/>
      <c r="AE2393" s="49"/>
      <c r="AF2393" s="246"/>
      <c r="AG2393" s="257">
        <f t="shared" si="228"/>
        <v>0</v>
      </c>
      <c r="AH2393" s="252" t="str">
        <f t="shared" si="230"/>
        <v/>
      </c>
      <c r="AI2393" s="258">
        <f t="shared" si="231"/>
        <v>0</v>
      </c>
    </row>
    <row r="2394" spans="1:35" ht="14.25" customHeight="1" x14ac:dyDescent="0.2">
      <c r="A2394" s="20"/>
      <c r="B2394" s="7"/>
      <c r="C2394" s="53"/>
      <c r="D2394" s="88"/>
      <c r="E2394" s="6"/>
      <c r="F2394" s="88"/>
      <c r="G2394" s="14"/>
      <c r="H2394" s="14"/>
      <c r="I2394" s="17"/>
      <c r="J2394" s="17"/>
      <c r="K2394" s="6"/>
      <c r="L2394" s="6"/>
      <c r="M2394" s="136"/>
      <c r="N2394" s="14"/>
      <c r="O2394" s="26"/>
      <c r="P2394" s="14"/>
      <c r="Q2394" s="14"/>
      <c r="R2394" s="14"/>
      <c r="S2394" s="14"/>
      <c r="T2394" s="14"/>
      <c r="U2394" s="14"/>
      <c r="V2394" s="6"/>
      <c r="W2394" s="256">
        <f t="shared" si="227"/>
        <v>0</v>
      </c>
      <c r="X2394" s="144" t="str">
        <f t="shared" si="229"/>
        <v/>
      </c>
      <c r="Y2394" s="26"/>
      <c r="Z2394" s="34"/>
      <c r="AA2394" s="34"/>
      <c r="AB2394" s="34"/>
      <c r="AC2394" s="35"/>
      <c r="AD2394" s="36"/>
      <c r="AE2394" s="49"/>
      <c r="AF2394" s="246"/>
      <c r="AG2394" s="257">
        <f t="shared" si="228"/>
        <v>0</v>
      </c>
      <c r="AH2394" s="252" t="str">
        <f t="shared" si="230"/>
        <v/>
      </c>
      <c r="AI2394" s="258">
        <f t="shared" si="231"/>
        <v>0</v>
      </c>
    </row>
    <row r="2395" spans="1:35" ht="14.25" customHeight="1" x14ac:dyDescent="0.2">
      <c r="A2395" s="20"/>
      <c r="B2395" s="7"/>
      <c r="C2395" s="53"/>
      <c r="D2395" s="88"/>
      <c r="E2395" s="6"/>
      <c r="F2395" s="88"/>
      <c r="G2395" s="14"/>
      <c r="H2395" s="14"/>
      <c r="I2395" s="17"/>
      <c r="J2395" s="17"/>
      <c r="K2395" s="6"/>
      <c r="L2395" s="6"/>
      <c r="M2395" s="136"/>
      <c r="N2395" s="14"/>
      <c r="O2395" s="26"/>
      <c r="P2395" s="14"/>
      <c r="Q2395" s="14"/>
      <c r="R2395" s="14"/>
      <c r="S2395" s="14"/>
      <c r="T2395" s="14"/>
      <c r="U2395" s="14"/>
      <c r="V2395" s="6"/>
      <c r="W2395" s="256">
        <f t="shared" si="227"/>
        <v>0</v>
      </c>
      <c r="X2395" s="144" t="str">
        <f t="shared" si="229"/>
        <v/>
      </c>
      <c r="Y2395" s="26"/>
      <c r="Z2395" s="34"/>
      <c r="AA2395" s="34"/>
      <c r="AB2395" s="34"/>
      <c r="AC2395" s="35"/>
      <c r="AD2395" s="36"/>
      <c r="AE2395" s="49"/>
      <c r="AF2395" s="246"/>
      <c r="AG2395" s="257">
        <f t="shared" si="228"/>
        <v>0</v>
      </c>
      <c r="AH2395" s="252" t="str">
        <f t="shared" si="230"/>
        <v/>
      </c>
      <c r="AI2395" s="258">
        <f t="shared" si="231"/>
        <v>0</v>
      </c>
    </row>
    <row r="2396" spans="1:35" ht="14.25" customHeight="1" x14ac:dyDescent="0.2">
      <c r="A2396" s="20"/>
      <c r="B2396" s="7"/>
      <c r="C2396" s="53"/>
      <c r="D2396" s="88"/>
      <c r="E2396" s="6"/>
      <c r="F2396" s="88"/>
      <c r="G2396" s="14"/>
      <c r="H2396" s="14"/>
      <c r="I2396" s="17"/>
      <c r="J2396" s="17"/>
      <c r="K2396" s="6"/>
      <c r="L2396" s="6"/>
      <c r="M2396" s="136"/>
      <c r="N2396" s="14"/>
      <c r="O2396" s="26"/>
      <c r="P2396" s="14"/>
      <c r="Q2396" s="14"/>
      <c r="R2396" s="14"/>
      <c r="S2396" s="14"/>
      <c r="T2396" s="14"/>
      <c r="U2396" s="14"/>
      <c r="V2396" s="6"/>
      <c r="W2396" s="256">
        <f t="shared" si="227"/>
        <v>0</v>
      </c>
      <c r="X2396" s="144" t="str">
        <f t="shared" si="229"/>
        <v/>
      </c>
      <c r="Y2396" s="26"/>
      <c r="Z2396" s="34"/>
      <c r="AA2396" s="34"/>
      <c r="AB2396" s="34"/>
      <c r="AC2396" s="35"/>
      <c r="AD2396" s="36"/>
      <c r="AE2396" s="49"/>
      <c r="AF2396" s="246"/>
      <c r="AG2396" s="257">
        <f t="shared" si="228"/>
        <v>0</v>
      </c>
      <c r="AH2396" s="252" t="str">
        <f t="shared" si="230"/>
        <v/>
      </c>
      <c r="AI2396" s="258">
        <f t="shared" si="231"/>
        <v>0</v>
      </c>
    </row>
    <row r="2397" spans="1:35" ht="14.25" customHeight="1" x14ac:dyDescent="0.2">
      <c r="A2397" s="20"/>
      <c r="B2397" s="7"/>
      <c r="C2397" s="53"/>
      <c r="D2397" s="88"/>
      <c r="E2397" s="6"/>
      <c r="F2397" s="88"/>
      <c r="G2397" s="14"/>
      <c r="H2397" s="14"/>
      <c r="I2397" s="17"/>
      <c r="J2397" s="17"/>
      <c r="K2397" s="6"/>
      <c r="L2397" s="6"/>
      <c r="M2397" s="136"/>
      <c r="N2397" s="14"/>
      <c r="O2397" s="26"/>
      <c r="P2397" s="14"/>
      <c r="Q2397" s="14"/>
      <c r="R2397" s="14"/>
      <c r="S2397" s="14"/>
      <c r="T2397" s="14"/>
      <c r="U2397" s="14"/>
      <c r="V2397" s="6"/>
      <c r="W2397" s="256">
        <f t="shared" si="227"/>
        <v>0</v>
      </c>
      <c r="X2397" s="144" t="str">
        <f t="shared" si="229"/>
        <v/>
      </c>
      <c r="Y2397" s="26"/>
      <c r="Z2397" s="34"/>
      <c r="AA2397" s="34"/>
      <c r="AB2397" s="34"/>
      <c r="AC2397" s="35"/>
      <c r="AD2397" s="36"/>
      <c r="AE2397" s="49"/>
      <c r="AF2397" s="246"/>
      <c r="AG2397" s="257">
        <f t="shared" si="228"/>
        <v>0</v>
      </c>
      <c r="AH2397" s="252" t="str">
        <f t="shared" si="230"/>
        <v/>
      </c>
      <c r="AI2397" s="258">
        <f t="shared" si="231"/>
        <v>0</v>
      </c>
    </row>
    <row r="2398" spans="1:35" ht="14.25" customHeight="1" x14ac:dyDescent="0.2">
      <c r="A2398" s="20"/>
      <c r="B2398" s="7"/>
      <c r="C2398" s="53"/>
      <c r="D2398" s="88"/>
      <c r="E2398" s="6"/>
      <c r="F2398" s="88"/>
      <c r="G2398" s="14"/>
      <c r="H2398" s="14"/>
      <c r="I2398" s="17"/>
      <c r="J2398" s="17"/>
      <c r="K2398" s="6"/>
      <c r="L2398" s="6"/>
      <c r="M2398" s="136"/>
      <c r="N2398" s="14"/>
      <c r="O2398" s="26"/>
      <c r="P2398" s="14"/>
      <c r="Q2398" s="14"/>
      <c r="R2398" s="14"/>
      <c r="S2398" s="14"/>
      <c r="T2398" s="14"/>
      <c r="U2398" s="14"/>
      <c r="V2398" s="6"/>
      <c r="W2398" s="256">
        <f t="shared" si="227"/>
        <v>0</v>
      </c>
      <c r="X2398" s="144" t="str">
        <f t="shared" si="229"/>
        <v/>
      </c>
      <c r="Y2398" s="26"/>
      <c r="Z2398" s="34"/>
      <c r="AA2398" s="34"/>
      <c r="AB2398" s="34"/>
      <c r="AC2398" s="35"/>
      <c r="AD2398" s="36"/>
      <c r="AE2398" s="49"/>
      <c r="AF2398" s="246"/>
      <c r="AG2398" s="257">
        <f t="shared" si="228"/>
        <v>0</v>
      </c>
      <c r="AH2398" s="252" t="str">
        <f t="shared" si="230"/>
        <v/>
      </c>
      <c r="AI2398" s="258">
        <f t="shared" si="231"/>
        <v>0</v>
      </c>
    </row>
    <row r="2399" spans="1:35" ht="14.25" customHeight="1" x14ac:dyDescent="0.2">
      <c r="A2399" s="20"/>
      <c r="B2399" s="7"/>
      <c r="C2399" s="53"/>
      <c r="D2399" s="88"/>
      <c r="E2399" s="6"/>
      <c r="F2399" s="88"/>
      <c r="G2399" s="14"/>
      <c r="H2399" s="14"/>
      <c r="I2399" s="17"/>
      <c r="J2399" s="17"/>
      <c r="K2399" s="6"/>
      <c r="L2399" s="6"/>
      <c r="M2399" s="136"/>
      <c r="N2399" s="14"/>
      <c r="O2399" s="26"/>
      <c r="P2399" s="14"/>
      <c r="Q2399" s="14"/>
      <c r="R2399" s="14"/>
      <c r="S2399" s="14"/>
      <c r="T2399" s="14"/>
      <c r="U2399" s="14"/>
      <c r="V2399" s="6"/>
      <c r="W2399" s="256">
        <f t="shared" si="227"/>
        <v>0</v>
      </c>
      <c r="X2399" s="144" t="str">
        <f t="shared" si="229"/>
        <v/>
      </c>
      <c r="Y2399" s="26"/>
      <c r="Z2399" s="34"/>
      <c r="AA2399" s="34"/>
      <c r="AB2399" s="34"/>
      <c r="AC2399" s="35"/>
      <c r="AD2399" s="36"/>
      <c r="AE2399" s="49"/>
      <c r="AF2399" s="246"/>
      <c r="AG2399" s="257">
        <f t="shared" si="228"/>
        <v>0</v>
      </c>
      <c r="AH2399" s="252" t="str">
        <f t="shared" si="230"/>
        <v/>
      </c>
      <c r="AI2399" s="258">
        <f t="shared" si="231"/>
        <v>0</v>
      </c>
    </row>
    <row r="2400" spans="1:35" ht="14.25" customHeight="1" x14ac:dyDescent="0.2">
      <c r="A2400" s="20"/>
      <c r="B2400" s="7"/>
      <c r="C2400" s="53"/>
      <c r="D2400" s="88"/>
      <c r="E2400" s="6"/>
      <c r="F2400" s="88"/>
      <c r="G2400" s="14"/>
      <c r="H2400" s="14"/>
      <c r="I2400" s="17"/>
      <c r="J2400" s="17"/>
      <c r="K2400" s="6"/>
      <c r="L2400" s="6"/>
      <c r="M2400" s="136"/>
      <c r="N2400" s="14"/>
      <c r="O2400" s="26"/>
      <c r="P2400" s="14"/>
      <c r="Q2400" s="14"/>
      <c r="R2400" s="14"/>
      <c r="S2400" s="14"/>
      <c r="T2400" s="14"/>
      <c r="U2400" s="14"/>
      <c r="V2400" s="6"/>
      <c r="W2400" s="256">
        <f t="shared" si="227"/>
        <v>0</v>
      </c>
      <c r="X2400" s="144" t="str">
        <f t="shared" si="229"/>
        <v/>
      </c>
      <c r="Y2400" s="26"/>
      <c r="Z2400" s="34"/>
      <c r="AA2400" s="34"/>
      <c r="AB2400" s="34"/>
      <c r="AC2400" s="35"/>
      <c r="AD2400" s="36"/>
      <c r="AE2400" s="49"/>
      <c r="AF2400" s="246"/>
      <c r="AG2400" s="257">
        <f t="shared" si="228"/>
        <v>0</v>
      </c>
      <c r="AH2400" s="252" t="str">
        <f t="shared" si="230"/>
        <v/>
      </c>
      <c r="AI2400" s="258">
        <f t="shared" si="231"/>
        <v>0</v>
      </c>
    </row>
    <row r="2401" spans="1:35" ht="14.25" customHeight="1" x14ac:dyDescent="0.2">
      <c r="A2401" s="20"/>
      <c r="B2401" s="7"/>
      <c r="C2401" s="53"/>
      <c r="D2401" s="88"/>
      <c r="E2401" s="6"/>
      <c r="F2401" s="88"/>
      <c r="G2401" s="14"/>
      <c r="H2401" s="14"/>
      <c r="I2401" s="17"/>
      <c r="J2401" s="17"/>
      <c r="K2401" s="6"/>
      <c r="L2401" s="6"/>
      <c r="M2401" s="136"/>
      <c r="N2401" s="14"/>
      <c r="O2401" s="26"/>
      <c r="P2401" s="14"/>
      <c r="Q2401" s="14"/>
      <c r="R2401" s="14"/>
      <c r="S2401" s="14"/>
      <c r="T2401" s="14"/>
      <c r="U2401" s="14"/>
      <c r="V2401" s="6"/>
      <c r="W2401" s="256">
        <f t="shared" si="227"/>
        <v>0</v>
      </c>
      <c r="X2401" s="144" t="str">
        <f t="shared" si="229"/>
        <v/>
      </c>
      <c r="Y2401" s="26"/>
      <c r="Z2401" s="34"/>
      <c r="AA2401" s="34"/>
      <c r="AB2401" s="34"/>
      <c r="AC2401" s="35"/>
      <c r="AD2401" s="36"/>
      <c r="AE2401" s="49"/>
      <c r="AF2401" s="246"/>
      <c r="AG2401" s="257">
        <f t="shared" si="228"/>
        <v>0</v>
      </c>
      <c r="AH2401" s="252" t="str">
        <f t="shared" si="230"/>
        <v/>
      </c>
      <c r="AI2401" s="258">
        <f t="shared" si="231"/>
        <v>0</v>
      </c>
    </row>
    <row r="2402" spans="1:35" ht="14.25" customHeight="1" x14ac:dyDescent="0.2">
      <c r="A2402" s="20"/>
      <c r="B2402" s="7"/>
      <c r="C2402" s="53"/>
      <c r="D2402" s="88"/>
      <c r="E2402" s="6"/>
      <c r="F2402" s="88"/>
      <c r="G2402" s="14"/>
      <c r="H2402" s="14"/>
      <c r="I2402" s="17"/>
      <c r="J2402" s="17"/>
      <c r="K2402" s="6"/>
      <c r="L2402" s="6"/>
      <c r="M2402" s="136"/>
      <c r="N2402" s="14"/>
      <c r="O2402" s="26"/>
      <c r="P2402" s="14"/>
      <c r="Q2402" s="14"/>
      <c r="R2402" s="14"/>
      <c r="S2402" s="14"/>
      <c r="T2402" s="14"/>
      <c r="U2402" s="14"/>
      <c r="V2402" s="6"/>
      <c r="W2402" s="256">
        <f t="shared" si="227"/>
        <v>0</v>
      </c>
      <c r="X2402" s="144" t="str">
        <f t="shared" si="229"/>
        <v/>
      </c>
      <c r="Y2402" s="26"/>
      <c r="Z2402" s="34"/>
      <c r="AA2402" s="34"/>
      <c r="AB2402" s="34"/>
      <c r="AC2402" s="35"/>
      <c r="AD2402" s="36"/>
      <c r="AE2402" s="49"/>
      <c r="AF2402" s="246"/>
      <c r="AG2402" s="257">
        <f t="shared" si="228"/>
        <v>0</v>
      </c>
      <c r="AH2402" s="252" t="str">
        <f t="shared" si="230"/>
        <v/>
      </c>
      <c r="AI2402" s="258">
        <f t="shared" si="231"/>
        <v>0</v>
      </c>
    </row>
    <row r="2403" spans="1:35" ht="14.25" customHeight="1" x14ac:dyDescent="0.2">
      <c r="A2403" s="20"/>
      <c r="B2403" s="7"/>
      <c r="C2403" s="53"/>
      <c r="D2403" s="88"/>
      <c r="E2403" s="6"/>
      <c r="F2403" s="88"/>
      <c r="G2403" s="14"/>
      <c r="H2403" s="14"/>
      <c r="I2403" s="17"/>
      <c r="J2403" s="17"/>
      <c r="K2403" s="6"/>
      <c r="L2403" s="6"/>
      <c r="M2403" s="136"/>
      <c r="N2403" s="14"/>
      <c r="O2403" s="26"/>
      <c r="P2403" s="14"/>
      <c r="Q2403" s="14"/>
      <c r="R2403" s="14"/>
      <c r="S2403" s="14"/>
      <c r="T2403" s="14"/>
      <c r="U2403" s="14"/>
      <c r="V2403" s="6"/>
      <c r="W2403" s="256">
        <f t="shared" si="227"/>
        <v>0</v>
      </c>
      <c r="X2403" s="144" t="str">
        <f t="shared" si="229"/>
        <v/>
      </c>
      <c r="Y2403" s="26"/>
      <c r="Z2403" s="34"/>
      <c r="AA2403" s="34"/>
      <c r="AB2403" s="34"/>
      <c r="AC2403" s="35"/>
      <c r="AD2403" s="36"/>
      <c r="AE2403" s="49"/>
      <c r="AF2403" s="246"/>
      <c r="AG2403" s="257">
        <f t="shared" si="228"/>
        <v>0</v>
      </c>
      <c r="AH2403" s="252" t="str">
        <f t="shared" si="230"/>
        <v/>
      </c>
      <c r="AI2403" s="258">
        <f t="shared" si="231"/>
        <v>0</v>
      </c>
    </row>
    <row r="2404" spans="1:35" ht="14.25" customHeight="1" x14ac:dyDescent="0.2">
      <c r="A2404" s="20"/>
      <c r="B2404" s="7"/>
      <c r="C2404" s="53"/>
      <c r="D2404" s="88"/>
      <c r="E2404" s="6"/>
      <c r="F2404" s="88"/>
      <c r="G2404" s="14"/>
      <c r="H2404" s="14"/>
      <c r="I2404" s="17"/>
      <c r="J2404" s="17"/>
      <c r="K2404" s="6"/>
      <c r="L2404" s="6"/>
      <c r="M2404" s="136"/>
      <c r="N2404" s="14"/>
      <c r="O2404" s="26"/>
      <c r="P2404" s="14"/>
      <c r="Q2404" s="14"/>
      <c r="R2404" s="14"/>
      <c r="S2404" s="14"/>
      <c r="T2404" s="14"/>
      <c r="U2404" s="14"/>
      <c r="V2404" s="6"/>
      <c r="W2404" s="256">
        <f t="shared" si="227"/>
        <v>0</v>
      </c>
      <c r="X2404" s="144" t="str">
        <f t="shared" si="229"/>
        <v/>
      </c>
      <c r="Y2404" s="26"/>
      <c r="Z2404" s="34"/>
      <c r="AA2404" s="34"/>
      <c r="AB2404" s="34"/>
      <c r="AC2404" s="35"/>
      <c r="AD2404" s="36"/>
      <c r="AE2404" s="49"/>
      <c r="AF2404" s="246"/>
      <c r="AG2404" s="257">
        <f t="shared" si="228"/>
        <v>0</v>
      </c>
      <c r="AH2404" s="252" t="str">
        <f t="shared" si="230"/>
        <v/>
      </c>
      <c r="AI2404" s="258">
        <f t="shared" si="231"/>
        <v>0</v>
      </c>
    </row>
    <row r="2405" spans="1:35" ht="14.25" customHeight="1" x14ac:dyDescent="0.2">
      <c r="A2405" s="20"/>
      <c r="B2405" s="7"/>
      <c r="C2405" s="53"/>
      <c r="D2405" s="88"/>
      <c r="E2405" s="6"/>
      <c r="F2405" s="88"/>
      <c r="G2405" s="14"/>
      <c r="H2405" s="14"/>
      <c r="I2405" s="17"/>
      <c r="J2405" s="17"/>
      <c r="K2405" s="6"/>
      <c r="L2405" s="6"/>
      <c r="M2405" s="136"/>
      <c r="N2405" s="14"/>
      <c r="O2405" s="26"/>
      <c r="P2405" s="14"/>
      <c r="Q2405" s="14"/>
      <c r="R2405" s="14"/>
      <c r="S2405" s="14"/>
      <c r="T2405" s="14"/>
      <c r="U2405" s="14"/>
      <c r="V2405" s="6"/>
      <c r="W2405" s="256">
        <f t="shared" si="227"/>
        <v>0</v>
      </c>
      <c r="X2405" s="144" t="str">
        <f t="shared" si="229"/>
        <v/>
      </c>
      <c r="Y2405" s="26"/>
      <c r="Z2405" s="34"/>
      <c r="AA2405" s="34"/>
      <c r="AB2405" s="34"/>
      <c r="AC2405" s="35"/>
      <c r="AD2405" s="36"/>
      <c r="AE2405" s="49"/>
      <c r="AF2405" s="246"/>
      <c r="AG2405" s="257">
        <f t="shared" si="228"/>
        <v>0</v>
      </c>
      <c r="AH2405" s="252" t="str">
        <f t="shared" si="230"/>
        <v/>
      </c>
      <c r="AI2405" s="258">
        <f t="shared" si="231"/>
        <v>0</v>
      </c>
    </row>
    <row r="2406" spans="1:35" ht="14.25" customHeight="1" x14ac:dyDescent="0.2">
      <c r="A2406" s="20"/>
      <c r="B2406" s="7"/>
      <c r="C2406" s="53"/>
      <c r="D2406" s="88"/>
      <c r="E2406" s="6"/>
      <c r="F2406" s="88"/>
      <c r="G2406" s="14"/>
      <c r="H2406" s="14"/>
      <c r="I2406" s="17"/>
      <c r="J2406" s="17"/>
      <c r="K2406" s="6"/>
      <c r="L2406" s="6"/>
      <c r="M2406" s="136"/>
      <c r="N2406" s="14"/>
      <c r="O2406" s="26"/>
      <c r="P2406" s="14"/>
      <c r="Q2406" s="14"/>
      <c r="R2406" s="14"/>
      <c r="S2406" s="14"/>
      <c r="T2406" s="14"/>
      <c r="U2406" s="14"/>
      <c r="V2406" s="6"/>
      <c r="W2406" s="256">
        <f t="shared" si="227"/>
        <v>0</v>
      </c>
      <c r="X2406" s="144" t="str">
        <f t="shared" si="229"/>
        <v/>
      </c>
      <c r="Y2406" s="26"/>
      <c r="Z2406" s="34"/>
      <c r="AA2406" s="34"/>
      <c r="AB2406" s="34"/>
      <c r="AC2406" s="35"/>
      <c r="AD2406" s="36"/>
      <c r="AE2406" s="49"/>
      <c r="AF2406" s="246"/>
      <c r="AG2406" s="257">
        <f t="shared" si="228"/>
        <v>0</v>
      </c>
      <c r="AH2406" s="252" t="str">
        <f t="shared" si="230"/>
        <v/>
      </c>
      <c r="AI2406" s="258">
        <f t="shared" si="231"/>
        <v>0</v>
      </c>
    </row>
    <row r="2407" spans="1:35" ht="14.25" customHeight="1" x14ac:dyDescent="0.2">
      <c r="A2407" s="20"/>
      <c r="B2407" s="7"/>
      <c r="C2407" s="53"/>
      <c r="D2407" s="88"/>
      <c r="E2407" s="6"/>
      <c r="F2407" s="88"/>
      <c r="G2407" s="14"/>
      <c r="H2407" s="14"/>
      <c r="I2407" s="17"/>
      <c r="J2407" s="17"/>
      <c r="K2407" s="6"/>
      <c r="L2407" s="6"/>
      <c r="M2407" s="136"/>
      <c r="N2407" s="14"/>
      <c r="O2407" s="26"/>
      <c r="P2407" s="14"/>
      <c r="Q2407" s="14"/>
      <c r="R2407" s="14"/>
      <c r="S2407" s="14"/>
      <c r="T2407" s="14"/>
      <c r="U2407" s="14"/>
      <c r="V2407" s="6"/>
      <c r="W2407" s="256">
        <f t="shared" si="227"/>
        <v>0</v>
      </c>
      <c r="X2407" s="144" t="str">
        <f t="shared" si="229"/>
        <v/>
      </c>
      <c r="Y2407" s="26"/>
      <c r="Z2407" s="34"/>
      <c r="AA2407" s="34"/>
      <c r="AB2407" s="34"/>
      <c r="AC2407" s="35"/>
      <c r="AD2407" s="36"/>
      <c r="AE2407" s="49"/>
      <c r="AF2407" s="246"/>
      <c r="AG2407" s="257">
        <f t="shared" si="228"/>
        <v>0</v>
      </c>
      <c r="AH2407" s="252" t="str">
        <f t="shared" si="230"/>
        <v/>
      </c>
      <c r="AI2407" s="258">
        <f t="shared" si="231"/>
        <v>0</v>
      </c>
    </row>
    <row r="2408" spans="1:35" ht="14.25" customHeight="1" x14ac:dyDescent="0.2">
      <c r="A2408" s="20"/>
      <c r="B2408" s="7"/>
      <c r="C2408" s="53"/>
      <c r="D2408" s="88"/>
      <c r="E2408" s="6"/>
      <c r="F2408" s="88"/>
      <c r="G2408" s="14"/>
      <c r="H2408" s="14"/>
      <c r="I2408" s="17"/>
      <c r="J2408" s="17"/>
      <c r="K2408" s="6"/>
      <c r="L2408" s="6"/>
      <c r="M2408" s="136"/>
      <c r="N2408" s="14"/>
      <c r="O2408" s="26"/>
      <c r="P2408" s="14"/>
      <c r="Q2408" s="14"/>
      <c r="R2408" s="14"/>
      <c r="S2408" s="14"/>
      <c r="T2408" s="14"/>
      <c r="U2408" s="14"/>
      <c r="V2408" s="6"/>
      <c r="W2408" s="256">
        <f t="shared" ref="W2408:W2471" si="232">S2408+T2408+U2408+V2408</f>
        <v>0</v>
      </c>
      <c r="X2408" s="144" t="str">
        <f t="shared" si="229"/>
        <v/>
      </c>
      <c r="Y2408" s="26"/>
      <c r="Z2408" s="34"/>
      <c r="AA2408" s="34"/>
      <c r="AB2408" s="34"/>
      <c r="AC2408" s="35"/>
      <c r="AD2408" s="36"/>
      <c r="AE2408" s="49"/>
      <c r="AF2408" s="246"/>
      <c r="AG2408" s="257">
        <f t="shared" ref="AG2408:AG2471" si="233">N2408*C2408</f>
        <v>0</v>
      </c>
      <c r="AH2408" s="252" t="str">
        <f t="shared" si="230"/>
        <v/>
      </c>
      <c r="AI2408" s="258">
        <f t="shared" si="231"/>
        <v>0</v>
      </c>
    </row>
    <row r="2409" spans="1:35" ht="14.25" customHeight="1" x14ac:dyDescent="0.2">
      <c r="A2409" s="20"/>
      <c r="B2409" s="7"/>
      <c r="C2409" s="53"/>
      <c r="D2409" s="88"/>
      <c r="E2409" s="6"/>
      <c r="F2409" s="88"/>
      <c r="G2409" s="14"/>
      <c r="H2409" s="14"/>
      <c r="I2409" s="17"/>
      <c r="J2409" s="17"/>
      <c r="K2409" s="6"/>
      <c r="L2409" s="6"/>
      <c r="M2409" s="136"/>
      <c r="N2409" s="14"/>
      <c r="O2409" s="26"/>
      <c r="P2409" s="14"/>
      <c r="Q2409" s="14"/>
      <c r="R2409" s="14"/>
      <c r="S2409" s="14"/>
      <c r="T2409" s="14"/>
      <c r="U2409" s="14"/>
      <c r="V2409" s="6"/>
      <c r="W2409" s="256">
        <f t="shared" si="232"/>
        <v>0</v>
      </c>
      <c r="X2409" s="144" t="str">
        <f t="shared" ref="X2409:X2472" si="234">IF(O2409="a",0,IF(O2409="d","0",IF(O2409="","",+N2409-S2409-T2409-U2409-V2409)))</f>
        <v/>
      </c>
      <c r="Y2409" s="26"/>
      <c r="Z2409" s="34"/>
      <c r="AA2409" s="34"/>
      <c r="AB2409" s="34"/>
      <c r="AC2409" s="35"/>
      <c r="AD2409" s="36"/>
      <c r="AE2409" s="49"/>
      <c r="AF2409" s="246"/>
      <c r="AG2409" s="257">
        <f t="shared" si="233"/>
        <v>0</v>
      </c>
      <c r="AH2409" s="252" t="str">
        <f t="shared" ref="AH2409:AH2472" si="235">IF(O2409="a",0,IF(O2409="d",0,IF(C2409="","",+N2409-(C2409*N2409))))</f>
        <v/>
      </c>
      <c r="AI2409" s="258">
        <f t="shared" si="231"/>
        <v>0</v>
      </c>
    </row>
    <row r="2410" spans="1:35" ht="14.25" customHeight="1" x14ac:dyDescent="0.2">
      <c r="A2410" s="20"/>
      <c r="B2410" s="7"/>
      <c r="C2410" s="53"/>
      <c r="D2410" s="88"/>
      <c r="E2410" s="6"/>
      <c r="F2410" s="88"/>
      <c r="G2410" s="14"/>
      <c r="H2410" s="14"/>
      <c r="I2410" s="17"/>
      <c r="J2410" s="17"/>
      <c r="K2410" s="6"/>
      <c r="L2410" s="6"/>
      <c r="M2410" s="136"/>
      <c r="N2410" s="14"/>
      <c r="O2410" s="26"/>
      <c r="P2410" s="14"/>
      <c r="Q2410" s="14"/>
      <c r="R2410" s="14"/>
      <c r="S2410" s="14"/>
      <c r="T2410" s="14"/>
      <c r="U2410" s="14"/>
      <c r="V2410" s="6"/>
      <c r="W2410" s="256">
        <f t="shared" si="232"/>
        <v>0</v>
      </c>
      <c r="X2410" s="144" t="str">
        <f t="shared" si="234"/>
        <v/>
      </c>
      <c r="Y2410" s="26"/>
      <c r="Z2410" s="34"/>
      <c r="AA2410" s="34"/>
      <c r="AB2410" s="34"/>
      <c r="AC2410" s="35"/>
      <c r="AD2410" s="36"/>
      <c r="AE2410" s="49"/>
      <c r="AF2410" s="246"/>
      <c r="AG2410" s="257">
        <f t="shared" si="233"/>
        <v>0</v>
      </c>
      <c r="AH2410" s="252" t="str">
        <f t="shared" si="235"/>
        <v/>
      </c>
      <c r="AI2410" s="258">
        <f t="shared" si="231"/>
        <v>0</v>
      </c>
    </row>
    <row r="2411" spans="1:35" ht="14.25" customHeight="1" x14ac:dyDescent="0.2">
      <c r="A2411" s="20"/>
      <c r="B2411" s="7"/>
      <c r="C2411" s="53"/>
      <c r="D2411" s="88"/>
      <c r="E2411" s="6"/>
      <c r="F2411" s="88"/>
      <c r="G2411" s="14"/>
      <c r="H2411" s="14"/>
      <c r="I2411" s="17"/>
      <c r="J2411" s="17"/>
      <c r="K2411" s="6"/>
      <c r="L2411" s="6"/>
      <c r="M2411" s="136"/>
      <c r="N2411" s="14"/>
      <c r="O2411" s="26"/>
      <c r="P2411" s="14"/>
      <c r="Q2411" s="14"/>
      <c r="R2411" s="14"/>
      <c r="S2411" s="14"/>
      <c r="T2411" s="14"/>
      <c r="U2411" s="14"/>
      <c r="V2411" s="6"/>
      <c r="W2411" s="256">
        <f t="shared" si="232"/>
        <v>0</v>
      </c>
      <c r="X2411" s="144" t="str">
        <f t="shared" si="234"/>
        <v/>
      </c>
      <c r="Y2411" s="26"/>
      <c r="Z2411" s="34"/>
      <c r="AA2411" s="34"/>
      <c r="AB2411" s="34"/>
      <c r="AC2411" s="35"/>
      <c r="AD2411" s="36"/>
      <c r="AE2411" s="49"/>
      <c r="AF2411" s="246"/>
      <c r="AG2411" s="257">
        <f t="shared" si="233"/>
        <v>0</v>
      </c>
      <c r="AH2411" s="252" t="str">
        <f t="shared" si="235"/>
        <v/>
      </c>
      <c r="AI2411" s="258">
        <f t="shared" si="231"/>
        <v>0</v>
      </c>
    </row>
    <row r="2412" spans="1:35" ht="14.25" customHeight="1" x14ac:dyDescent="0.2">
      <c r="A2412" s="20"/>
      <c r="B2412" s="7"/>
      <c r="C2412" s="53"/>
      <c r="D2412" s="88"/>
      <c r="E2412" s="6"/>
      <c r="F2412" s="88"/>
      <c r="G2412" s="14"/>
      <c r="H2412" s="14"/>
      <c r="I2412" s="17"/>
      <c r="J2412" s="17"/>
      <c r="K2412" s="6"/>
      <c r="L2412" s="6"/>
      <c r="M2412" s="136"/>
      <c r="N2412" s="14"/>
      <c r="O2412" s="26"/>
      <c r="P2412" s="14"/>
      <c r="Q2412" s="14"/>
      <c r="R2412" s="14"/>
      <c r="S2412" s="14"/>
      <c r="T2412" s="14"/>
      <c r="U2412" s="14"/>
      <c r="V2412" s="6"/>
      <c r="W2412" s="256">
        <f t="shared" si="232"/>
        <v>0</v>
      </c>
      <c r="X2412" s="144" t="str">
        <f t="shared" si="234"/>
        <v/>
      </c>
      <c r="Y2412" s="26"/>
      <c r="Z2412" s="34"/>
      <c r="AA2412" s="34"/>
      <c r="AB2412" s="34"/>
      <c r="AC2412" s="35"/>
      <c r="AD2412" s="36"/>
      <c r="AE2412" s="49"/>
      <c r="AF2412" s="246"/>
      <c r="AG2412" s="257">
        <f t="shared" si="233"/>
        <v>0</v>
      </c>
      <c r="AH2412" s="252" t="str">
        <f t="shared" si="235"/>
        <v/>
      </c>
      <c r="AI2412" s="258">
        <f t="shared" si="231"/>
        <v>0</v>
      </c>
    </row>
    <row r="2413" spans="1:35" ht="14.25" customHeight="1" x14ac:dyDescent="0.2">
      <c r="A2413" s="20"/>
      <c r="B2413" s="7"/>
      <c r="C2413" s="53"/>
      <c r="D2413" s="88"/>
      <c r="E2413" s="6"/>
      <c r="F2413" s="88"/>
      <c r="G2413" s="14"/>
      <c r="H2413" s="14"/>
      <c r="I2413" s="17"/>
      <c r="J2413" s="17"/>
      <c r="K2413" s="6"/>
      <c r="L2413" s="6"/>
      <c r="M2413" s="136"/>
      <c r="N2413" s="14"/>
      <c r="O2413" s="26"/>
      <c r="P2413" s="14"/>
      <c r="Q2413" s="14"/>
      <c r="R2413" s="14"/>
      <c r="S2413" s="14"/>
      <c r="T2413" s="14"/>
      <c r="U2413" s="14"/>
      <c r="V2413" s="6"/>
      <c r="W2413" s="256">
        <f t="shared" si="232"/>
        <v>0</v>
      </c>
      <c r="X2413" s="144" t="str">
        <f t="shared" si="234"/>
        <v/>
      </c>
      <c r="Y2413" s="26"/>
      <c r="Z2413" s="34"/>
      <c r="AA2413" s="34"/>
      <c r="AB2413" s="34"/>
      <c r="AC2413" s="35"/>
      <c r="AD2413" s="36"/>
      <c r="AE2413" s="49"/>
      <c r="AF2413" s="246"/>
      <c r="AG2413" s="257">
        <f t="shared" si="233"/>
        <v>0</v>
      </c>
      <c r="AH2413" s="252" t="str">
        <f t="shared" si="235"/>
        <v/>
      </c>
      <c r="AI2413" s="258">
        <f t="shared" si="231"/>
        <v>0</v>
      </c>
    </row>
    <row r="2414" spans="1:35" ht="14.25" customHeight="1" x14ac:dyDescent="0.2">
      <c r="A2414" s="20"/>
      <c r="B2414" s="7"/>
      <c r="C2414" s="53"/>
      <c r="D2414" s="88"/>
      <c r="E2414" s="6"/>
      <c r="F2414" s="88"/>
      <c r="G2414" s="14"/>
      <c r="H2414" s="14"/>
      <c r="I2414" s="17"/>
      <c r="J2414" s="17"/>
      <c r="K2414" s="6"/>
      <c r="L2414" s="6"/>
      <c r="M2414" s="136"/>
      <c r="N2414" s="14"/>
      <c r="O2414" s="26"/>
      <c r="P2414" s="14"/>
      <c r="Q2414" s="14"/>
      <c r="R2414" s="14"/>
      <c r="S2414" s="14"/>
      <c r="T2414" s="14"/>
      <c r="U2414" s="14"/>
      <c r="V2414" s="6"/>
      <c r="W2414" s="256">
        <f t="shared" si="232"/>
        <v>0</v>
      </c>
      <c r="X2414" s="144" t="str">
        <f t="shared" si="234"/>
        <v/>
      </c>
      <c r="Y2414" s="26"/>
      <c r="Z2414" s="34"/>
      <c r="AA2414" s="34"/>
      <c r="AB2414" s="34"/>
      <c r="AC2414" s="35"/>
      <c r="AD2414" s="36"/>
      <c r="AE2414" s="49"/>
      <c r="AF2414" s="246"/>
      <c r="AG2414" s="257">
        <f t="shared" si="233"/>
        <v>0</v>
      </c>
      <c r="AH2414" s="252" t="str">
        <f t="shared" si="235"/>
        <v/>
      </c>
      <c r="AI2414" s="258">
        <f t="shared" ref="AI2414:AI2477" si="236">AG2414-W2414</f>
        <v>0</v>
      </c>
    </row>
    <row r="2415" spans="1:35" ht="14.25" customHeight="1" x14ac:dyDescent="0.2">
      <c r="A2415" s="20"/>
      <c r="B2415" s="7"/>
      <c r="C2415" s="53"/>
      <c r="D2415" s="88"/>
      <c r="E2415" s="6"/>
      <c r="F2415" s="88"/>
      <c r="G2415" s="14"/>
      <c r="H2415" s="14"/>
      <c r="I2415" s="17"/>
      <c r="J2415" s="17"/>
      <c r="K2415" s="6"/>
      <c r="L2415" s="6"/>
      <c r="M2415" s="136"/>
      <c r="N2415" s="14"/>
      <c r="O2415" s="26"/>
      <c r="P2415" s="14"/>
      <c r="Q2415" s="14"/>
      <c r="R2415" s="14"/>
      <c r="S2415" s="14"/>
      <c r="T2415" s="14"/>
      <c r="U2415" s="14"/>
      <c r="V2415" s="6"/>
      <c r="W2415" s="256">
        <f t="shared" si="232"/>
        <v>0</v>
      </c>
      <c r="X2415" s="144" t="str">
        <f t="shared" si="234"/>
        <v/>
      </c>
      <c r="Y2415" s="26"/>
      <c r="Z2415" s="34"/>
      <c r="AA2415" s="34"/>
      <c r="AB2415" s="34"/>
      <c r="AC2415" s="35"/>
      <c r="AD2415" s="36"/>
      <c r="AE2415" s="49"/>
      <c r="AF2415" s="246"/>
      <c r="AG2415" s="257">
        <f t="shared" si="233"/>
        <v>0</v>
      </c>
      <c r="AH2415" s="252" t="str">
        <f t="shared" si="235"/>
        <v/>
      </c>
      <c r="AI2415" s="258">
        <f t="shared" si="236"/>
        <v>0</v>
      </c>
    </row>
    <row r="2416" spans="1:35" ht="14.25" customHeight="1" x14ac:dyDescent="0.2">
      <c r="A2416" s="20"/>
      <c r="B2416" s="7"/>
      <c r="C2416" s="53"/>
      <c r="D2416" s="88"/>
      <c r="E2416" s="6"/>
      <c r="F2416" s="88"/>
      <c r="G2416" s="14"/>
      <c r="H2416" s="14"/>
      <c r="I2416" s="17"/>
      <c r="J2416" s="17"/>
      <c r="K2416" s="6"/>
      <c r="L2416" s="6"/>
      <c r="M2416" s="136"/>
      <c r="N2416" s="14"/>
      <c r="O2416" s="26"/>
      <c r="P2416" s="14"/>
      <c r="Q2416" s="14"/>
      <c r="R2416" s="14"/>
      <c r="S2416" s="14"/>
      <c r="T2416" s="14"/>
      <c r="U2416" s="14"/>
      <c r="V2416" s="6"/>
      <c r="W2416" s="256">
        <f t="shared" si="232"/>
        <v>0</v>
      </c>
      <c r="X2416" s="144" t="str">
        <f t="shared" si="234"/>
        <v/>
      </c>
      <c r="Y2416" s="26"/>
      <c r="Z2416" s="34"/>
      <c r="AA2416" s="34"/>
      <c r="AB2416" s="34"/>
      <c r="AC2416" s="35"/>
      <c r="AD2416" s="36"/>
      <c r="AE2416" s="49"/>
      <c r="AF2416" s="246"/>
      <c r="AG2416" s="257">
        <f t="shared" si="233"/>
        <v>0</v>
      </c>
      <c r="AH2416" s="252" t="str">
        <f t="shared" si="235"/>
        <v/>
      </c>
      <c r="AI2416" s="258">
        <f t="shared" si="236"/>
        <v>0</v>
      </c>
    </row>
    <row r="2417" spans="1:35" ht="14.25" customHeight="1" x14ac:dyDescent="0.2">
      <c r="A2417" s="20"/>
      <c r="B2417" s="7"/>
      <c r="C2417" s="53"/>
      <c r="D2417" s="88"/>
      <c r="E2417" s="6"/>
      <c r="F2417" s="88"/>
      <c r="G2417" s="14"/>
      <c r="H2417" s="14"/>
      <c r="I2417" s="17"/>
      <c r="J2417" s="17"/>
      <c r="K2417" s="6"/>
      <c r="L2417" s="6"/>
      <c r="M2417" s="136"/>
      <c r="N2417" s="14"/>
      <c r="O2417" s="26"/>
      <c r="P2417" s="14"/>
      <c r="Q2417" s="14"/>
      <c r="R2417" s="14"/>
      <c r="S2417" s="14"/>
      <c r="T2417" s="14"/>
      <c r="U2417" s="14"/>
      <c r="V2417" s="6"/>
      <c r="W2417" s="256">
        <f t="shared" si="232"/>
        <v>0</v>
      </c>
      <c r="X2417" s="144" t="str">
        <f t="shared" si="234"/>
        <v/>
      </c>
      <c r="Y2417" s="26"/>
      <c r="Z2417" s="34"/>
      <c r="AA2417" s="34"/>
      <c r="AB2417" s="34"/>
      <c r="AC2417" s="35"/>
      <c r="AD2417" s="36"/>
      <c r="AE2417" s="49"/>
      <c r="AF2417" s="246"/>
      <c r="AG2417" s="257">
        <f t="shared" si="233"/>
        <v>0</v>
      </c>
      <c r="AH2417" s="252" t="str">
        <f t="shared" si="235"/>
        <v/>
      </c>
      <c r="AI2417" s="258">
        <f t="shared" si="236"/>
        <v>0</v>
      </c>
    </row>
    <row r="2418" spans="1:35" ht="14.25" customHeight="1" x14ac:dyDescent="0.2">
      <c r="A2418" s="20"/>
      <c r="B2418" s="7"/>
      <c r="C2418" s="53"/>
      <c r="D2418" s="88"/>
      <c r="E2418" s="6"/>
      <c r="F2418" s="88"/>
      <c r="G2418" s="14"/>
      <c r="H2418" s="14"/>
      <c r="I2418" s="17"/>
      <c r="J2418" s="17"/>
      <c r="K2418" s="6"/>
      <c r="L2418" s="6"/>
      <c r="M2418" s="136"/>
      <c r="N2418" s="14"/>
      <c r="O2418" s="26"/>
      <c r="P2418" s="14"/>
      <c r="Q2418" s="14"/>
      <c r="R2418" s="14"/>
      <c r="S2418" s="14"/>
      <c r="T2418" s="14"/>
      <c r="U2418" s="14"/>
      <c r="V2418" s="6"/>
      <c r="W2418" s="256">
        <f t="shared" si="232"/>
        <v>0</v>
      </c>
      <c r="X2418" s="144" t="str">
        <f t="shared" si="234"/>
        <v/>
      </c>
      <c r="Y2418" s="26"/>
      <c r="Z2418" s="34"/>
      <c r="AA2418" s="34"/>
      <c r="AB2418" s="34"/>
      <c r="AC2418" s="35"/>
      <c r="AD2418" s="36"/>
      <c r="AE2418" s="49"/>
      <c r="AF2418" s="246"/>
      <c r="AG2418" s="257">
        <f t="shared" si="233"/>
        <v>0</v>
      </c>
      <c r="AH2418" s="252" t="str">
        <f t="shared" si="235"/>
        <v/>
      </c>
      <c r="AI2418" s="258">
        <f t="shared" si="236"/>
        <v>0</v>
      </c>
    </row>
    <row r="2419" spans="1:35" ht="14.25" customHeight="1" x14ac:dyDescent="0.2">
      <c r="A2419" s="20"/>
      <c r="B2419" s="7"/>
      <c r="C2419" s="53"/>
      <c r="D2419" s="88"/>
      <c r="E2419" s="6"/>
      <c r="F2419" s="88"/>
      <c r="G2419" s="14"/>
      <c r="H2419" s="14"/>
      <c r="I2419" s="17"/>
      <c r="J2419" s="17"/>
      <c r="K2419" s="6"/>
      <c r="L2419" s="6"/>
      <c r="M2419" s="136"/>
      <c r="N2419" s="14"/>
      <c r="O2419" s="26"/>
      <c r="P2419" s="14"/>
      <c r="Q2419" s="14"/>
      <c r="R2419" s="14"/>
      <c r="S2419" s="14"/>
      <c r="T2419" s="14"/>
      <c r="U2419" s="14"/>
      <c r="V2419" s="6"/>
      <c r="W2419" s="256">
        <f t="shared" si="232"/>
        <v>0</v>
      </c>
      <c r="X2419" s="144" t="str">
        <f t="shared" si="234"/>
        <v/>
      </c>
      <c r="Y2419" s="26"/>
      <c r="Z2419" s="34"/>
      <c r="AA2419" s="34"/>
      <c r="AB2419" s="34"/>
      <c r="AC2419" s="35"/>
      <c r="AD2419" s="36"/>
      <c r="AE2419" s="49"/>
      <c r="AF2419" s="246"/>
      <c r="AG2419" s="257">
        <f t="shared" si="233"/>
        <v>0</v>
      </c>
      <c r="AH2419" s="252" t="str">
        <f t="shared" si="235"/>
        <v/>
      </c>
      <c r="AI2419" s="258">
        <f t="shared" si="236"/>
        <v>0</v>
      </c>
    </row>
    <row r="2420" spans="1:35" ht="14.25" customHeight="1" x14ac:dyDescent="0.2">
      <c r="A2420" s="20"/>
      <c r="B2420" s="7"/>
      <c r="C2420" s="53"/>
      <c r="D2420" s="88"/>
      <c r="E2420" s="6"/>
      <c r="F2420" s="88"/>
      <c r="G2420" s="14"/>
      <c r="H2420" s="14"/>
      <c r="I2420" s="17"/>
      <c r="J2420" s="17"/>
      <c r="K2420" s="6"/>
      <c r="L2420" s="6"/>
      <c r="M2420" s="136"/>
      <c r="N2420" s="14"/>
      <c r="O2420" s="26"/>
      <c r="P2420" s="14"/>
      <c r="Q2420" s="14"/>
      <c r="R2420" s="14"/>
      <c r="S2420" s="14"/>
      <c r="T2420" s="14"/>
      <c r="U2420" s="14"/>
      <c r="V2420" s="6"/>
      <c r="W2420" s="256">
        <f t="shared" si="232"/>
        <v>0</v>
      </c>
      <c r="X2420" s="144" t="str">
        <f t="shared" si="234"/>
        <v/>
      </c>
      <c r="Y2420" s="26"/>
      <c r="Z2420" s="34"/>
      <c r="AA2420" s="34"/>
      <c r="AB2420" s="34"/>
      <c r="AC2420" s="35"/>
      <c r="AD2420" s="36"/>
      <c r="AE2420" s="49"/>
      <c r="AF2420" s="246"/>
      <c r="AG2420" s="257">
        <f t="shared" si="233"/>
        <v>0</v>
      </c>
      <c r="AH2420" s="252" t="str">
        <f t="shared" si="235"/>
        <v/>
      </c>
      <c r="AI2420" s="258">
        <f t="shared" si="236"/>
        <v>0</v>
      </c>
    </row>
    <row r="2421" spans="1:35" ht="14.25" customHeight="1" x14ac:dyDescent="0.2">
      <c r="A2421" s="20"/>
      <c r="B2421" s="7"/>
      <c r="C2421" s="53"/>
      <c r="D2421" s="88"/>
      <c r="E2421" s="6"/>
      <c r="F2421" s="88"/>
      <c r="G2421" s="14"/>
      <c r="H2421" s="14"/>
      <c r="I2421" s="17"/>
      <c r="J2421" s="17"/>
      <c r="K2421" s="6"/>
      <c r="L2421" s="6"/>
      <c r="M2421" s="136"/>
      <c r="N2421" s="14"/>
      <c r="O2421" s="26"/>
      <c r="P2421" s="14"/>
      <c r="Q2421" s="14"/>
      <c r="R2421" s="14"/>
      <c r="S2421" s="14"/>
      <c r="T2421" s="14"/>
      <c r="U2421" s="14"/>
      <c r="V2421" s="6"/>
      <c r="W2421" s="256">
        <f t="shared" si="232"/>
        <v>0</v>
      </c>
      <c r="X2421" s="144" t="str">
        <f t="shared" si="234"/>
        <v/>
      </c>
      <c r="Y2421" s="26"/>
      <c r="Z2421" s="34"/>
      <c r="AA2421" s="34"/>
      <c r="AB2421" s="34"/>
      <c r="AC2421" s="35"/>
      <c r="AD2421" s="36"/>
      <c r="AE2421" s="49"/>
      <c r="AF2421" s="246"/>
      <c r="AG2421" s="257">
        <f t="shared" si="233"/>
        <v>0</v>
      </c>
      <c r="AH2421" s="252" t="str">
        <f t="shared" si="235"/>
        <v/>
      </c>
      <c r="AI2421" s="258">
        <f t="shared" si="236"/>
        <v>0</v>
      </c>
    </row>
    <row r="2422" spans="1:35" ht="14.25" customHeight="1" x14ac:dyDescent="0.2">
      <c r="A2422" s="20"/>
      <c r="B2422" s="7"/>
      <c r="C2422" s="53"/>
      <c r="D2422" s="88"/>
      <c r="E2422" s="6"/>
      <c r="F2422" s="88"/>
      <c r="G2422" s="14"/>
      <c r="H2422" s="14"/>
      <c r="I2422" s="17"/>
      <c r="J2422" s="17"/>
      <c r="K2422" s="6"/>
      <c r="L2422" s="6"/>
      <c r="M2422" s="136"/>
      <c r="N2422" s="14"/>
      <c r="O2422" s="26"/>
      <c r="P2422" s="14"/>
      <c r="Q2422" s="14"/>
      <c r="R2422" s="14"/>
      <c r="S2422" s="14"/>
      <c r="T2422" s="14"/>
      <c r="U2422" s="14"/>
      <c r="V2422" s="6"/>
      <c r="W2422" s="256">
        <f t="shared" si="232"/>
        <v>0</v>
      </c>
      <c r="X2422" s="144" t="str">
        <f t="shared" si="234"/>
        <v/>
      </c>
      <c r="Y2422" s="26"/>
      <c r="Z2422" s="34"/>
      <c r="AA2422" s="34"/>
      <c r="AB2422" s="34"/>
      <c r="AC2422" s="35"/>
      <c r="AD2422" s="36"/>
      <c r="AE2422" s="49"/>
      <c r="AF2422" s="246"/>
      <c r="AG2422" s="257">
        <f t="shared" si="233"/>
        <v>0</v>
      </c>
      <c r="AH2422" s="252" t="str">
        <f t="shared" si="235"/>
        <v/>
      </c>
      <c r="AI2422" s="258">
        <f t="shared" si="236"/>
        <v>0</v>
      </c>
    </row>
    <row r="2423" spans="1:35" ht="14.25" customHeight="1" x14ac:dyDescent="0.2">
      <c r="A2423" s="20"/>
      <c r="B2423" s="7"/>
      <c r="C2423" s="53"/>
      <c r="D2423" s="88"/>
      <c r="E2423" s="6"/>
      <c r="F2423" s="88"/>
      <c r="G2423" s="14"/>
      <c r="H2423" s="14"/>
      <c r="I2423" s="17"/>
      <c r="J2423" s="17"/>
      <c r="K2423" s="6"/>
      <c r="L2423" s="6"/>
      <c r="M2423" s="136"/>
      <c r="N2423" s="14"/>
      <c r="O2423" s="26"/>
      <c r="P2423" s="14"/>
      <c r="Q2423" s="14"/>
      <c r="R2423" s="14"/>
      <c r="S2423" s="14"/>
      <c r="T2423" s="14"/>
      <c r="U2423" s="14"/>
      <c r="V2423" s="6"/>
      <c r="W2423" s="256">
        <f t="shared" si="232"/>
        <v>0</v>
      </c>
      <c r="X2423" s="144" t="str">
        <f t="shared" si="234"/>
        <v/>
      </c>
      <c r="Y2423" s="26"/>
      <c r="Z2423" s="34"/>
      <c r="AA2423" s="34"/>
      <c r="AB2423" s="34"/>
      <c r="AC2423" s="35"/>
      <c r="AD2423" s="36"/>
      <c r="AE2423" s="49"/>
      <c r="AF2423" s="246"/>
      <c r="AG2423" s="257">
        <f t="shared" si="233"/>
        <v>0</v>
      </c>
      <c r="AH2423" s="252" t="str">
        <f t="shared" si="235"/>
        <v/>
      </c>
      <c r="AI2423" s="258">
        <f t="shared" si="236"/>
        <v>0</v>
      </c>
    </row>
    <row r="2424" spans="1:35" ht="14.25" customHeight="1" x14ac:dyDescent="0.2">
      <c r="A2424" s="20"/>
      <c r="B2424" s="7"/>
      <c r="C2424" s="53"/>
      <c r="D2424" s="88"/>
      <c r="E2424" s="6"/>
      <c r="F2424" s="88"/>
      <c r="G2424" s="14"/>
      <c r="H2424" s="14"/>
      <c r="I2424" s="17"/>
      <c r="J2424" s="17"/>
      <c r="K2424" s="6"/>
      <c r="L2424" s="6"/>
      <c r="M2424" s="136"/>
      <c r="N2424" s="14"/>
      <c r="O2424" s="26"/>
      <c r="P2424" s="14"/>
      <c r="Q2424" s="14"/>
      <c r="R2424" s="14"/>
      <c r="S2424" s="14"/>
      <c r="T2424" s="14"/>
      <c r="U2424" s="14"/>
      <c r="V2424" s="6"/>
      <c r="W2424" s="256">
        <f t="shared" si="232"/>
        <v>0</v>
      </c>
      <c r="X2424" s="144" t="str">
        <f t="shared" si="234"/>
        <v/>
      </c>
      <c r="Y2424" s="26"/>
      <c r="Z2424" s="34"/>
      <c r="AA2424" s="34"/>
      <c r="AB2424" s="34"/>
      <c r="AC2424" s="35"/>
      <c r="AD2424" s="36"/>
      <c r="AE2424" s="49"/>
      <c r="AF2424" s="246"/>
      <c r="AG2424" s="257">
        <f t="shared" si="233"/>
        <v>0</v>
      </c>
      <c r="AH2424" s="252" t="str">
        <f t="shared" si="235"/>
        <v/>
      </c>
      <c r="AI2424" s="258">
        <f t="shared" si="236"/>
        <v>0</v>
      </c>
    </row>
    <row r="2425" spans="1:35" ht="14.25" customHeight="1" x14ac:dyDescent="0.2">
      <c r="A2425" s="20"/>
      <c r="B2425" s="7"/>
      <c r="C2425" s="53"/>
      <c r="D2425" s="88"/>
      <c r="E2425" s="6"/>
      <c r="F2425" s="88"/>
      <c r="G2425" s="14"/>
      <c r="H2425" s="14"/>
      <c r="I2425" s="17"/>
      <c r="J2425" s="17"/>
      <c r="K2425" s="6"/>
      <c r="L2425" s="6"/>
      <c r="M2425" s="136"/>
      <c r="N2425" s="14"/>
      <c r="O2425" s="26"/>
      <c r="P2425" s="14"/>
      <c r="Q2425" s="14"/>
      <c r="R2425" s="14"/>
      <c r="S2425" s="14"/>
      <c r="T2425" s="14"/>
      <c r="U2425" s="14"/>
      <c r="V2425" s="6"/>
      <c r="W2425" s="256">
        <f t="shared" si="232"/>
        <v>0</v>
      </c>
      <c r="X2425" s="144" t="str">
        <f t="shared" si="234"/>
        <v/>
      </c>
      <c r="Y2425" s="26"/>
      <c r="Z2425" s="34"/>
      <c r="AA2425" s="34"/>
      <c r="AB2425" s="34"/>
      <c r="AC2425" s="35"/>
      <c r="AD2425" s="36"/>
      <c r="AE2425" s="49"/>
      <c r="AF2425" s="246"/>
      <c r="AG2425" s="257">
        <f t="shared" si="233"/>
        <v>0</v>
      </c>
      <c r="AH2425" s="252" t="str">
        <f t="shared" si="235"/>
        <v/>
      </c>
      <c r="AI2425" s="258">
        <f t="shared" si="236"/>
        <v>0</v>
      </c>
    </row>
    <row r="2426" spans="1:35" ht="14.25" customHeight="1" x14ac:dyDescent="0.2">
      <c r="A2426" s="20"/>
      <c r="B2426" s="7"/>
      <c r="C2426" s="53"/>
      <c r="D2426" s="88"/>
      <c r="E2426" s="6"/>
      <c r="F2426" s="88"/>
      <c r="G2426" s="14"/>
      <c r="H2426" s="14"/>
      <c r="I2426" s="17"/>
      <c r="J2426" s="17"/>
      <c r="K2426" s="6"/>
      <c r="L2426" s="6"/>
      <c r="M2426" s="136"/>
      <c r="N2426" s="14"/>
      <c r="O2426" s="26"/>
      <c r="P2426" s="14"/>
      <c r="Q2426" s="14"/>
      <c r="R2426" s="14"/>
      <c r="S2426" s="14"/>
      <c r="T2426" s="14"/>
      <c r="U2426" s="14"/>
      <c r="V2426" s="6"/>
      <c r="W2426" s="256">
        <f t="shared" si="232"/>
        <v>0</v>
      </c>
      <c r="X2426" s="144" t="str">
        <f t="shared" si="234"/>
        <v/>
      </c>
      <c r="Y2426" s="26"/>
      <c r="Z2426" s="34"/>
      <c r="AA2426" s="34"/>
      <c r="AB2426" s="34"/>
      <c r="AC2426" s="35"/>
      <c r="AD2426" s="36"/>
      <c r="AE2426" s="49"/>
      <c r="AF2426" s="246"/>
      <c r="AG2426" s="257">
        <f t="shared" si="233"/>
        <v>0</v>
      </c>
      <c r="AH2426" s="252" t="str">
        <f t="shared" si="235"/>
        <v/>
      </c>
      <c r="AI2426" s="258">
        <f t="shared" si="236"/>
        <v>0</v>
      </c>
    </row>
    <row r="2427" spans="1:35" ht="14.25" customHeight="1" x14ac:dyDescent="0.2">
      <c r="A2427" s="20"/>
      <c r="B2427" s="7"/>
      <c r="C2427" s="53"/>
      <c r="D2427" s="88"/>
      <c r="E2427" s="6"/>
      <c r="F2427" s="88"/>
      <c r="G2427" s="14"/>
      <c r="H2427" s="14"/>
      <c r="I2427" s="17"/>
      <c r="J2427" s="17"/>
      <c r="K2427" s="6"/>
      <c r="L2427" s="6"/>
      <c r="M2427" s="136"/>
      <c r="N2427" s="14"/>
      <c r="O2427" s="26"/>
      <c r="P2427" s="14"/>
      <c r="Q2427" s="14"/>
      <c r="R2427" s="14"/>
      <c r="S2427" s="14"/>
      <c r="T2427" s="14"/>
      <c r="U2427" s="14"/>
      <c r="V2427" s="6"/>
      <c r="W2427" s="256">
        <f t="shared" si="232"/>
        <v>0</v>
      </c>
      <c r="X2427" s="144" t="str">
        <f t="shared" si="234"/>
        <v/>
      </c>
      <c r="Y2427" s="26"/>
      <c r="Z2427" s="34"/>
      <c r="AA2427" s="34"/>
      <c r="AB2427" s="34"/>
      <c r="AC2427" s="35"/>
      <c r="AD2427" s="36"/>
      <c r="AE2427" s="49"/>
      <c r="AF2427" s="246"/>
      <c r="AG2427" s="257">
        <f t="shared" si="233"/>
        <v>0</v>
      </c>
      <c r="AH2427" s="252" t="str">
        <f t="shared" si="235"/>
        <v/>
      </c>
      <c r="AI2427" s="258">
        <f t="shared" si="236"/>
        <v>0</v>
      </c>
    </row>
    <row r="2428" spans="1:35" ht="14.25" customHeight="1" x14ac:dyDescent="0.2">
      <c r="A2428" s="20"/>
      <c r="B2428" s="7"/>
      <c r="C2428" s="53"/>
      <c r="D2428" s="88"/>
      <c r="E2428" s="6"/>
      <c r="F2428" s="88"/>
      <c r="G2428" s="14"/>
      <c r="H2428" s="14"/>
      <c r="I2428" s="17"/>
      <c r="J2428" s="17"/>
      <c r="K2428" s="6"/>
      <c r="L2428" s="6"/>
      <c r="M2428" s="136"/>
      <c r="N2428" s="14"/>
      <c r="O2428" s="26"/>
      <c r="P2428" s="14"/>
      <c r="Q2428" s="14"/>
      <c r="R2428" s="14"/>
      <c r="S2428" s="14"/>
      <c r="T2428" s="14"/>
      <c r="U2428" s="14"/>
      <c r="V2428" s="6"/>
      <c r="W2428" s="256">
        <f t="shared" si="232"/>
        <v>0</v>
      </c>
      <c r="X2428" s="144" t="str">
        <f t="shared" si="234"/>
        <v/>
      </c>
      <c r="Y2428" s="26"/>
      <c r="Z2428" s="34"/>
      <c r="AA2428" s="34"/>
      <c r="AB2428" s="34"/>
      <c r="AC2428" s="35"/>
      <c r="AD2428" s="36"/>
      <c r="AE2428" s="49"/>
      <c r="AF2428" s="246"/>
      <c r="AG2428" s="257">
        <f t="shared" si="233"/>
        <v>0</v>
      </c>
      <c r="AH2428" s="252" t="str">
        <f t="shared" si="235"/>
        <v/>
      </c>
      <c r="AI2428" s="258">
        <f t="shared" si="236"/>
        <v>0</v>
      </c>
    </row>
    <row r="2429" spans="1:35" ht="14.25" customHeight="1" x14ac:dyDescent="0.2">
      <c r="A2429" s="20"/>
      <c r="B2429" s="7"/>
      <c r="C2429" s="53"/>
      <c r="D2429" s="88"/>
      <c r="E2429" s="6"/>
      <c r="F2429" s="88"/>
      <c r="G2429" s="14"/>
      <c r="H2429" s="14"/>
      <c r="I2429" s="17"/>
      <c r="J2429" s="17"/>
      <c r="K2429" s="6"/>
      <c r="L2429" s="6"/>
      <c r="M2429" s="136"/>
      <c r="N2429" s="14"/>
      <c r="O2429" s="26"/>
      <c r="P2429" s="14"/>
      <c r="Q2429" s="14"/>
      <c r="R2429" s="14"/>
      <c r="S2429" s="14"/>
      <c r="T2429" s="14"/>
      <c r="U2429" s="14"/>
      <c r="V2429" s="6"/>
      <c r="W2429" s="256">
        <f t="shared" si="232"/>
        <v>0</v>
      </c>
      <c r="X2429" s="144" t="str">
        <f t="shared" si="234"/>
        <v/>
      </c>
      <c r="Y2429" s="26"/>
      <c r="Z2429" s="34"/>
      <c r="AA2429" s="34"/>
      <c r="AB2429" s="34"/>
      <c r="AC2429" s="35"/>
      <c r="AD2429" s="36"/>
      <c r="AE2429" s="49"/>
      <c r="AF2429" s="246"/>
      <c r="AG2429" s="257">
        <f t="shared" si="233"/>
        <v>0</v>
      </c>
      <c r="AH2429" s="252" t="str">
        <f t="shared" si="235"/>
        <v/>
      </c>
      <c r="AI2429" s="258">
        <f t="shared" si="236"/>
        <v>0</v>
      </c>
    </row>
    <row r="2430" spans="1:35" ht="14.25" customHeight="1" x14ac:dyDescent="0.2">
      <c r="A2430" s="20"/>
      <c r="B2430" s="7"/>
      <c r="C2430" s="53"/>
      <c r="D2430" s="88"/>
      <c r="E2430" s="6"/>
      <c r="F2430" s="88"/>
      <c r="G2430" s="14"/>
      <c r="H2430" s="14"/>
      <c r="I2430" s="17"/>
      <c r="J2430" s="17"/>
      <c r="K2430" s="6"/>
      <c r="L2430" s="6"/>
      <c r="M2430" s="136"/>
      <c r="N2430" s="14"/>
      <c r="O2430" s="26"/>
      <c r="P2430" s="14"/>
      <c r="Q2430" s="14"/>
      <c r="R2430" s="14"/>
      <c r="S2430" s="14"/>
      <c r="T2430" s="14"/>
      <c r="U2430" s="14"/>
      <c r="V2430" s="6"/>
      <c r="W2430" s="256">
        <f t="shared" si="232"/>
        <v>0</v>
      </c>
      <c r="X2430" s="144" t="str">
        <f t="shared" si="234"/>
        <v/>
      </c>
      <c r="Y2430" s="26"/>
      <c r="Z2430" s="34"/>
      <c r="AA2430" s="34"/>
      <c r="AB2430" s="34"/>
      <c r="AC2430" s="35"/>
      <c r="AD2430" s="36"/>
      <c r="AE2430" s="49"/>
      <c r="AF2430" s="246"/>
      <c r="AG2430" s="257">
        <f t="shared" si="233"/>
        <v>0</v>
      </c>
      <c r="AH2430" s="252" t="str">
        <f t="shared" si="235"/>
        <v/>
      </c>
      <c r="AI2430" s="258">
        <f t="shared" si="236"/>
        <v>0</v>
      </c>
    </row>
    <row r="2431" spans="1:35" ht="14.25" customHeight="1" x14ac:dyDescent="0.2">
      <c r="A2431" s="20"/>
      <c r="B2431" s="7"/>
      <c r="C2431" s="53"/>
      <c r="D2431" s="88"/>
      <c r="E2431" s="6"/>
      <c r="F2431" s="88"/>
      <c r="G2431" s="14"/>
      <c r="H2431" s="14"/>
      <c r="I2431" s="17"/>
      <c r="J2431" s="17"/>
      <c r="K2431" s="6"/>
      <c r="L2431" s="6"/>
      <c r="M2431" s="136"/>
      <c r="N2431" s="14"/>
      <c r="O2431" s="26"/>
      <c r="P2431" s="14"/>
      <c r="Q2431" s="14"/>
      <c r="R2431" s="14"/>
      <c r="S2431" s="14"/>
      <c r="T2431" s="14"/>
      <c r="U2431" s="14"/>
      <c r="V2431" s="6"/>
      <c r="W2431" s="256">
        <f t="shared" si="232"/>
        <v>0</v>
      </c>
      <c r="X2431" s="144" t="str">
        <f t="shared" si="234"/>
        <v/>
      </c>
      <c r="Y2431" s="26"/>
      <c r="Z2431" s="34"/>
      <c r="AA2431" s="34"/>
      <c r="AB2431" s="34"/>
      <c r="AC2431" s="35"/>
      <c r="AD2431" s="36"/>
      <c r="AE2431" s="49"/>
      <c r="AF2431" s="246"/>
      <c r="AG2431" s="257">
        <f t="shared" si="233"/>
        <v>0</v>
      </c>
      <c r="AH2431" s="252" t="str">
        <f t="shared" si="235"/>
        <v/>
      </c>
      <c r="AI2431" s="258">
        <f t="shared" si="236"/>
        <v>0</v>
      </c>
    </row>
    <row r="2432" spans="1:35" ht="14.25" customHeight="1" x14ac:dyDescent="0.2">
      <c r="A2432" s="20"/>
      <c r="B2432" s="7"/>
      <c r="C2432" s="53"/>
      <c r="D2432" s="88"/>
      <c r="E2432" s="6"/>
      <c r="F2432" s="88"/>
      <c r="G2432" s="14"/>
      <c r="H2432" s="14"/>
      <c r="I2432" s="17"/>
      <c r="J2432" s="17"/>
      <c r="K2432" s="6"/>
      <c r="L2432" s="6"/>
      <c r="M2432" s="136"/>
      <c r="N2432" s="14"/>
      <c r="O2432" s="26"/>
      <c r="P2432" s="14"/>
      <c r="Q2432" s="14"/>
      <c r="R2432" s="14"/>
      <c r="S2432" s="14"/>
      <c r="T2432" s="14"/>
      <c r="U2432" s="14"/>
      <c r="V2432" s="6"/>
      <c r="W2432" s="256">
        <f t="shared" si="232"/>
        <v>0</v>
      </c>
      <c r="X2432" s="144" t="str">
        <f t="shared" si="234"/>
        <v/>
      </c>
      <c r="Y2432" s="26"/>
      <c r="Z2432" s="34"/>
      <c r="AA2432" s="34"/>
      <c r="AB2432" s="34"/>
      <c r="AC2432" s="35"/>
      <c r="AD2432" s="36"/>
      <c r="AE2432" s="49"/>
      <c r="AF2432" s="246"/>
      <c r="AG2432" s="257">
        <f t="shared" si="233"/>
        <v>0</v>
      </c>
      <c r="AH2432" s="252" t="str">
        <f t="shared" si="235"/>
        <v/>
      </c>
      <c r="AI2432" s="258">
        <f t="shared" si="236"/>
        <v>0</v>
      </c>
    </row>
    <row r="2433" spans="1:35" ht="14.25" customHeight="1" x14ac:dyDescent="0.2">
      <c r="A2433" s="20"/>
      <c r="B2433" s="7"/>
      <c r="C2433" s="53"/>
      <c r="D2433" s="88"/>
      <c r="E2433" s="6"/>
      <c r="F2433" s="88"/>
      <c r="G2433" s="14"/>
      <c r="H2433" s="14"/>
      <c r="I2433" s="17"/>
      <c r="J2433" s="17"/>
      <c r="K2433" s="6"/>
      <c r="L2433" s="6"/>
      <c r="M2433" s="136"/>
      <c r="N2433" s="14"/>
      <c r="O2433" s="26"/>
      <c r="P2433" s="14"/>
      <c r="Q2433" s="14"/>
      <c r="R2433" s="14"/>
      <c r="S2433" s="14"/>
      <c r="T2433" s="14"/>
      <c r="U2433" s="14"/>
      <c r="V2433" s="6"/>
      <c r="W2433" s="256">
        <f t="shared" si="232"/>
        <v>0</v>
      </c>
      <c r="X2433" s="144" t="str">
        <f t="shared" si="234"/>
        <v/>
      </c>
      <c r="Y2433" s="26"/>
      <c r="Z2433" s="34"/>
      <c r="AA2433" s="34"/>
      <c r="AB2433" s="34"/>
      <c r="AC2433" s="35"/>
      <c r="AD2433" s="36"/>
      <c r="AE2433" s="49"/>
      <c r="AF2433" s="246"/>
      <c r="AG2433" s="257">
        <f t="shared" si="233"/>
        <v>0</v>
      </c>
      <c r="AH2433" s="252" t="str">
        <f t="shared" si="235"/>
        <v/>
      </c>
      <c r="AI2433" s="258">
        <f t="shared" si="236"/>
        <v>0</v>
      </c>
    </row>
    <row r="2434" spans="1:35" ht="14.25" customHeight="1" x14ac:dyDescent="0.2">
      <c r="A2434" s="20"/>
      <c r="B2434" s="7"/>
      <c r="C2434" s="53"/>
      <c r="D2434" s="88"/>
      <c r="E2434" s="6"/>
      <c r="F2434" s="88"/>
      <c r="G2434" s="14"/>
      <c r="H2434" s="14"/>
      <c r="I2434" s="17"/>
      <c r="J2434" s="17"/>
      <c r="K2434" s="6"/>
      <c r="L2434" s="6"/>
      <c r="M2434" s="136"/>
      <c r="N2434" s="14"/>
      <c r="O2434" s="26"/>
      <c r="P2434" s="14"/>
      <c r="Q2434" s="14"/>
      <c r="R2434" s="14"/>
      <c r="S2434" s="14"/>
      <c r="T2434" s="14"/>
      <c r="U2434" s="14"/>
      <c r="V2434" s="6"/>
      <c r="W2434" s="256">
        <f t="shared" si="232"/>
        <v>0</v>
      </c>
      <c r="X2434" s="144" t="str">
        <f t="shared" si="234"/>
        <v/>
      </c>
      <c r="Y2434" s="26"/>
      <c r="Z2434" s="34"/>
      <c r="AA2434" s="34"/>
      <c r="AB2434" s="34"/>
      <c r="AC2434" s="35"/>
      <c r="AD2434" s="36"/>
      <c r="AE2434" s="49"/>
      <c r="AF2434" s="246"/>
      <c r="AG2434" s="257">
        <f t="shared" si="233"/>
        <v>0</v>
      </c>
      <c r="AH2434" s="252" t="str">
        <f t="shared" si="235"/>
        <v/>
      </c>
      <c r="AI2434" s="258">
        <f t="shared" si="236"/>
        <v>0</v>
      </c>
    </row>
    <row r="2435" spans="1:35" ht="14.25" customHeight="1" x14ac:dyDescent="0.2">
      <c r="A2435" s="20"/>
      <c r="B2435" s="7"/>
      <c r="C2435" s="53"/>
      <c r="D2435" s="88"/>
      <c r="E2435" s="6"/>
      <c r="F2435" s="88"/>
      <c r="G2435" s="14"/>
      <c r="H2435" s="14"/>
      <c r="I2435" s="17"/>
      <c r="J2435" s="17"/>
      <c r="K2435" s="6"/>
      <c r="L2435" s="6"/>
      <c r="M2435" s="136"/>
      <c r="N2435" s="14"/>
      <c r="O2435" s="26"/>
      <c r="P2435" s="14"/>
      <c r="Q2435" s="14"/>
      <c r="R2435" s="14"/>
      <c r="S2435" s="14"/>
      <c r="T2435" s="14"/>
      <c r="U2435" s="14"/>
      <c r="V2435" s="6"/>
      <c r="W2435" s="256">
        <f t="shared" si="232"/>
        <v>0</v>
      </c>
      <c r="X2435" s="144" t="str">
        <f t="shared" si="234"/>
        <v/>
      </c>
      <c r="Y2435" s="26"/>
      <c r="Z2435" s="34"/>
      <c r="AA2435" s="34"/>
      <c r="AB2435" s="34"/>
      <c r="AC2435" s="35"/>
      <c r="AD2435" s="36"/>
      <c r="AE2435" s="49"/>
      <c r="AF2435" s="246"/>
      <c r="AG2435" s="257">
        <f t="shared" si="233"/>
        <v>0</v>
      </c>
      <c r="AH2435" s="252" t="str">
        <f t="shared" si="235"/>
        <v/>
      </c>
      <c r="AI2435" s="258">
        <f t="shared" si="236"/>
        <v>0</v>
      </c>
    </row>
    <row r="2436" spans="1:35" ht="14.25" customHeight="1" x14ac:dyDescent="0.2">
      <c r="A2436" s="20"/>
      <c r="B2436" s="7"/>
      <c r="C2436" s="53"/>
      <c r="D2436" s="88"/>
      <c r="E2436" s="6"/>
      <c r="F2436" s="88"/>
      <c r="G2436" s="14"/>
      <c r="H2436" s="14"/>
      <c r="I2436" s="17"/>
      <c r="J2436" s="17"/>
      <c r="K2436" s="6"/>
      <c r="L2436" s="6"/>
      <c r="M2436" s="136"/>
      <c r="N2436" s="14"/>
      <c r="O2436" s="26"/>
      <c r="P2436" s="14"/>
      <c r="Q2436" s="14"/>
      <c r="R2436" s="14"/>
      <c r="S2436" s="14"/>
      <c r="T2436" s="14"/>
      <c r="U2436" s="14"/>
      <c r="V2436" s="6"/>
      <c r="W2436" s="256">
        <f t="shared" si="232"/>
        <v>0</v>
      </c>
      <c r="X2436" s="144" t="str">
        <f t="shared" si="234"/>
        <v/>
      </c>
      <c r="Y2436" s="26"/>
      <c r="Z2436" s="34"/>
      <c r="AA2436" s="34"/>
      <c r="AB2436" s="34"/>
      <c r="AC2436" s="35"/>
      <c r="AD2436" s="36"/>
      <c r="AE2436" s="49"/>
      <c r="AF2436" s="246"/>
      <c r="AG2436" s="257">
        <f t="shared" si="233"/>
        <v>0</v>
      </c>
      <c r="AH2436" s="252" t="str">
        <f t="shared" si="235"/>
        <v/>
      </c>
      <c r="AI2436" s="258">
        <f t="shared" si="236"/>
        <v>0</v>
      </c>
    </row>
    <row r="2437" spans="1:35" ht="14.25" customHeight="1" x14ac:dyDescent="0.2">
      <c r="A2437" s="20"/>
      <c r="B2437" s="7"/>
      <c r="C2437" s="53"/>
      <c r="D2437" s="88"/>
      <c r="E2437" s="6"/>
      <c r="F2437" s="88"/>
      <c r="G2437" s="14"/>
      <c r="H2437" s="14"/>
      <c r="I2437" s="17"/>
      <c r="J2437" s="17"/>
      <c r="K2437" s="6"/>
      <c r="L2437" s="6"/>
      <c r="M2437" s="136"/>
      <c r="N2437" s="14"/>
      <c r="O2437" s="26"/>
      <c r="P2437" s="14"/>
      <c r="Q2437" s="14"/>
      <c r="R2437" s="14"/>
      <c r="S2437" s="14"/>
      <c r="T2437" s="14"/>
      <c r="U2437" s="14"/>
      <c r="V2437" s="6"/>
      <c r="W2437" s="256">
        <f t="shared" si="232"/>
        <v>0</v>
      </c>
      <c r="X2437" s="144" t="str">
        <f t="shared" si="234"/>
        <v/>
      </c>
      <c r="Y2437" s="26"/>
      <c r="Z2437" s="34"/>
      <c r="AA2437" s="34"/>
      <c r="AB2437" s="34"/>
      <c r="AC2437" s="35"/>
      <c r="AD2437" s="36"/>
      <c r="AE2437" s="49"/>
      <c r="AF2437" s="246"/>
      <c r="AG2437" s="257">
        <f t="shared" si="233"/>
        <v>0</v>
      </c>
      <c r="AH2437" s="252" t="str">
        <f t="shared" si="235"/>
        <v/>
      </c>
      <c r="AI2437" s="258">
        <f t="shared" si="236"/>
        <v>0</v>
      </c>
    </row>
    <row r="2438" spans="1:35" ht="14.25" customHeight="1" x14ac:dyDescent="0.2">
      <c r="A2438" s="20"/>
      <c r="B2438" s="7"/>
      <c r="C2438" s="53"/>
      <c r="D2438" s="88"/>
      <c r="E2438" s="6"/>
      <c r="F2438" s="88"/>
      <c r="G2438" s="14"/>
      <c r="H2438" s="14"/>
      <c r="I2438" s="17"/>
      <c r="J2438" s="17"/>
      <c r="K2438" s="6"/>
      <c r="L2438" s="6"/>
      <c r="M2438" s="136"/>
      <c r="N2438" s="14"/>
      <c r="O2438" s="26"/>
      <c r="P2438" s="14"/>
      <c r="Q2438" s="14"/>
      <c r="R2438" s="14"/>
      <c r="S2438" s="14"/>
      <c r="T2438" s="14"/>
      <c r="U2438" s="14"/>
      <c r="V2438" s="6"/>
      <c r="W2438" s="256">
        <f t="shared" si="232"/>
        <v>0</v>
      </c>
      <c r="X2438" s="144" t="str">
        <f t="shared" si="234"/>
        <v/>
      </c>
      <c r="Y2438" s="26"/>
      <c r="Z2438" s="34"/>
      <c r="AA2438" s="34"/>
      <c r="AB2438" s="34"/>
      <c r="AC2438" s="35"/>
      <c r="AD2438" s="36"/>
      <c r="AE2438" s="49"/>
      <c r="AF2438" s="246"/>
      <c r="AG2438" s="257">
        <f t="shared" si="233"/>
        <v>0</v>
      </c>
      <c r="AH2438" s="252" t="str">
        <f t="shared" si="235"/>
        <v/>
      </c>
      <c r="AI2438" s="258">
        <f t="shared" si="236"/>
        <v>0</v>
      </c>
    </row>
    <row r="2439" spans="1:35" ht="14.25" customHeight="1" x14ac:dyDescent="0.2">
      <c r="A2439" s="20"/>
      <c r="B2439" s="7"/>
      <c r="C2439" s="53"/>
      <c r="D2439" s="88"/>
      <c r="E2439" s="6"/>
      <c r="F2439" s="88"/>
      <c r="G2439" s="14"/>
      <c r="H2439" s="14"/>
      <c r="I2439" s="17"/>
      <c r="J2439" s="17"/>
      <c r="K2439" s="6"/>
      <c r="L2439" s="6"/>
      <c r="M2439" s="136"/>
      <c r="N2439" s="14"/>
      <c r="O2439" s="26"/>
      <c r="P2439" s="14"/>
      <c r="Q2439" s="14"/>
      <c r="R2439" s="14"/>
      <c r="S2439" s="14"/>
      <c r="T2439" s="14"/>
      <c r="U2439" s="14"/>
      <c r="V2439" s="6"/>
      <c r="W2439" s="256">
        <f t="shared" si="232"/>
        <v>0</v>
      </c>
      <c r="X2439" s="144" t="str">
        <f t="shared" si="234"/>
        <v/>
      </c>
      <c r="Y2439" s="26"/>
      <c r="Z2439" s="34"/>
      <c r="AA2439" s="34"/>
      <c r="AB2439" s="34"/>
      <c r="AC2439" s="35"/>
      <c r="AD2439" s="36"/>
      <c r="AE2439" s="49"/>
      <c r="AF2439" s="246"/>
      <c r="AG2439" s="257">
        <f t="shared" si="233"/>
        <v>0</v>
      </c>
      <c r="AH2439" s="252" t="str">
        <f t="shared" si="235"/>
        <v/>
      </c>
      <c r="AI2439" s="258">
        <f t="shared" si="236"/>
        <v>0</v>
      </c>
    </row>
    <row r="2440" spans="1:35" ht="14.25" customHeight="1" x14ac:dyDescent="0.2">
      <c r="A2440" s="20"/>
      <c r="B2440" s="7"/>
      <c r="C2440" s="53"/>
      <c r="D2440" s="88"/>
      <c r="E2440" s="6"/>
      <c r="F2440" s="88"/>
      <c r="G2440" s="14"/>
      <c r="H2440" s="14"/>
      <c r="I2440" s="17"/>
      <c r="J2440" s="17"/>
      <c r="K2440" s="6"/>
      <c r="L2440" s="6"/>
      <c r="M2440" s="136"/>
      <c r="N2440" s="14"/>
      <c r="O2440" s="26"/>
      <c r="P2440" s="14"/>
      <c r="Q2440" s="14"/>
      <c r="R2440" s="14"/>
      <c r="S2440" s="14"/>
      <c r="T2440" s="14"/>
      <c r="U2440" s="14"/>
      <c r="V2440" s="6"/>
      <c r="W2440" s="256">
        <f t="shared" si="232"/>
        <v>0</v>
      </c>
      <c r="X2440" s="144" t="str">
        <f t="shared" si="234"/>
        <v/>
      </c>
      <c r="Y2440" s="26"/>
      <c r="Z2440" s="34"/>
      <c r="AA2440" s="34"/>
      <c r="AB2440" s="34"/>
      <c r="AC2440" s="35"/>
      <c r="AD2440" s="36"/>
      <c r="AE2440" s="49"/>
      <c r="AF2440" s="246"/>
      <c r="AG2440" s="257">
        <f t="shared" si="233"/>
        <v>0</v>
      </c>
      <c r="AH2440" s="252" t="str">
        <f t="shared" si="235"/>
        <v/>
      </c>
      <c r="AI2440" s="258">
        <f t="shared" si="236"/>
        <v>0</v>
      </c>
    </row>
    <row r="2441" spans="1:35" ht="14.25" customHeight="1" x14ac:dyDescent="0.2">
      <c r="A2441" s="20"/>
      <c r="B2441" s="7"/>
      <c r="C2441" s="53"/>
      <c r="D2441" s="88"/>
      <c r="E2441" s="6"/>
      <c r="F2441" s="88"/>
      <c r="G2441" s="14"/>
      <c r="H2441" s="14"/>
      <c r="I2441" s="17"/>
      <c r="J2441" s="17"/>
      <c r="K2441" s="6"/>
      <c r="L2441" s="6"/>
      <c r="M2441" s="136"/>
      <c r="N2441" s="14"/>
      <c r="O2441" s="26"/>
      <c r="P2441" s="14"/>
      <c r="Q2441" s="14"/>
      <c r="R2441" s="14"/>
      <c r="S2441" s="14"/>
      <c r="T2441" s="14"/>
      <c r="U2441" s="14"/>
      <c r="V2441" s="6"/>
      <c r="W2441" s="256">
        <f t="shared" si="232"/>
        <v>0</v>
      </c>
      <c r="X2441" s="144" t="str">
        <f t="shared" si="234"/>
        <v/>
      </c>
      <c r="Y2441" s="26"/>
      <c r="Z2441" s="34"/>
      <c r="AA2441" s="34"/>
      <c r="AB2441" s="34"/>
      <c r="AC2441" s="35"/>
      <c r="AD2441" s="36"/>
      <c r="AE2441" s="49"/>
      <c r="AF2441" s="246"/>
      <c r="AG2441" s="257">
        <f t="shared" si="233"/>
        <v>0</v>
      </c>
      <c r="AH2441" s="252" t="str">
        <f t="shared" si="235"/>
        <v/>
      </c>
      <c r="AI2441" s="258">
        <f t="shared" si="236"/>
        <v>0</v>
      </c>
    </row>
    <row r="2442" spans="1:35" ht="14.25" customHeight="1" x14ac:dyDescent="0.2">
      <c r="A2442" s="20"/>
      <c r="B2442" s="7"/>
      <c r="C2442" s="53"/>
      <c r="D2442" s="88"/>
      <c r="E2442" s="6"/>
      <c r="F2442" s="88"/>
      <c r="G2442" s="14"/>
      <c r="H2442" s="14"/>
      <c r="I2442" s="17"/>
      <c r="J2442" s="17"/>
      <c r="K2442" s="6"/>
      <c r="L2442" s="6"/>
      <c r="M2442" s="136"/>
      <c r="N2442" s="14"/>
      <c r="O2442" s="26"/>
      <c r="P2442" s="14"/>
      <c r="Q2442" s="14"/>
      <c r="R2442" s="14"/>
      <c r="S2442" s="14"/>
      <c r="T2442" s="14"/>
      <c r="U2442" s="14"/>
      <c r="V2442" s="6"/>
      <c r="W2442" s="256">
        <f t="shared" si="232"/>
        <v>0</v>
      </c>
      <c r="X2442" s="144" t="str">
        <f t="shared" si="234"/>
        <v/>
      </c>
      <c r="Y2442" s="26"/>
      <c r="Z2442" s="34"/>
      <c r="AA2442" s="34"/>
      <c r="AB2442" s="34"/>
      <c r="AC2442" s="35"/>
      <c r="AD2442" s="36"/>
      <c r="AE2442" s="49"/>
      <c r="AF2442" s="246"/>
      <c r="AG2442" s="257">
        <f t="shared" si="233"/>
        <v>0</v>
      </c>
      <c r="AH2442" s="252" t="str">
        <f t="shared" si="235"/>
        <v/>
      </c>
      <c r="AI2442" s="258">
        <f t="shared" si="236"/>
        <v>0</v>
      </c>
    </row>
    <row r="2443" spans="1:35" ht="14.25" customHeight="1" x14ac:dyDescent="0.2">
      <c r="A2443" s="20"/>
      <c r="B2443" s="7"/>
      <c r="C2443" s="53"/>
      <c r="D2443" s="88"/>
      <c r="E2443" s="6"/>
      <c r="F2443" s="88"/>
      <c r="G2443" s="14"/>
      <c r="H2443" s="14"/>
      <c r="I2443" s="17"/>
      <c r="J2443" s="17"/>
      <c r="K2443" s="6"/>
      <c r="L2443" s="6"/>
      <c r="M2443" s="136"/>
      <c r="N2443" s="14"/>
      <c r="O2443" s="26"/>
      <c r="P2443" s="14"/>
      <c r="Q2443" s="14"/>
      <c r="R2443" s="14"/>
      <c r="S2443" s="14"/>
      <c r="T2443" s="14"/>
      <c r="U2443" s="14"/>
      <c r="V2443" s="6"/>
      <c r="W2443" s="256">
        <f t="shared" si="232"/>
        <v>0</v>
      </c>
      <c r="X2443" s="144" t="str">
        <f t="shared" si="234"/>
        <v/>
      </c>
      <c r="Y2443" s="26"/>
      <c r="Z2443" s="34"/>
      <c r="AA2443" s="34"/>
      <c r="AB2443" s="34"/>
      <c r="AC2443" s="35"/>
      <c r="AD2443" s="36"/>
      <c r="AE2443" s="49"/>
      <c r="AF2443" s="246"/>
      <c r="AG2443" s="257">
        <f t="shared" si="233"/>
        <v>0</v>
      </c>
      <c r="AH2443" s="252" t="str">
        <f t="shared" si="235"/>
        <v/>
      </c>
      <c r="AI2443" s="258">
        <f t="shared" si="236"/>
        <v>0</v>
      </c>
    </row>
    <row r="2444" spans="1:35" ht="14.25" customHeight="1" x14ac:dyDescent="0.2">
      <c r="A2444" s="20"/>
      <c r="B2444" s="7"/>
      <c r="C2444" s="53"/>
      <c r="D2444" s="88"/>
      <c r="E2444" s="6"/>
      <c r="F2444" s="88"/>
      <c r="G2444" s="14"/>
      <c r="H2444" s="14"/>
      <c r="I2444" s="17"/>
      <c r="J2444" s="17"/>
      <c r="K2444" s="6"/>
      <c r="L2444" s="6"/>
      <c r="M2444" s="136"/>
      <c r="N2444" s="14"/>
      <c r="O2444" s="26"/>
      <c r="P2444" s="14"/>
      <c r="Q2444" s="14"/>
      <c r="R2444" s="14"/>
      <c r="S2444" s="14"/>
      <c r="T2444" s="14"/>
      <c r="U2444" s="14"/>
      <c r="V2444" s="6"/>
      <c r="W2444" s="256">
        <f t="shared" si="232"/>
        <v>0</v>
      </c>
      <c r="X2444" s="144" t="str">
        <f t="shared" si="234"/>
        <v/>
      </c>
      <c r="Y2444" s="26"/>
      <c r="Z2444" s="34"/>
      <c r="AA2444" s="34"/>
      <c r="AB2444" s="34"/>
      <c r="AC2444" s="35"/>
      <c r="AD2444" s="36"/>
      <c r="AE2444" s="49"/>
      <c r="AF2444" s="246"/>
      <c r="AG2444" s="257">
        <f t="shared" si="233"/>
        <v>0</v>
      </c>
      <c r="AH2444" s="252" t="str">
        <f t="shared" si="235"/>
        <v/>
      </c>
      <c r="AI2444" s="258">
        <f t="shared" si="236"/>
        <v>0</v>
      </c>
    </row>
    <row r="2445" spans="1:35" ht="14.25" customHeight="1" x14ac:dyDescent="0.2">
      <c r="A2445" s="20"/>
      <c r="B2445" s="7"/>
      <c r="C2445" s="53"/>
      <c r="D2445" s="88"/>
      <c r="E2445" s="6"/>
      <c r="F2445" s="88"/>
      <c r="G2445" s="14"/>
      <c r="H2445" s="14"/>
      <c r="I2445" s="17"/>
      <c r="J2445" s="17"/>
      <c r="K2445" s="6"/>
      <c r="L2445" s="6"/>
      <c r="M2445" s="136"/>
      <c r="N2445" s="14"/>
      <c r="O2445" s="26"/>
      <c r="P2445" s="14"/>
      <c r="Q2445" s="14"/>
      <c r="R2445" s="14"/>
      <c r="S2445" s="14"/>
      <c r="T2445" s="14"/>
      <c r="U2445" s="14"/>
      <c r="V2445" s="6"/>
      <c r="W2445" s="256">
        <f t="shared" si="232"/>
        <v>0</v>
      </c>
      <c r="X2445" s="144" t="str">
        <f t="shared" si="234"/>
        <v/>
      </c>
      <c r="Y2445" s="26"/>
      <c r="Z2445" s="34"/>
      <c r="AA2445" s="34"/>
      <c r="AB2445" s="34"/>
      <c r="AC2445" s="35"/>
      <c r="AD2445" s="36"/>
      <c r="AE2445" s="49"/>
      <c r="AF2445" s="246"/>
      <c r="AG2445" s="257">
        <f t="shared" si="233"/>
        <v>0</v>
      </c>
      <c r="AH2445" s="252" t="str">
        <f t="shared" si="235"/>
        <v/>
      </c>
      <c r="AI2445" s="258">
        <f t="shared" si="236"/>
        <v>0</v>
      </c>
    </row>
    <row r="2446" spans="1:35" ht="14.25" customHeight="1" x14ac:dyDescent="0.2">
      <c r="A2446" s="20"/>
      <c r="B2446" s="7"/>
      <c r="C2446" s="53"/>
      <c r="D2446" s="88"/>
      <c r="E2446" s="6"/>
      <c r="F2446" s="88"/>
      <c r="G2446" s="14"/>
      <c r="H2446" s="14"/>
      <c r="I2446" s="17"/>
      <c r="J2446" s="17"/>
      <c r="K2446" s="6"/>
      <c r="L2446" s="6"/>
      <c r="M2446" s="136"/>
      <c r="N2446" s="14"/>
      <c r="O2446" s="26"/>
      <c r="P2446" s="14"/>
      <c r="Q2446" s="14"/>
      <c r="R2446" s="14"/>
      <c r="S2446" s="14"/>
      <c r="T2446" s="14"/>
      <c r="U2446" s="14"/>
      <c r="V2446" s="6"/>
      <c r="W2446" s="256">
        <f t="shared" si="232"/>
        <v>0</v>
      </c>
      <c r="X2446" s="144" t="str">
        <f t="shared" si="234"/>
        <v/>
      </c>
      <c r="Y2446" s="26"/>
      <c r="Z2446" s="34"/>
      <c r="AA2446" s="34"/>
      <c r="AB2446" s="34"/>
      <c r="AC2446" s="35"/>
      <c r="AD2446" s="36"/>
      <c r="AE2446" s="49"/>
      <c r="AF2446" s="246"/>
      <c r="AG2446" s="257">
        <f t="shared" si="233"/>
        <v>0</v>
      </c>
      <c r="AH2446" s="252" t="str">
        <f t="shared" si="235"/>
        <v/>
      </c>
      <c r="AI2446" s="258">
        <f t="shared" si="236"/>
        <v>0</v>
      </c>
    </row>
    <row r="2447" spans="1:35" ht="14.25" customHeight="1" x14ac:dyDescent="0.2">
      <c r="A2447" s="20"/>
      <c r="B2447" s="7"/>
      <c r="C2447" s="53"/>
      <c r="D2447" s="88"/>
      <c r="E2447" s="6"/>
      <c r="F2447" s="88"/>
      <c r="G2447" s="14"/>
      <c r="H2447" s="14"/>
      <c r="I2447" s="17"/>
      <c r="J2447" s="17"/>
      <c r="K2447" s="6"/>
      <c r="L2447" s="6"/>
      <c r="M2447" s="136"/>
      <c r="N2447" s="14"/>
      <c r="O2447" s="26"/>
      <c r="P2447" s="14"/>
      <c r="Q2447" s="14"/>
      <c r="R2447" s="14"/>
      <c r="S2447" s="14"/>
      <c r="T2447" s="14"/>
      <c r="U2447" s="14"/>
      <c r="V2447" s="6"/>
      <c r="W2447" s="256">
        <f t="shared" si="232"/>
        <v>0</v>
      </c>
      <c r="X2447" s="144" t="str">
        <f t="shared" si="234"/>
        <v/>
      </c>
      <c r="Y2447" s="26"/>
      <c r="Z2447" s="34"/>
      <c r="AA2447" s="34"/>
      <c r="AB2447" s="34"/>
      <c r="AC2447" s="35"/>
      <c r="AD2447" s="36"/>
      <c r="AE2447" s="49"/>
      <c r="AF2447" s="246"/>
      <c r="AG2447" s="257">
        <f t="shared" si="233"/>
        <v>0</v>
      </c>
      <c r="AH2447" s="252" t="str">
        <f t="shared" si="235"/>
        <v/>
      </c>
      <c r="AI2447" s="258">
        <f t="shared" si="236"/>
        <v>0</v>
      </c>
    </row>
    <row r="2448" spans="1:35" ht="14.25" customHeight="1" x14ac:dyDescent="0.2">
      <c r="A2448" s="20"/>
      <c r="B2448" s="7"/>
      <c r="C2448" s="53"/>
      <c r="D2448" s="88"/>
      <c r="E2448" s="6"/>
      <c r="F2448" s="88"/>
      <c r="G2448" s="14"/>
      <c r="H2448" s="14"/>
      <c r="I2448" s="17"/>
      <c r="J2448" s="17"/>
      <c r="K2448" s="6"/>
      <c r="L2448" s="6"/>
      <c r="M2448" s="136"/>
      <c r="N2448" s="14"/>
      <c r="O2448" s="26"/>
      <c r="P2448" s="14"/>
      <c r="Q2448" s="14"/>
      <c r="R2448" s="14"/>
      <c r="S2448" s="14"/>
      <c r="T2448" s="14"/>
      <c r="U2448" s="14"/>
      <c r="V2448" s="6"/>
      <c r="W2448" s="256">
        <f t="shared" si="232"/>
        <v>0</v>
      </c>
      <c r="X2448" s="144" t="str">
        <f t="shared" si="234"/>
        <v/>
      </c>
      <c r="Y2448" s="26"/>
      <c r="Z2448" s="34"/>
      <c r="AA2448" s="34"/>
      <c r="AB2448" s="34"/>
      <c r="AC2448" s="35"/>
      <c r="AD2448" s="36"/>
      <c r="AE2448" s="49"/>
      <c r="AF2448" s="246"/>
      <c r="AG2448" s="257">
        <f t="shared" si="233"/>
        <v>0</v>
      </c>
      <c r="AH2448" s="252" t="str">
        <f t="shared" si="235"/>
        <v/>
      </c>
      <c r="AI2448" s="258">
        <f t="shared" si="236"/>
        <v>0</v>
      </c>
    </row>
    <row r="2449" spans="1:35" ht="14.25" customHeight="1" x14ac:dyDescent="0.2">
      <c r="A2449" s="20"/>
      <c r="B2449" s="7"/>
      <c r="C2449" s="53"/>
      <c r="D2449" s="88"/>
      <c r="E2449" s="6"/>
      <c r="F2449" s="88"/>
      <c r="G2449" s="14"/>
      <c r="H2449" s="14"/>
      <c r="I2449" s="17"/>
      <c r="J2449" s="17"/>
      <c r="K2449" s="6"/>
      <c r="L2449" s="6"/>
      <c r="M2449" s="136"/>
      <c r="N2449" s="14"/>
      <c r="O2449" s="26"/>
      <c r="P2449" s="14"/>
      <c r="Q2449" s="14"/>
      <c r="R2449" s="14"/>
      <c r="S2449" s="14"/>
      <c r="T2449" s="14"/>
      <c r="U2449" s="14"/>
      <c r="V2449" s="6"/>
      <c r="W2449" s="256">
        <f t="shared" si="232"/>
        <v>0</v>
      </c>
      <c r="X2449" s="144" t="str">
        <f t="shared" si="234"/>
        <v/>
      </c>
      <c r="Y2449" s="26"/>
      <c r="Z2449" s="34"/>
      <c r="AA2449" s="34"/>
      <c r="AB2449" s="34"/>
      <c r="AC2449" s="35"/>
      <c r="AD2449" s="36"/>
      <c r="AE2449" s="49"/>
      <c r="AF2449" s="246"/>
      <c r="AG2449" s="257">
        <f t="shared" si="233"/>
        <v>0</v>
      </c>
      <c r="AH2449" s="252" t="str">
        <f t="shared" si="235"/>
        <v/>
      </c>
      <c r="AI2449" s="258">
        <f t="shared" si="236"/>
        <v>0</v>
      </c>
    </row>
    <row r="2450" spans="1:35" ht="14.25" customHeight="1" x14ac:dyDescent="0.2">
      <c r="A2450" s="20"/>
      <c r="B2450" s="7"/>
      <c r="C2450" s="53"/>
      <c r="D2450" s="88"/>
      <c r="E2450" s="6"/>
      <c r="F2450" s="88"/>
      <c r="G2450" s="14"/>
      <c r="H2450" s="14"/>
      <c r="I2450" s="17"/>
      <c r="J2450" s="17"/>
      <c r="K2450" s="6"/>
      <c r="L2450" s="6"/>
      <c r="M2450" s="136"/>
      <c r="N2450" s="14"/>
      <c r="O2450" s="26"/>
      <c r="P2450" s="14"/>
      <c r="Q2450" s="14"/>
      <c r="R2450" s="14"/>
      <c r="S2450" s="14"/>
      <c r="T2450" s="14"/>
      <c r="U2450" s="14"/>
      <c r="V2450" s="6"/>
      <c r="W2450" s="256">
        <f t="shared" si="232"/>
        <v>0</v>
      </c>
      <c r="X2450" s="144" t="str">
        <f t="shared" si="234"/>
        <v/>
      </c>
      <c r="Y2450" s="26"/>
      <c r="Z2450" s="34"/>
      <c r="AA2450" s="34"/>
      <c r="AB2450" s="34"/>
      <c r="AC2450" s="35"/>
      <c r="AD2450" s="36"/>
      <c r="AE2450" s="49"/>
      <c r="AF2450" s="246"/>
      <c r="AG2450" s="257">
        <f t="shared" si="233"/>
        <v>0</v>
      </c>
      <c r="AH2450" s="252" t="str">
        <f t="shared" si="235"/>
        <v/>
      </c>
      <c r="AI2450" s="258">
        <f t="shared" si="236"/>
        <v>0</v>
      </c>
    </row>
    <row r="2451" spans="1:35" ht="14.25" customHeight="1" x14ac:dyDescent="0.2">
      <c r="A2451" s="20"/>
      <c r="B2451" s="7"/>
      <c r="C2451" s="53"/>
      <c r="D2451" s="88"/>
      <c r="E2451" s="6"/>
      <c r="F2451" s="88"/>
      <c r="G2451" s="14"/>
      <c r="H2451" s="14"/>
      <c r="I2451" s="17"/>
      <c r="J2451" s="17"/>
      <c r="K2451" s="6"/>
      <c r="L2451" s="6"/>
      <c r="M2451" s="136"/>
      <c r="N2451" s="14"/>
      <c r="O2451" s="26"/>
      <c r="P2451" s="14"/>
      <c r="Q2451" s="14"/>
      <c r="R2451" s="14"/>
      <c r="S2451" s="14"/>
      <c r="T2451" s="14"/>
      <c r="U2451" s="14"/>
      <c r="V2451" s="6"/>
      <c r="W2451" s="256">
        <f t="shared" si="232"/>
        <v>0</v>
      </c>
      <c r="X2451" s="144" t="str">
        <f t="shared" si="234"/>
        <v/>
      </c>
      <c r="Y2451" s="26"/>
      <c r="Z2451" s="34"/>
      <c r="AA2451" s="34"/>
      <c r="AB2451" s="34"/>
      <c r="AC2451" s="35"/>
      <c r="AD2451" s="36"/>
      <c r="AE2451" s="49"/>
      <c r="AF2451" s="246"/>
      <c r="AG2451" s="257">
        <f t="shared" si="233"/>
        <v>0</v>
      </c>
      <c r="AH2451" s="252" t="str">
        <f t="shared" si="235"/>
        <v/>
      </c>
      <c r="AI2451" s="258">
        <f t="shared" si="236"/>
        <v>0</v>
      </c>
    </row>
    <row r="2452" spans="1:35" ht="14.25" customHeight="1" x14ac:dyDescent="0.2">
      <c r="A2452" s="20"/>
      <c r="B2452" s="7"/>
      <c r="C2452" s="53"/>
      <c r="D2452" s="88"/>
      <c r="E2452" s="6"/>
      <c r="F2452" s="88"/>
      <c r="G2452" s="14"/>
      <c r="H2452" s="14"/>
      <c r="I2452" s="17"/>
      <c r="J2452" s="17"/>
      <c r="K2452" s="6"/>
      <c r="L2452" s="6"/>
      <c r="M2452" s="136"/>
      <c r="N2452" s="14"/>
      <c r="O2452" s="26"/>
      <c r="P2452" s="14"/>
      <c r="Q2452" s="14"/>
      <c r="R2452" s="14"/>
      <c r="S2452" s="14"/>
      <c r="T2452" s="14"/>
      <c r="U2452" s="14"/>
      <c r="V2452" s="6"/>
      <c r="W2452" s="256">
        <f t="shared" si="232"/>
        <v>0</v>
      </c>
      <c r="X2452" s="144" t="str">
        <f t="shared" si="234"/>
        <v/>
      </c>
      <c r="Y2452" s="26"/>
      <c r="Z2452" s="34"/>
      <c r="AA2452" s="34"/>
      <c r="AB2452" s="34"/>
      <c r="AC2452" s="35"/>
      <c r="AD2452" s="36"/>
      <c r="AE2452" s="49"/>
      <c r="AF2452" s="246"/>
      <c r="AG2452" s="257">
        <f t="shared" si="233"/>
        <v>0</v>
      </c>
      <c r="AH2452" s="252" t="str">
        <f t="shared" si="235"/>
        <v/>
      </c>
      <c r="AI2452" s="258">
        <f t="shared" si="236"/>
        <v>0</v>
      </c>
    </row>
    <row r="2453" spans="1:35" ht="14.25" customHeight="1" x14ac:dyDescent="0.2">
      <c r="A2453" s="20"/>
      <c r="B2453" s="7"/>
      <c r="C2453" s="53"/>
      <c r="D2453" s="88"/>
      <c r="E2453" s="6"/>
      <c r="F2453" s="88"/>
      <c r="G2453" s="14"/>
      <c r="H2453" s="14"/>
      <c r="I2453" s="17"/>
      <c r="J2453" s="17"/>
      <c r="K2453" s="6"/>
      <c r="L2453" s="6"/>
      <c r="M2453" s="136"/>
      <c r="N2453" s="14"/>
      <c r="O2453" s="26"/>
      <c r="P2453" s="14"/>
      <c r="Q2453" s="14"/>
      <c r="R2453" s="14"/>
      <c r="S2453" s="14"/>
      <c r="T2453" s="14"/>
      <c r="U2453" s="14"/>
      <c r="V2453" s="6"/>
      <c r="W2453" s="256">
        <f t="shared" si="232"/>
        <v>0</v>
      </c>
      <c r="X2453" s="144" t="str">
        <f t="shared" si="234"/>
        <v/>
      </c>
      <c r="Y2453" s="26"/>
      <c r="Z2453" s="34"/>
      <c r="AA2453" s="34"/>
      <c r="AB2453" s="34"/>
      <c r="AC2453" s="35"/>
      <c r="AD2453" s="36"/>
      <c r="AE2453" s="49"/>
      <c r="AF2453" s="246"/>
      <c r="AG2453" s="257">
        <f t="shared" si="233"/>
        <v>0</v>
      </c>
      <c r="AH2453" s="252" t="str">
        <f t="shared" si="235"/>
        <v/>
      </c>
      <c r="AI2453" s="258">
        <f t="shared" si="236"/>
        <v>0</v>
      </c>
    </row>
    <row r="2454" spans="1:35" ht="14.25" customHeight="1" x14ac:dyDescent="0.2">
      <c r="A2454" s="20"/>
      <c r="B2454" s="7"/>
      <c r="C2454" s="53"/>
      <c r="D2454" s="88"/>
      <c r="E2454" s="6"/>
      <c r="F2454" s="88"/>
      <c r="G2454" s="14"/>
      <c r="H2454" s="14"/>
      <c r="I2454" s="17"/>
      <c r="J2454" s="17"/>
      <c r="K2454" s="6"/>
      <c r="L2454" s="6"/>
      <c r="M2454" s="136"/>
      <c r="N2454" s="14"/>
      <c r="O2454" s="26"/>
      <c r="P2454" s="14"/>
      <c r="Q2454" s="14"/>
      <c r="R2454" s="14"/>
      <c r="S2454" s="14"/>
      <c r="T2454" s="14"/>
      <c r="U2454" s="14"/>
      <c r="V2454" s="6"/>
      <c r="W2454" s="256">
        <f t="shared" si="232"/>
        <v>0</v>
      </c>
      <c r="X2454" s="144" t="str">
        <f t="shared" si="234"/>
        <v/>
      </c>
      <c r="Y2454" s="26"/>
      <c r="Z2454" s="34"/>
      <c r="AA2454" s="34"/>
      <c r="AB2454" s="34"/>
      <c r="AC2454" s="35"/>
      <c r="AD2454" s="36"/>
      <c r="AE2454" s="49"/>
      <c r="AF2454" s="246"/>
      <c r="AG2454" s="257">
        <f t="shared" si="233"/>
        <v>0</v>
      </c>
      <c r="AH2454" s="252" t="str">
        <f t="shared" si="235"/>
        <v/>
      </c>
      <c r="AI2454" s="258">
        <f t="shared" si="236"/>
        <v>0</v>
      </c>
    </row>
    <row r="2455" spans="1:35" ht="14.25" customHeight="1" x14ac:dyDescent="0.2">
      <c r="A2455" s="20"/>
      <c r="B2455" s="7"/>
      <c r="C2455" s="53"/>
      <c r="D2455" s="88"/>
      <c r="E2455" s="6"/>
      <c r="F2455" s="88"/>
      <c r="G2455" s="14"/>
      <c r="H2455" s="14"/>
      <c r="I2455" s="17"/>
      <c r="J2455" s="17"/>
      <c r="K2455" s="6"/>
      <c r="L2455" s="6"/>
      <c r="M2455" s="136"/>
      <c r="N2455" s="14"/>
      <c r="O2455" s="26"/>
      <c r="P2455" s="14"/>
      <c r="Q2455" s="14"/>
      <c r="R2455" s="14"/>
      <c r="S2455" s="14"/>
      <c r="T2455" s="14"/>
      <c r="U2455" s="14"/>
      <c r="V2455" s="6"/>
      <c r="W2455" s="256">
        <f t="shared" si="232"/>
        <v>0</v>
      </c>
      <c r="X2455" s="144" t="str">
        <f t="shared" si="234"/>
        <v/>
      </c>
      <c r="Y2455" s="26"/>
      <c r="Z2455" s="34"/>
      <c r="AA2455" s="34"/>
      <c r="AB2455" s="34"/>
      <c r="AC2455" s="35"/>
      <c r="AD2455" s="36"/>
      <c r="AE2455" s="49"/>
      <c r="AF2455" s="246"/>
      <c r="AG2455" s="257">
        <f t="shared" si="233"/>
        <v>0</v>
      </c>
      <c r="AH2455" s="252" t="str">
        <f t="shared" si="235"/>
        <v/>
      </c>
      <c r="AI2455" s="258">
        <f t="shared" si="236"/>
        <v>0</v>
      </c>
    </row>
    <row r="2456" spans="1:35" ht="14.25" customHeight="1" x14ac:dyDescent="0.2">
      <c r="A2456" s="20"/>
      <c r="B2456" s="7"/>
      <c r="C2456" s="53"/>
      <c r="D2456" s="88"/>
      <c r="E2456" s="6"/>
      <c r="F2456" s="88"/>
      <c r="G2456" s="14"/>
      <c r="H2456" s="14"/>
      <c r="I2456" s="17"/>
      <c r="J2456" s="17"/>
      <c r="K2456" s="6"/>
      <c r="L2456" s="6"/>
      <c r="M2456" s="136"/>
      <c r="N2456" s="14"/>
      <c r="O2456" s="26"/>
      <c r="P2456" s="14"/>
      <c r="Q2456" s="14"/>
      <c r="R2456" s="14"/>
      <c r="S2456" s="14"/>
      <c r="T2456" s="14"/>
      <c r="U2456" s="14"/>
      <c r="V2456" s="6"/>
      <c r="W2456" s="256">
        <f t="shared" si="232"/>
        <v>0</v>
      </c>
      <c r="X2456" s="144" t="str">
        <f t="shared" si="234"/>
        <v/>
      </c>
      <c r="Y2456" s="26"/>
      <c r="Z2456" s="34"/>
      <c r="AA2456" s="34"/>
      <c r="AB2456" s="34"/>
      <c r="AC2456" s="35"/>
      <c r="AD2456" s="36"/>
      <c r="AE2456" s="49"/>
      <c r="AF2456" s="246"/>
      <c r="AG2456" s="257">
        <f t="shared" si="233"/>
        <v>0</v>
      </c>
      <c r="AH2456" s="252" t="str">
        <f t="shared" si="235"/>
        <v/>
      </c>
      <c r="AI2456" s="258">
        <f t="shared" si="236"/>
        <v>0</v>
      </c>
    </row>
    <row r="2457" spans="1:35" ht="14.25" customHeight="1" x14ac:dyDescent="0.2">
      <c r="A2457" s="20"/>
      <c r="B2457" s="7"/>
      <c r="C2457" s="53"/>
      <c r="D2457" s="88"/>
      <c r="E2457" s="6"/>
      <c r="F2457" s="88"/>
      <c r="G2457" s="14"/>
      <c r="H2457" s="14"/>
      <c r="I2457" s="17"/>
      <c r="J2457" s="17"/>
      <c r="K2457" s="6"/>
      <c r="L2457" s="6"/>
      <c r="M2457" s="136"/>
      <c r="N2457" s="14"/>
      <c r="O2457" s="26"/>
      <c r="P2457" s="14"/>
      <c r="Q2457" s="14"/>
      <c r="R2457" s="14"/>
      <c r="S2457" s="14"/>
      <c r="T2457" s="14"/>
      <c r="U2457" s="14"/>
      <c r="V2457" s="6"/>
      <c r="W2457" s="256">
        <f t="shared" si="232"/>
        <v>0</v>
      </c>
      <c r="X2457" s="144" t="str">
        <f t="shared" si="234"/>
        <v/>
      </c>
      <c r="Y2457" s="26"/>
      <c r="Z2457" s="34"/>
      <c r="AA2457" s="34"/>
      <c r="AB2457" s="34"/>
      <c r="AC2457" s="35"/>
      <c r="AD2457" s="36"/>
      <c r="AE2457" s="49"/>
      <c r="AF2457" s="246"/>
      <c r="AG2457" s="257">
        <f t="shared" si="233"/>
        <v>0</v>
      </c>
      <c r="AH2457" s="252" t="str">
        <f t="shared" si="235"/>
        <v/>
      </c>
      <c r="AI2457" s="258">
        <f t="shared" si="236"/>
        <v>0</v>
      </c>
    </row>
    <row r="2458" spans="1:35" ht="14.25" customHeight="1" x14ac:dyDescent="0.2">
      <c r="A2458" s="20"/>
      <c r="B2458" s="7"/>
      <c r="C2458" s="7"/>
      <c r="D2458" s="88"/>
      <c r="E2458" s="6"/>
      <c r="F2458" s="88"/>
      <c r="G2458" s="14"/>
      <c r="H2458" s="14"/>
      <c r="I2458" s="17"/>
      <c r="J2458" s="17"/>
      <c r="K2458" s="6"/>
      <c r="L2458" s="6"/>
      <c r="M2458" s="136"/>
      <c r="N2458" s="14"/>
      <c r="O2458" s="26"/>
      <c r="P2458" s="14"/>
      <c r="Q2458" s="14"/>
      <c r="R2458" s="14"/>
      <c r="S2458" s="14"/>
      <c r="T2458" s="14"/>
      <c r="U2458" s="14"/>
      <c r="V2458" s="6"/>
      <c r="W2458" s="256">
        <f t="shared" si="232"/>
        <v>0</v>
      </c>
      <c r="X2458" s="144" t="str">
        <f t="shared" si="234"/>
        <v/>
      </c>
      <c r="Y2458" s="26"/>
      <c r="Z2458" s="34"/>
      <c r="AA2458" s="34"/>
      <c r="AB2458" s="34"/>
      <c r="AC2458" s="35"/>
      <c r="AD2458" s="36"/>
      <c r="AE2458" s="49"/>
      <c r="AF2458" s="246"/>
      <c r="AG2458" s="257">
        <f t="shared" si="233"/>
        <v>0</v>
      </c>
      <c r="AH2458" s="252" t="str">
        <f t="shared" si="235"/>
        <v/>
      </c>
      <c r="AI2458" s="258">
        <f t="shared" si="236"/>
        <v>0</v>
      </c>
    </row>
    <row r="2459" spans="1:35" ht="14.25" customHeight="1" x14ac:dyDescent="0.2">
      <c r="A2459" s="20"/>
      <c r="B2459" s="7"/>
      <c r="C2459" s="7"/>
      <c r="D2459" s="88"/>
      <c r="E2459" s="6"/>
      <c r="F2459" s="88"/>
      <c r="G2459" s="14"/>
      <c r="H2459" s="14"/>
      <c r="I2459" s="17"/>
      <c r="J2459" s="17"/>
      <c r="K2459" s="6"/>
      <c r="L2459" s="6"/>
      <c r="M2459" s="136"/>
      <c r="N2459" s="14"/>
      <c r="O2459" s="26"/>
      <c r="P2459" s="14"/>
      <c r="Q2459" s="14"/>
      <c r="R2459" s="14"/>
      <c r="S2459" s="14"/>
      <c r="T2459" s="14"/>
      <c r="U2459" s="14"/>
      <c r="V2459" s="6"/>
      <c r="W2459" s="256">
        <f t="shared" si="232"/>
        <v>0</v>
      </c>
      <c r="X2459" s="144" t="str">
        <f t="shared" si="234"/>
        <v/>
      </c>
      <c r="Y2459" s="26"/>
      <c r="Z2459" s="34"/>
      <c r="AA2459" s="34"/>
      <c r="AB2459" s="34"/>
      <c r="AC2459" s="35"/>
      <c r="AD2459" s="36"/>
      <c r="AE2459" s="49"/>
      <c r="AF2459" s="246"/>
      <c r="AG2459" s="257">
        <f t="shared" si="233"/>
        <v>0</v>
      </c>
      <c r="AH2459" s="252" t="str">
        <f t="shared" si="235"/>
        <v/>
      </c>
      <c r="AI2459" s="258">
        <f t="shared" si="236"/>
        <v>0</v>
      </c>
    </row>
    <row r="2460" spans="1:35" ht="14.25" customHeight="1" x14ac:dyDescent="0.2">
      <c r="A2460" s="20"/>
      <c r="B2460" s="7"/>
      <c r="C2460" s="7"/>
      <c r="D2460" s="88"/>
      <c r="E2460" s="6"/>
      <c r="F2460" s="88"/>
      <c r="G2460" s="14"/>
      <c r="H2460" s="14"/>
      <c r="I2460" s="17"/>
      <c r="J2460" s="17"/>
      <c r="K2460" s="6"/>
      <c r="L2460" s="6"/>
      <c r="M2460" s="136"/>
      <c r="N2460" s="14"/>
      <c r="O2460" s="26"/>
      <c r="P2460" s="14"/>
      <c r="Q2460" s="14"/>
      <c r="R2460" s="14"/>
      <c r="S2460" s="14"/>
      <c r="T2460" s="14"/>
      <c r="U2460" s="14"/>
      <c r="V2460" s="6"/>
      <c r="W2460" s="256">
        <f t="shared" si="232"/>
        <v>0</v>
      </c>
      <c r="X2460" s="144" t="str">
        <f t="shared" si="234"/>
        <v/>
      </c>
      <c r="Y2460" s="26"/>
      <c r="Z2460" s="34"/>
      <c r="AA2460" s="34"/>
      <c r="AB2460" s="34"/>
      <c r="AC2460" s="35"/>
      <c r="AD2460" s="36"/>
      <c r="AE2460" s="49"/>
      <c r="AF2460" s="246"/>
      <c r="AG2460" s="257">
        <f t="shared" si="233"/>
        <v>0</v>
      </c>
      <c r="AH2460" s="252" t="str">
        <f t="shared" si="235"/>
        <v/>
      </c>
      <c r="AI2460" s="258">
        <f t="shared" si="236"/>
        <v>0</v>
      </c>
    </row>
    <row r="2461" spans="1:35" ht="14.25" customHeight="1" x14ac:dyDescent="0.2">
      <c r="A2461" s="20"/>
      <c r="B2461" s="7"/>
      <c r="C2461" s="7"/>
      <c r="D2461" s="88"/>
      <c r="E2461" s="6"/>
      <c r="F2461" s="88"/>
      <c r="G2461" s="14"/>
      <c r="H2461" s="14"/>
      <c r="I2461" s="17"/>
      <c r="J2461" s="17"/>
      <c r="K2461" s="6"/>
      <c r="L2461" s="6"/>
      <c r="M2461" s="136"/>
      <c r="N2461" s="14"/>
      <c r="O2461" s="26"/>
      <c r="P2461" s="14"/>
      <c r="Q2461" s="14"/>
      <c r="R2461" s="14"/>
      <c r="S2461" s="14"/>
      <c r="T2461" s="14"/>
      <c r="U2461" s="14"/>
      <c r="V2461" s="6"/>
      <c r="W2461" s="256">
        <f t="shared" si="232"/>
        <v>0</v>
      </c>
      <c r="X2461" s="144" t="str">
        <f t="shared" si="234"/>
        <v/>
      </c>
      <c r="Y2461" s="26"/>
      <c r="Z2461" s="34"/>
      <c r="AA2461" s="34"/>
      <c r="AB2461" s="34"/>
      <c r="AC2461" s="35"/>
      <c r="AD2461" s="36"/>
      <c r="AE2461" s="49"/>
      <c r="AF2461" s="246"/>
      <c r="AG2461" s="257">
        <f t="shared" si="233"/>
        <v>0</v>
      </c>
      <c r="AH2461" s="252" t="str">
        <f t="shared" si="235"/>
        <v/>
      </c>
      <c r="AI2461" s="258">
        <f t="shared" si="236"/>
        <v>0</v>
      </c>
    </row>
    <row r="2462" spans="1:35" ht="14.25" customHeight="1" x14ac:dyDescent="0.2">
      <c r="A2462" s="20"/>
      <c r="B2462" s="7"/>
      <c r="C2462" s="7"/>
      <c r="D2462" s="88"/>
      <c r="E2462" s="6"/>
      <c r="F2462" s="88"/>
      <c r="G2462" s="14"/>
      <c r="H2462" s="14"/>
      <c r="I2462" s="17"/>
      <c r="J2462" s="17"/>
      <c r="K2462" s="6"/>
      <c r="L2462" s="6"/>
      <c r="M2462" s="136"/>
      <c r="N2462" s="14"/>
      <c r="O2462" s="26"/>
      <c r="P2462" s="14"/>
      <c r="Q2462" s="14"/>
      <c r="R2462" s="14"/>
      <c r="S2462" s="14"/>
      <c r="T2462" s="14"/>
      <c r="U2462" s="14"/>
      <c r="V2462" s="6"/>
      <c r="W2462" s="256">
        <f t="shared" si="232"/>
        <v>0</v>
      </c>
      <c r="X2462" s="144" t="str">
        <f t="shared" si="234"/>
        <v/>
      </c>
      <c r="Y2462" s="26"/>
      <c r="Z2462" s="34"/>
      <c r="AA2462" s="34"/>
      <c r="AB2462" s="34"/>
      <c r="AC2462" s="35"/>
      <c r="AD2462" s="36"/>
      <c r="AE2462" s="49"/>
      <c r="AF2462" s="246"/>
      <c r="AG2462" s="257">
        <f t="shared" si="233"/>
        <v>0</v>
      </c>
      <c r="AH2462" s="252" t="str">
        <f t="shared" si="235"/>
        <v/>
      </c>
      <c r="AI2462" s="258">
        <f t="shared" si="236"/>
        <v>0</v>
      </c>
    </row>
    <row r="2463" spans="1:35" ht="14.25" customHeight="1" x14ac:dyDescent="0.2">
      <c r="A2463" s="20"/>
      <c r="B2463" s="7"/>
      <c r="C2463" s="7"/>
      <c r="D2463" s="88"/>
      <c r="E2463" s="6"/>
      <c r="F2463" s="88"/>
      <c r="G2463" s="14"/>
      <c r="H2463" s="14"/>
      <c r="I2463" s="17"/>
      <c r="J2463" s="17"/>
      <c r="K2463" s="6"/>
      <c r="L2463" s="6"/>
      <c r="M2463" s="136"/>
      <c r="N2463" s="14"/>
      <c r="O2463" s="26"/>
      <c r="P2463" s="14"/>
      <c r="Q2463" s="14"/>
      <c r="R2463" s="14"/>
      <c r="S2463" s="14"/>
      <c r="T2463" s="14"/>
      <c r="U2463" s="14"/>
      <c r="V2463" s="6"/>
      <c r="W2463" s="256">
        <f t="shared" si="232"/>
        <v>0</v>
      </c>
      <c r="X2463" s="144" t="str">
        <f t="shared" si="234"/>
        <v/>
      </c>
      <c r="Y2463" s="26"/>
      <c r="Z2463" s="34"/>
      <c r="AA2463" s="34"/>
      <c r="AB2463" s="34"/>
      <c r="AC2463" s="35"/>
      <c r="AD2463" s="36"/>
      <c r="AE2463" s="49"/>
      <c r="AF2463" s="246"/>
      <c r="AG2463" s="257">
        <f t="shared" si="233"/>
        <v>0</v>
      </c>
      <c r="AH2463" s="252" t="str">
        <f t="shared" si="235"/>
        <v/>
      </c>
      <c r="AI2463" s="258">
        <f t="shared" si="236"/>
        <v>0</v>
      </c>
    </row>
    <row r="2464" spans="1:35" ht="14.25" customHeight="1" x14ac:dyDescent="0.2">
      <c r="A2464" s="20"/>
      <c r="B2464" s="7"/>
      <c r="C2464" s="7"/>
      <c r="D2464" s="88"/>
      <c r="E2464" s="6"/>
      <c r="F2464" s="88"/>
      <c r="G2464" s="14"/>
      <c r="H2464" s="14"/>
      <c r="I2464" s="17"/>
      <c r="J2464" s="17"/>
      <c r="K2464" s="6"/>
      <c r="L2464" s="6"/>
      <c r="M2464" s="136"/>
      <c r="N2464" s="14"/>
      <c r="O2464" s="26"/>
      <c r="P2464" s="14"/>
      <c r="Q2464" s="14"/>
      <c r="R2464" s="14"/>
      <c r="S2464" s="14"/>
      <c r="T2464" s="14"/>
      <c r="U2464" s="14"/>
      <c r="V2464" s="6"/>
      <c r="W2464" s="256">
        <f t="shared" si="232"/>
        <v>0</v>
      </c>
      <c r="X2464" s="144" t="str">
        <f t="shared" si="234"/>
        <v/>
      </c>
      <c r="Y2464" s="26"/>
      <c r="Z2464" s="34"/>
      <c r="AA2464" s="34"/>
      <c r="AB2464" s="34"/>
      <c r="AC2464" s="35"/>
      <c r="AD2464" s="36"/>
      <c r="AE2464" s="49"/>
      <c r="AF2464" s="246"/>
      <c r="AG2464" s="257">
        <f t="shared" si="233"/>
        <v>0</v>
      </c>
      <c r="AH2464" s="252" t="str">
        <f t="shared" si="235"/>
        <v/>
      </c>
      <c r="AI2464" s="258">
        <f t="shared" si="236"/>
        <v>0</v>
      </c>
    </row>
    <row r="2465" spans="1:35" ht="14.25" customHeight="1" x14ac:dyDescent="0.2">
      <c r="A2465" s="20"/>
      <c r="B2465" s="7"/>
      <c r="C2465" s="7"/>
      <c r="D2465" s="88"/>
      <c r="E2465" s="6"/>
      <c r="F2465" s="88"/>
      <c r="G2465" s="14"/>
      <c r="H2465" s="14"/>
      <c r="I2465" s="17"/>
      <c r="J2465" s="17"/>
      <c r="K2465" s="6"/>
      <c r="L2465" s="6"/>
      <c r="M2465" s="136"/>
      <c r="N2465" s="14"/>
      <c r="O2465" s="26"/>
      <c r="P2465" s="14"/>
      <c r="Q2465" s="14"/>
      <c r="R2465" s="14"/>
      <c r="S2465" s="14"/>
      <c r="T2465" s="14"/>
      <c r="U2465" s="14"/>
      <c r="V2465" s="6"/>
      <c r="W2465" s="256">
        <f t="shared" si="232"/>
        <v>0</v>
      </c>
      <c r="X2465" s="144" t="str">
        <f t="shared" si="234"/>
        <v/>
      </c>
      <c r="Y2465" s="26"/>
      <c r="Z2465" s="34"/>
      <c r="AA2465" s="34"/>
      <c r="AB2465" s="34"/>
      <c r="AC2465" s="35"/>
      <c r="AD2465" s="36"/>
      <c r="AE2465" s="49"/>
      <c r="AF2465" s="246"/>
      <c r="AG2465" s="257">
        <f t="shared" si="233"/>
        <v>0</v>
      </c>
      <c r="AH2465" s="252" t="str">
        <f t="shared" si="235"/>
        <v/>
      </c>
      <c r="AI2465" s="258">
        <f t="shared" si="236"/>
        <v>0</v>
      </c>
    </row>
    <row r="2466" spans="1:35" ht="14.25" customHeight="1" x14ac:dyDescent="0.2">
      <c r="A2466" s="20"/>
      <c r="B2466" s="7"/>
      <c r="C2466" s="7"/>
      <c r="D2466" s="88"/>
      <c r="E2466" s="6"/>
      <c r="F2466" s="88"/>
      <c r="G2466" s="14"/>
      <c r="H2466" s="14"/>
      <c r="I2466" s="17"/>
      <c r="J2466" s="17"/>
      <c r="K2466" s="6"/>
      <c r="L2466" s="6"/>
      <c r="M2466" s="136"/>
      <c r="N2466" s="14"/>
      <c r="O2466" s="26"/>
      <c r="P2466" s="14"/>
      <c r="Q2466" s="14"/>
      <c r="R2466" s="14"/>
      <c r="S2466" s="14"/>
      <c r="T2466" s="14"/>
      <c r="U2466" s="14"/>
      <c r="V2466" s="6"/>
      <c r="W2466" s="256">
        <f t="shared" si="232"/>
        <v>0</v>
      </c>
      <c r="X2466" s="144" t="str">
        <f t="shared" si="234"/>
        <v/>
      </c>
      <c r="Y2466" s="26"/>
      <c r="Z2466" s="34"/>
      <c r="AA2466" s="34"/>
      <c r="AB2466" s="34"/>
      <c r="AC2466" s="35"/>
      <c r="AD2466" s="36"/>
      <c r="AE2466" s="49"/>
      <c r="AF2466" s="246"/>
      <c r="AG2466" s="257">
        <f t="shared" si="233"/>
        <v>0</v>
      </c>
      <c r="AH2466" s="252" t="str">
        <f t="shared" si="235"/>
        <v/>
      </c>
      <c r="AI2466" s="258">
        <f t="shared" si="236"/>
        <v>0</v>
      </c>
    </row>
    <row r="2467" spans="1:35" ht="14.25" customHeight="1" x14ac:dyDescent="0.2">
      <c r="A2467" s="20"/>
      <c r="B2467" s="7"/>
      <c r="C2467" s="7"/>
      <c r="D2467" s="88"/>
      <c r="E2467" s="6"/>
      <c r="F2467" s="88"/>
      <c r="G2467" s="14"/>
      <c r="H2467" s="14"/>
      <c r="I2467" s="17"/>
      <c r="J2467" s="17"/>
      <c r="K2467" s="6"/>
      <c r="L2467" s="6"/>
      <c r="M2467" s="136"/>
      <c r="N2467" s="14"/>
      <c r="O2467" s="26"/>
      <c r="P2467" s="14"/>
      <c r="Q2467" s="14"/>
      <c r="R2467" s="14"/>
      <c r="S2467" s="14"/>
      <c r="T2467" s="14"/>
      <c r="U2467" s="14"/>
      <c r="V2467" s="6"/>
      <c r="W2467" s="256">
        <f t="shared" si="232"/>
        <v>0</v>
      </c>
      <c r="X2467" s="144" t="str">
        <f t="shared" si="234"/>
        <v/>
      </c>
      <c r="Y2467" s="26"/>
      <c r="Z2467" s="34"/>
      <c r="AA2467" s="34"/>
      <c r="AB2467" s="34"/>
      <c r="AC2467" s="35"/>
      <c r="AD2467" s="36"/>
      <c r="AE2467" s="49"/>
      <c r="AF2467" s="246"/>
      <c r="AG2467" s="257">
        <f t="shared" si="233"/>
        <v>0</v>
      </c>
      <c r="AH2467" s="252" t="str">
        <f t="shared" si="235"/>
        <v/>
      </c>
      <c r="AI2467" s="258">
        <f t="shared" si="236"/>
        <v>0</v>
      </c>
    </row>
    <row r="2468" spans="1:35" ht="14.25" customHeight="1" x14ac:dyDescent="0.2">
      <c r="A2468" s="20"/>
      <c r="B2468" s="7"/>
      <c r="C2468" s="7"/>
      <c r="D2468" s="88"/>
      <c r="E2468" s="6"/>
      <c r="F2468" s="88"/>
      <c r="G2468" s="14"/>
      <c r="H2468" s="14"/>
      <c r="I2468" s="17"/>
      <c r="J2468" s="17"/>
      <c r="K2468" s="6"/>
      <c r="L2468" s="6"/>
      <c r="M2468" s="136"/>
      <c r="N2468" s="14"/>
      <c r="O2468" s="26"/>
      <c r="P2468" s="14"/>
      <c r="Q2468" s="14"/>
      <c r="R2468" s="14"/>
      <c r="S2468" s="14"/>
      <c r="T2468" s="14"/>
      <c r="U2468" s="14"/>
      <c r="V2468" s="6"/>
      <c r="W2468" s="256">
        <f t="shared" si="232"/>
        <v>0</v>
      </c>
      <c r="X2468" s="144" t="str">
        <f t="shared" si="234"/>
        <v/>
      </c>
      <c r="Y2468" s="26"/>
      <c r="Z2468" s="34"/>
      <c r="AA2468" s="34"/>
      <c r="AB2468" s="34"/>
      <c r="AC2468" s="35"/>
      <c r="AD2468" s="36"/>
      <c r="AE2468" s="49"/>
      <c r="AF2468" s="246"/>
      <c r="AG2468" s="257">
        <f t="shared" si="233"/>
        <v>0</v>
      </c>
      <c r="AH2468" s="252" t="str">
        <f t="shared" si="235"/>
        <v/>
      </c>
      <c r="AI2468" s="258">
        <f t="shared" si="236"/>
        <v>0</v>
      </c>
    </row>
    <row r="2469" spans="1:35" ht="14.25" customHeight="1" x14ac:dyDescent="0.2">
      <c r="A2469" s="20"/>
      <c r="B2469" s="7"/>
      <c r="C2469" s="7"/>
      <c r="D2469" s="88"/>
      <c r="E2469" s="6"/>
      <c r="F2469" s="88"/>
      <c r="G2469" s="14"/>
      <c r="H2469" s="14"/>
      <c r="I2469" s="17"/>
      <c r="J2469" s="17"/>
      <c r="K2469" s="6"/>
      <c r="L2469" s="6"/>
      <c r="M2469" s="136"/>
      <c r="N2469" s="14"/>
      <c r="O2469" s="26"/>
      <c r="P2469" s="14"/>
      <c r="Q2469" s="14"/>
      <c r="R2469" s="14"/>
      <c r="S2469" s="14"/>
      <c r="T2469" s="14"/>
      <c r="U2469" s="14"/>
      <c r="V2469" s="6"/>
      <c r="W2469" s="256">
        <f t="shared" si="232"/>
        <v>0</v>
      </c>
      <c r="X2469" s="144" t="str">
        <f t="shared" si="234"/>
        <v/>
      </c>
      <c r="Y2469" s="26"/>
      <c r="Z2469" s="34"/>
      <c r="AA2469" s="34"/>
      <c r="AB2469" s="34"/>
      <c r="AC2469" s="35"/>
      <c r="AD2469" s="36"/>
      <c r="AE2469" s="49"/>
      <c r="AF2469" s="246"/>
      <c r="AG2469" s="257">
        <f t="shared" si="233"/>
        <v>0</v>
      </c>
      <c r="AH2469" s="252" t="str">
        <f t="shared" si="235"/>
        <v/>
      </c>
      <c r="AI2469" s="258">
        <f t="shared" si="236"/>
        <v>0</v>
      </c>
    </row>
    <row r="2470" spans="1:35" ht="14.25" customHeight="1" x14ac:dyDescent="0.2">
      <c r="A2470" s="20"/>
      <c r="B2470" s="7"/>
      <c r="C2470" s="7"/>
      <c r="D2470" s="88"/>
      <c r="E2470" s="6"/>
      <c r="F2470" s="88"/>
      <c r="G2470" s="14"/>
      <c r="H2470" s="14"/>
      <c r="I2470" s="17"/>
      <c r="J2470" s="17"/>
      <c r="K2470" s="6"/>
      <c r="L2470" s="6"/>
      <c r="M2470" s="136"/>
      <c r="N2470" s="14"/>
      <c r="O2470" s="26"/>
      <c r="P2470" s="14"/>
      <c r="Q2470" s="14"/>
      <c r="R2470" s="14"/>
      <c r="S2470" s="14"/>
      <c r="T2470" s="14"/>
      <c r="U2470" s="14"/>
      <c r="V2470" s="6"/>
      <c r="W2470" s="256">
        <f t="shared" si="232"/>
        <v>0</v>
      </c>
      <c r="X2470" s="144" t="str">
        <f t="shared" si="234"/>
        <v/>
      </c>
      <c r="Y2470" s="26"/>
      <c r="Z2470" s="34"/>
      <c r="AA2470" s="34"/>
      <c r="AB2470" s="34"/>
      <c r="AC2470" s="35"/>
      <c r="AD2470" s="36"/>
      <c r="AE2470" s="49"/>
      <c r="AF2470" s="246"/>
      <c r="AG2470" s="257">
        <f t="shared" si="233"/>
        <v>0</v>
      </c>
      <c r="AH2470" s="252" t="str">
        <f t="shared" si="235"/>
        <v/>
      </c>
      <c r="AI2470" s="258">
        <f t="shared" si="236"/>
        <v>0</v>
      </c>
    </row>
    <row r="2471" spans="1:35" ht="14.25" customHeight="1" x14ac:dyDescent="0.2">
      <c r="A2471" s="20"/>
      <c r="B2471" s="7"/>
      <c r="C2471" s="7"/>
      <c r="D2471" s="88"/>
      <c r="E2471" s="6"/>
      <c r="F2471" s="88"/>
      <c r="G2471" s="14"/>
      <c r="H2471" s="14"/>
      <c r="I2471" s="17"/>
      <c r="J2471" s="17"/>
      <c r="K2471" s="6"/>
      <c r="L2471" s="6"/>
      <c r="M2471" s="136"/>
      <c r="N2471" s="14"/>
      <c r="O2471" s="26"/>
      <c r="P2471" s="14"/>
      <c r="Q2471" s="14"/>
      <c r="R2471" s="14"/>
      <c r="S2471" s="14"/>
      <c r="T2471" s="14"/>
      <c r="U2471" s="14"/>
      <c r="V2471" s="6"/>
      <c r="W2471" s="256">
        <f t="shared" si="232"/>
        <v>0</v>
      </c>
      <c r="X2471" s="144" t="str">
        <f t="shared" si="234"/>
        <v/>
      </c>
      <c r="Y2471" s="26"/>
      <c r="Z2471" s="34"/>
      <c r="AA2471" s="34"/>
      <c r="AB2471" s="34"/>
      <c r="AC2471" s="35"/>
      <c r="AD2471" s="36"/>
      <c r="AE2471" s="49"/>
      <c r="AF2471" s="246"/>
      <c r="AG2471" s="257">
        <f t="shared" si="233"/>
        <v>0</v>
      </c>
      <c r="AH2471" s="252" t="str">
        <f t="shared" si="235"/>
        <v/>
      </c>
      <c r="AI2471" s="258">
        <f t="shared" si="236"/>
        <v>0</v>
      </c>
    </row>
    <row r="2472" spans="1:35" ht="14.25" customHeight="1" x14ac:dyDescent="0.2">
      <c r="A2472" s="20"/>
      <c r="B2472" s="7"/>
      <c r="C2472" s="7"/>
      <c r="D2472" s="88"/>
      <c r="E2472" s="6"/>
      <c r="F2472" s="88"/>
      <c r="G2472" s="14"/>
      <c r="H2472" s="14"/>
      <c r="I2472" s="17"/>
      <c r="J2472" s="17"/>
      <c r="K2472" s="6"/>
      <c r="L2472" s="6"/>
      <c r="M2472" s="136"/>
      <c r="N2472" s="14"/>
      <c r="O2472" s="26"/>
      <c r="P2472" s="14"/>
      <c r="Q2472" s="14"/>
      <c r="R2472" s="14"/>
      <c r="S2472" s="14"/>
      <c r="T2472" s="14"/>
      <c r="U2472" s="14"/>
      <c r="V2472" s="6"/>
      <c r="W2472" s="256">
        <f t="shared" ref="W2472:W2535" si="237">S2472+T2472+U2472+V2472</f>
        <v>0</v>
      </c>
      <c r="X2472" s="144" t="str">
        <f t="shared" si="234"/>
        <v/>
      </c>
      <c r="Y2472" s="26"/>
      <c r="Z2472" s="34"/>
      <c r="AA2472" s="34"/>
      <c r="AB2472" s="34"/>
      <c r="AC2472" s="35"/>
      <c r="AD2472" s="36"/>
      <c r="AE2472" s="49"/>
      <c r="AF2472" s="246"/>
      <c r="AG2472" s="257">
        <f t="shared" ref="AG2472:AG2535" si="238">N2472*C2472</f>
        <v>0</v>
      </c>
      <c r="AH2472" s="252" t="str">
        <f t="shared" si="235"/>
        <v/>
      </c>
      <c r="AI2472" s="258">
        <f t="shared" si="236"/>
        <v>0</v>
      </c>
    </row>
    <row r="2473" spans="1:35" ht="14.25" customHeight="1" x14ac:dyDescent="0.2">
      <c r="A2473" s="20"/>
      <c r="B2473" s="7"/>
      <c r="C2473" s="7"/>
      <c r="D2473" s="88"/>
      <c r="E2473" s="6"/>
      <c r="F2473" s="88"/>
      <c r="G2473" s="14"/>
      <c r="H2473" s="14"/>
      <c r="I2473" s="17"/>
      <c r="J2473" s="17"/>
      <c r="K2473" s="6"/>
      <c r="L2473" s="6"/>
      <c r="M2473" s="136"/>
      <c r="N2473" s="14"/>
      <c r="O2473" s="26"/>
      <c r="P2473" s="14"/>
      <c r="Q2473" s="14"/>
      <c r="R2473" s="14"/>
      <c r="S2473" s="14"/>
      <c r="T2473" s="14"/>
      <c r="U2473" s="14"/>
      <c r="V2473" s="6"/>
      <c r="W2473" s="256">
        <f t="shared" si="237"/>
        <v>0</v>
      </c>
      <c r="X2473" s="144" t="str">
        <f t="shared" ref="X2473:X2536" si="239">IF(O2473="a",0,IF(O2473="d","0",IF(O2473="","",+N2473-S2473-T2473-U2473-V2473)))</f>
        <v/>
      </c>
      <c r="Y2473" s="26"/>
      <c r="Z2473" s="34"/>
      <c r="AA2473" s="34"/>
      <c r="AB2473" s="34"/>
      <c r="AC2473" s="35"/>
      <c r="AD2473" s="36"/>
      <c r="AE2473" s="49"/>
      <c r="AF2473" s="246"/>
      <c r="AG2473" s="257">
        <f t="shared" si="238"/>
        <v>0</v>
      </c>
      <c r="AH2473" s="252" t="str">
        <f t="shared" ref="AH2473:AH2536" si="240">IF(O2473="a",0,IF(O2473="d",0,IF(C2473="","",+N2473-(C2473*N2473))))</f>
        <v/>
      </c>
      <c r="AI2473" s="258">
        <f t="shared" si="236"/>
        <v>0</v>
      </c>
    </row>
    <row r="2474" spans="1:35" ht="14.25" customHeight="1" x14ac:dyDescent="0.2">
      <c r="A2474" s="20"/>
      <c r="B2474" s="7"/>
      <c r="C2474" s="7"/>
      <c r="D2474" s="88"/>
      <c r="E2474" s="6"/>
      <c r="F2474" s="88"/>
      <c r="G2474" s="14"/>
      <c r="H2474" s="14"/>
      <c r="I2474" s="17"/>
      <c r="J2474" s="17"/>
      <c r="K2474" s="6"/>
      <c r="L2474" s="6"/>
      <c r="M2474" s="136"/>
      <c r="N2474" s="14"/>
      <c r="O2474" s="26"/>
      <c r="P2474" s="14"/>
      <c r="Q2474" s="14"/>
      <c r="R2474" s="14"/>
      <c r="S2474" s="14"/>
      <c r="T2474" s="14"/>
      <c r="U2474" s="14"/>
      <c r="V2474" s="6"/>
      <c r="W2474" s="256">
        <f t="shared" si="237"/>
        <v>0</v>
      </c>
      <c r="X2474" s="144" t="str">
        <f t="shared" si="239"/>
        <v/>
      </c>
      <c r="Y2474" s="26"/>
      <c r="Z2474" s="34"/>
      <c r="AA2474" s="34"/>
      <c r="AB2474" s="34"/>
      <c r="AC2474" s="35"/>
      <c r="AD2474" s="36"/>
      <c r="AE2474" s="49"/>
      <c r="AF2474" s="246"/>
      <c r="AG2474" s="257">
        <f t="shared" si="238"/>
        <v>0</v>
      </c>
      <c r="AH2474" s="252" t="str">
        <f t="shared" si="240"/>
        <v/>
      </c>
      <c r="AI2474" s="258">
        <f t="shared" si="236"/>
        <v>0</v>
      </c>
    </row>
    <row r="2475" spans="1:35" ht="14.25" customHeight="1" x14ac:dyDescent="0.2">
      <c r="A2475" s="20"/>
      <c r="B2475" s="7"/>
      <c r="C2475" s="7"/>
      <c r="D2475" s="88"/>
      <c r="E2475" s="6"/>
      <c r="F2475" s="88"/>
      <c r="G2475" s="14"/>
      <c r="H2475" s="14"/>
      <c r="I2475" s="17"/>
      <c r="J2475" s="17"/>
      <c r="K2475" s="6"/>
      <c r="L2475" s="6"/>
      <c r="M2475" s="136"/>
      <c r="N2475" s="14"/>
      <c r="O2475" s="26"/>
      <c r="P2475" s="14"/>
      <c r="Q2475" s="14"/>
      <c r="R2475" s="14"/>
      <c r="S2475" s="14"/>
      <c r="T2475" s="14"/>
      <c r="U2475" s="14"/>
      <c r="V2475" s="6"/>
      <c r="W2475" s="256">
        <f t="shared" si="237"/>
        <v>0</v>
      </c>
      <c r="X2475" s="144" t="str">
        <f t="shared" si="239"/>
        <v/>
      </c>
      <c r="Y2475" s="26"/>
      <c r="Z2475" s="34"/>
      <c r="AA2475" s="34"/>
      <c r="AB2475" s="34"/>
      <c r="AC2475" s="35"/>
      <c r="AD2475" s="36"/>
      <c r="AE2475" s="49"/>
      <c r="AF2475" s="246"/>
      <c r="AG2475" s="257">
        <f t="shared" si="238"/>
        <v>0</v>
      </c>
      <c r="AH2475" s="252" t="str">
        <f t="shared" si="240"/>
        <v/>
      </c>
      <c r="AI2475" s="258">
        <f t="shared" si="236"/>
        <v>0</v>
      </c>
    </row>
    <row r="2476" spans="1:35" ht="14.25" customHeight="1" x14ac:dyDescent="0.2">
      <c r="A2476" s="20"/>
      <c r="B2476" s="7"/>
      <c r="C2476" s="7"/>
      <c r="D2476" s="88"/>
      <c r="E2476" s="6"/>
      <c r="F2476" s="88"/>
      <c r="G2476" s="14"/>
      <c r="H2476" s="14"/>
      <c r="I2476" s="17"/>
      <c r="J2476" s="17"/>
      <c r="K2476" s="6"/>
      <c r="L2476" s="6"/>
      <c r="M2476" s="136"/>
      <c r="N2476" s="14"/>
      <c r="O2476" s="26"/>
      <c r="P2476" s="14"/>
      <c r="Q2476" s="14"/>
      <c r="R2476" s="14"/>
      <c r="S2476" s="14"/>
      <c r="T2476" s="14"/>
      <c r="U2476" s="14"/>
      <c r="V2476" s="6"/>
      <c r="W2476" s="256">
        <f t="shared" si="237"/>
        <v>0</v>
      </c>
      <c r="X2476" s="144" t="str">
        <f t="shared" si="239"/>
        <v/>
      </c>
      <c r="Y2476" s="26"/>
      <c r="Z2476" s="34"/>
      <c r="AA2476" s="34"/>
      <c r="AB2476" s="34"/>
      <c r="AC2476" s="35"/>
      <c r="AD2476" s="36"/>
      <c r="AE2476" s="49"/>
      <c r="AF2476" s="246"/>
      <c r="AG2476" s="257">
        <f t="shared" si="238"/>
        <v>0</v>
      </c>
      <c r="AH2476" s="252" t="str">
        <f t="shared" si="240"/>
        <v/>
      </c>
      <c r="AI2476" s="258">
        <f t="shared" si="236"/>
        <v>0</v>
      </c>
    </row>
    <row r="2477" spans="1:35" ht="14.25" customHeight="1" x14ac:dyDescent="0.2">
      <c r="A2477" s="20"/>
      <c r="B2477" s="7"/>
      <c r="C2477" s="7"/>
      <c r="D2477" s="88"/>
      <c r="E2477" s="6"/>
      <c r="F2477" s="88"/>
      <c r="G2477" s="14"/>
      <c r="H2477" s="14"/>
      <c r="I2477" s="17"/>
      <c r="J2477" s="17"/>
      <c r="K2477" s="6"/>
      <c r="L2477" s="6"/>
      <c r="M2477" s="136"/>
      <c r="N2477" s="14"/>
      <c r="O2477" s="26"/>
      <c r="P2477" s="14"/>
      <c r="Q2477" s="14"/>
      <c r="R2477" s="14"/>
      <c r="S2477" s="14"/>
      <c r="T2477" s="14"/>
      <c r="U2477" s="14"/>
      <c r="V2477" s="6"/>
      <c r="W2477" s="256">
        <f t="shared" si="237"/>
        <v>0</v>
      </c>
      <c r="X2477" s="144" t="str">
        <f t="shared" si="239"/>
        <v/>
      </c>
      <c r="Y2477" s="26"/>
      <c r="Z2477" s="34"/>
      <c r="AA2477" s="34"/>
      <c r="AB2477" s="34"/>
      <c r="AC2477" s="35"/>
      <c r="AD2477" s="36"/>
      <c r="AE2477" s="49"/>
      <c r="AF2477" s="246"/>
      <c r="AG2477" s="257">
        <f t="shared" si="238"/>
        <v>0</v>
      </c>
      <c r="AH2477" s="252" t="str">
        <f t="shared" si="240"/>
        <v/>
      </c>
      <c r="AI2477" s="258">
        <f t="shared" si="236"/>
        <v>0</v>
      </c>
    </row>
    <row r="2478" spans="1:35" ht="14.25" customHeight="1" x14ac:dyDescent="0.2">
      <c r="A2478" s="20"/>
      <c r="B2478" s="7"/>
      <c r="C2478" s="7"/>
      <c r="D2478" s="88"/>
      <c r="E2478" s="6"/>
      <c r="F2478" s="88"/>
      <c r="G2478" s="14"/>
      <c r="H2478" s="14"/>
      <c r="I2478" s="17"/>
      <c r="J2478" s="17"/>
      <c r="K2478" s="6"/>
      <c r="L2478" s="6"/>
      <c r="M2478" s="136"/>
      <c r="N2478" s="14"/>
      <c r="O2478" s="26"/>
      <c r="P2478" s="14"/>
      <c r="Q2478" s="14"/>
      <c r="R2478" s="14"/>
      <c r="S2478" s="14"/>
      <c r="T2478" s="14"/>
      <c r="U2478" s="14"/>
      <c r="V2478" s="6"/>
      <c r="W2478" s="256">
        <f t="shared" si="237"/>
        <v>0</v>
      </c>
      <c r="X2478" s="144" t="str">
        <f t="shared" si="239"/>
        <v/>
      </c>
      <c r="Y2478" s="26"/>
      <c r="Z2478" s="34"/>
      <c r="AA2478" s="34"/>
      <c r="AB2478" s="34"/>
      <c r="AC2478" s="35"/>
      <c r="AD2478" s="36"/>
      <c r="AE2478" s="49"/>
      <c r="AF2478" s="246"/>
      <c r="AG2478" s="257">
        <f t="shared" si="238"/>
        <v>0</v>
      </c>
      <c r="AH2478" s="252" t="str">
        <f t="shared" si="240"/>
        <v/>
      </c>
      <c r="AI2478" s="258">
        <f t="shared" ref="AI2478:AI2541" si="241">AG2478-W2478</f>
        <v>0</v>
      </c>
    </row>
    <row r="2479" spans="1:35" ht="14.25" customHeight="1" x14ac:dyDescent="0.2">
      <c r="A2479" s="20"/>
      <c r="B2479" s="7"/>
      <c r="C2479" s="7"/>
      <c r="D2479" s="88"/>
      <c r="E2479" s="6"/>
      <c r="F2479" s="88"/>
      <c r="G2479" s="14"/>
      <c r="H2479" s="14"/>
      <c r="I2479" s="17"/>
      <c r="J2479" s="17"/>
      <c r="K2479" s="6"/>
      <c r="L2479" s="6"/>
      <c r="M2479" s="136"/>
      <c r="N2479" s="14"/>
      <c r="O2479" s="26"/>
      <c r="P2479" s="14"/>
      <c r="Q2479" s="14"/>
      <c r="R2479" s="14"/>
      <c r="S2479" s="14"/>
      <c r="T2479" s="14"/>
      <c r="U2479" s="14"/>
      <c r="V2479" s="6"/>
      <c r="W2479" s="256">
        <f t="shared" si="237"/>
        <v>0</v>
      </c>
      <c r="X2479" s="144" t="str">
        <f t="shared" si="239"/>
        <v/>
      </c>
      <c r="Y2479" s="26"/>
      <c r="Z2479" s="34"/>
      <c r="AA2479" s="34"/>
      <c r="AB2479" s="34"/>
      <c r="AC2479" s="35"/>
      <c r="AD2479" s="36"/>
      <c r="AE2479" s="49"/>
      <c r="AF2479" s="246"/>
      <c r="AG2479" s="257">
        <f t="shared" si="238"/>
        <v>0</v>
      </c>
      <c r="AH2479" s="252" t="str">
        <f t="shared" si="240"/>
        <v/>
      </c>
      <c r="AI2479" s="258">
        <f t="shared" si="241"/>
        <v>0</v>
      </c>
    </row>
    <row r="2480" spans="1:35" ht="14.25" customHeight="1" x14ac:dyDescent="0.2">
      <c r="A2480" s="20"/>
      <c r="B2480" s="7"/>
      <c r="C2480" s="7"/>
      <c r="D2480" s="88"/>
      <c r="E2480" s="6"/>
      <c r="F2480" s="88"/>
      <c r="G2480" s="14"/>
      <c r="H2480" s="14"/>
      <c r="I2480" s="17"/>
      <c r="J2480" s="17"/>
      <c r="K2480" s="6"/>
      <c r="L2480" s="6"/>
      <c r="M2480" s="136"/>
      <c r="N2480" s="14"/>
      <c r="O2480" s="26"/>
      <c r="P2480" s="14"/>
      <c r="Q2480" s="14"/>
      <c r="R2480" s="14"/>
      <c r="S2480" s="14"/>
      <c r="T2480" s="14"/>
      <c r="U2480" s="14"/>
      <c r="V2480" s="6"/>
      <c r="W2480" s="256">
        <f t="shared" si="237"/>
        <v>0</v>
      </c>
      <c r="X2480" s="144" t="str">
        <f t="shared" si="239"/>
        <v/>
      </c>
      <c r="Y2480" s="26"/>
      <c r="Z2480" s="34"/>
      <c r="AA2480" s="34"/>
      <c r="AB2480" s="34"/>
      <c r="AC2480" s="35"/>
      <c r="AD2480" s="36"/>
      <c r="AE2480" s="49"/>
      <c r="AF2480" s="246"/>
      <c r="AG2480" s="257">
        <f t="shared" si="238"/>
        <v>0</v>
      </c>
      <c r="AH2480" s="252" t="str">
        <f t="shared" si="240"/>
        <v/>
      </c>
      <c r="AI2480" s="258">
        <f t="shared" si="241"/>
        <v>0</v>
      </c>
    </row>
    <row r="2481" spans="1:35" ht="14.25" customHeight="1" x14ac:dyDescent="0.2">
      <c r="A2481" s="20"/>
      <c r="B2481" s="7"/>
      <c r="C2481" s="7"/>
      <c r="D2481" s="88"/>
      <c r="E2481" s="6"/>
      <c r="F2481" s="88"/>
      <c r="G2481" s="14"/>
      <c r="H2481" s="14"/>
      <c r="I2481" s="17"/>
      <c r="J2481" s="17"/>
      <c r="K2481" s="6"/>
      <c r="L2481" s="6"/>
      <c r="M2481" s="136"/>
      <c r="N2481" s="14"/>
      <c r="O2481" s="26"/>
      <c r="P2481" s="14"/>
      <c r="Q2481" s="14"/>
      <c r="R2481" s="14"/>
      <c r="S2481" s="14"/>
      <c r="T2481" s="14"/>
      <c r="U2481" s="14"/>
      <c r="V2481" s="6"/>
      <c r="W2481" s="256">
        <f t="shared" si="237"/>
        <v>0</v>
      </c>
      <c r="X2481" s="144" t="str">
        <f t="shared" si="239"/>
        <v/>
      </c>
      <c r="Y2481" s="26"/>
      <c r="Z2481" s="34"/>
      <c r="AA2481" s="34"/>
      <c r="AB2481" s="34"/>
      <c r="AC2481" s="35"/>
      <c r="AD2481" s="36"/>
      <c r="AE2481" s="49"/>
      <c r="AF2481" s="246"/>
      <c r="AG2481" s="257">
        <f t="shared" si="238"/>
        <v>0</v>
      </c>
      <c r="AH2481" s="252" t="str">
        <f t="shared" si="240"/>
        <v/>
      </c>
      <c r="AI2481" s="258">
        <f t="shared" si="241"/>
        <v>0</v>
      </c>
    </row>
    <row r="2482" spans="1:35" ht="14.25" customHeight="1" x14ac:dyDescent="0.2">
      <c r="A2482" s="20"/>
      <c r="B2482" s="7"/>
      <c r="C2482" s="7"/>
      <c r="D2482" s="88"/>
      <c r="E2482" s="6"/>
      <c r="F2482" s="88"/>
      <c r="G2482" s="14"/>
      <c r="H2482" s="14"/>
      <c r="I2482" s="17"/>
      <c r="J2482" s="17"/>
      <c r="K2482" s="6"/>
      <c r="L2482" s="6"/>
      <c r="M2482" s="136"/>
      <c r="N2482" s="14"/>
      <c r="O2482" s="26"/>
      <c r="P2482" s="14"/>
      <c r="Q2482" s="14"/>
      <c r="R2482" s="14"/>
      <c r="S2482" s="14"/>
      <c r="T2482" s="14"/>
      <c r="U2482" s="14"/>
      <c r="V2482" s="6"/>
      <c r="W2482" s="256">
        <f t="shared" si="237"/>
        <v>0</v>
      </c>
      <c r="X2482" s="144" t="str">
        <f t="shared" si="239"/>
        <v/>
      </c>
      <c r="Y2482" s="26"/>
      <c r="Z2482" s="34"/>
      <c r="AA2482" s="34"/>
      <c r="AB2482" s="34"/>
      <c r="AC2482" s="35"/>
      <c r="AD2482" s="36"/>
      <c r="AE2482" s="49"/>
      <c r="AF2482" s="246"/>
      <c r="AG2482" s="257">
        <f t="shared" si="238"/>
        <v>0</v>
      </c>
      <c r="AH2482" s="252" t="str">
        <f t="shared" si="240"/>
        <v/>
      </c>
      <c r="AI2482" s="258">
        <f t="shared" si="241"/>
        <v>0</v>
      </c>
    </row>
    <row r="2483" spans="1:35" ht="14.25" customHeight="1" x14ac:dyDescent="0.2">
      <c r="A2483" s="20"/>
      <c r="B2483" s="7"/>
      <c r="C2483" s="7"/>
      <c r="D2483" s="88"/>
      <c r="E2483" s="6"/>
      <c r="F2483" s="88"/>
      <c r="G2483" s="14"/>
      <c r="H2483" s="14"/>
      <c r="I2483" s="17"/>
      <c r="J2483" s="17"/>
      <c r="K2483" s="6"/>
      <c r="L2483" s="6"/>
      <c r="M2483" s="136"/>
      <c r="N2483" s="14"/>
      <c r="O2483" s="26"/>
      <c r="P2483" s="14"/>
      <c r="Q2483" s="14"/>
      <c r="R2483" s="14"/>
      <c r="S2483" s="14"/>
      <c r="T2483" s="14"/>
      <c r="U2483" s="14"/>
      <c r="V2483" s="6"/>
      <c r="W2483" s="256">
        <f t="shared" si="237"/>
        <v>0</v>
      </c>
      <c r="X2483" s="144" t="str">
        <f t="shared" si="239"/>
        <v/>
      </c>
      <c r="Y2483" s="26"/>
      <c r="Z2483" s="34"/>
      <c r="AA2483" s="34"/>
      <c r="AB2483" s="34"/>
      <c r="AC2483" s="35"/>
      <c r="AD2483" s="36"/>
      <c r="AE2483" s="49"/>
      <c r="AF2483" s="246"/>
      <c r="AG2483" s="257">
        <f t="shared" si="238"/>
        <v>0</v>
      </c>
      <c r="AH2483" s="252" t="str">
        <f t="shared" si="240"/>
        <v/>
      </c>
      <c r="AI2483" s="258">
        <f t="shared" si="241"/>
        <v>0</v>
      </c>
    </row>
    <row r="2484" spans="1:35" ht="14.25" customHeight="1" x14ac:dyDescent="0.2">
      <c r="A2484" s="20"/>
      <c r="B2484" s="7"/>
      <c r="C2484" s="7"/>
      <c r="D2484" s="88"/>
      <c r="E2484" s="6"/>
      <c r="F2484" s="88"/>
      <c r="G2484" s="14"/>
      <c r="H2484" s="14"/>
      <c r="I2484" s="17"/>
      <c r="J2484" s="17"/>
      <c r="K2484" s="6"/>
      <c r="L2484" s="6"/>
      <c r="M2484" s="136"/>
      <c r="N2484" s="14"/>
      <c r="O2484" s="26"/>
      <c r="P2484" s="14"/>
      <c r="Q2484" s="14"/>
      <c r="R2484" s="14"/>
      <c r="S2484" s="14"/>
      <c r="T2484" s="14"/>
      <c r="U2484" s="14"/>
      <c r="V2484" s="6"/>
      <c r="W2484" s="256">
        <f t="shared" si="237"/>
        <v>0</v>
      </c>
      <c r="X2484" s="144" t="str">
        <f t="shared" si="239"/>
        <v/>
      </c>
      <c r="Y2484" s="26"/>
      <c r="Z2484" s="34"/>
      <c r="AA2484" s="34"/>
      <c r="AB2484" s="34"/>
      <c r="AC2484" s="35"/>
      <c r="AD2484" s="36"/>
      <c r="AE2484" s="49"/>
      <c r="AF2484" s="246"/>
      <c r="AG2484" s="257">
        <f t="shared" si="238"/>
        <v>0</v>
      </c>
      <c r="AH2484" s="252" t="str">
        <f t="shared" si="240"/>
        <v/>
      </c>
      <c r="AI2484" s="258">
        <f t="shared" si="241"/>
        <v>0</v>
      </c>
    </row>
    <row r="2485" spans="1:35" ht="14.25" customHeight="1" x14ac:dyDescent="0.2">
      <c r="A2485" s="20"/>
      <c r="B2485" s="7"/>
      <c r="C2485" s="7"/>
      <c r="D2485" s="88"/>
      <c r="E2485" s="6"/>
      <c r="F2485" s="88"/>
      <c r="G2485" s="14"/>
      <c r="H2485" s="14"/>
      <c r="I2485" s="17"/>
      <c r="J2485" s="17"/>
      <c r="K2485" s="6"/>
      <c r="L2485" s="6"/>
      <c r="M2485" s="136"/>
      <c r="N2485" s="14"/>
      <c r="O2485" s="26"/>
      <c r="P2485" s="14"/>
      <c r="Q2485" s="14"/>
      <c r="R2485" s="14"/>
      <c r="S2485" s="14"/>
      <c r="T2485" s="14"/>
      <c r="U2485" s="14"/>
      <c r="V2485" s="6"/>
      <c r="W2485" s="256">
        <f t="shared" si="237"/>
        <v>0</v>
      </c>
      <c r="X2485" s="144" t="str">
        <f t="shared" si="239"/>
        <v/>
      </c>
      <c r="Y2485" s="26"/>
      <c r="Z2485" s="34"/>
      <c r="AA2485" s="34"/>
      <c r="AB2485" s="34"/>
      <c r="AC2485" s="35"/>
      <c r="AD2485" s="36"/>
      <c r="AE2485" s="49"/>
      <c r="AF2485" s="246"/>
      <c r="AG2485" s="257">
        <f t="shared" si="238"/>
        <v>0</v>
      </c>
      <c r="AH2485" s="252" t="str">
        <f t="shared" si="240"/>
        <v/>
      </c>
      <c r="AI2485" s="258">
        <f t="shared" si="241"/>
        <v>0</v>
      </c>
    </row>
    <row r="2486" spans="1:35" ht="14.25" customHeight="1" x14ac:dyDescent="0.2">
      <c r="A2486" s="20"/>
      <c r="B2486" s="7"/>
      <c r="C2486" s="7"/>
      <c r="D2486" s="88"/>
      <c r="E2486" s="6"/>
      <c r="F2486" s="88"/>
      <c r="G2486" s="14"/>
      <c r="H2486" s="14"/>
      <c r="I2486" s="17"/>
      <c r="J2486" s="17"/>
      <c r="K2486" s="6"/>
      <c r="L2486" s="6"/>
      <c r="M2486" s="136"/>
      <c r="N2486" s="14"/>
      <c r="O2486" s="26"/>
      <c r="P2486" s="14"/>
      <c r="Q2486" s="14"/>
      <c r="R2486" s="14"/>
      <c r="S2486" s="14"/>
      <c r="T2486" s="14"/>
      <c r="U2486" s="14"/>
      <c r="V2486" s="6"/>
      <c r="W2486" s="256">
        <f t="shared" si="237"/>
        <v>0</v>
      </c>
      <c r="X2486" s="144" t="str">
        <f t="shared" si="239"/>
        <v/>
      </c>
      <c r="Y2486" s="26"/>
      <c r="Z2486" s="34"/>
      <c r="AA2486" s="34"/>
      <c r="AB2486" s="34"/>
      <c r="AC2486" s="35"/>
      <c r="AD2486" s="36"/>
      <c r="AE2486" s="49"/>
      <c r="AF2486" s="246"/>
      <c r="AG2486" s="257">
        <f t="shared" si="238"/>
        <v>0</v>
      </c>
      <c r="AH2486" s="252" t="str">
        <f t="shared" si="240"/>
        <v/>
      </c>
      <c r="AI2486" s="258">
        <f t="shared" si="241"/>
        <v>0</v>
      </c>
    </row>
    <row r="2487" spans="1:35" ht="14.25" customHeight="1" x14ac:dyDescent="0.2">
      <c r="A2487" s="20"/>
      <c r="B2487" s="7"/>
      <c r="C2487" s="7"/>
      <c r="D2487" s="88"/>
      <c r="E2487" s="6"/>
      <c r="F2487" s="88"/>
      <c r="G2487" s="14"/>
      <c r="H2487" s="14"/>
      <c r="I2487" s="17"/>
      <c r="J2487" s="17"/>
      <c r="K2487" s="6"/>
      <c r="L2487" s="6"/>
      <c r="M2487" s="136"/>
      <c r="N2487" s="14"/>
      <c r="O2487" s="26"/>
      <c r="P2487" s="14"/>
      <c r="Q2487" s="14"/>
      <c r="R2487" s="14"/>
      <c r="S2487" s="14"/>
      <c r="T2487" s="14"/>
      <c r="U2487" s="14"/>
      <c r="V2487" s="6"/>
      <c r="W2487" s="256">
        <f t="shared" si="237"/>
        <v>0</v>
      </c>
      <c r="X2487" s="144" t="str">
        <f t="shared" si="239"/>
        <v/>
      </c>
      <c r="Y2487" s="26"/>
      <c r="Z2487" s="34"/>
      <c r="AA2487" s="34"/>
      <c r="AB2487" s="34"/>
      <c r="AC2487" s="35"/>
      <c r="AD2487" s="36"/>
      <c r="AE2487" s="49"/>
      <c r="AF2487" s="246"/>
      <c r="AG2487" s="257">
        <f t="shared" si="238"/>
        <v>0</v>
      </c>
      <c r="AH2487" s="252" t="str">
        <f t="shared" si="240"/>
        <v/>
      </c>
      <c r="AI2487" s="258">
        <f t="shared" si="241"/>
        <v>0</v>
      </c>
    </row>
    <row r="2488" spans="1:35" ht="14.25" customHeight="1" x14ac:dyDescent="0.2">
      <c r="A2488" s="20"/>
      <c r="B2488" s="7"/>
      <c r="C2488" s="7"/>
      <c r="D2488" s="88"/>
      <c r="E2488" s="6"/>
      <c r="F2488" s="88"/>
      <c r="G2488" s="14"/>
      <c r="H2488" s="14"/>
      <c r="I2488" s="17"/>
      <c r="J2488" s="17"/>
      <c r="K2488" s="6"/>
      <c r="L2488" s="6"/>
      <c r="M2488" s="136"/>
      <c r="N2488" s="14"/>
      <c r="O2488" s="26"/>
      <c r="P2488" s="14"/>
      <c r="Q2488" s="14"/>
      <c r="R2488" s="14"/>
      <c r="S2488" s="14"/>
      <c r="T2488" s="14"/>
      <c r="U2488" s="14"/>
      <c r="V2488" s="6"/>
      <c r="W2488" s="256">
        <f t="shared" si="237"/>
        <v>0</v>
      </c>
      <c r="X2488" s="144" t="str">
        <f t="shared" si="239"/>
        <v/>
      </c>
      <c r="Y2488" s="26"/>
      <c r="Z2488" s="34"/>
      <c r="AA2488" s="34"/>
      <c r="AB2488" s="34"/>
      <c r="AC2488" s="35"/>
      <c r="AD2488" s="36"/>
      <c r="AE2488" s="49"/>
      <c r="AF2488" s="246"/>
      <c r="AG2488" s="257">
        <f t="shared" si="238"/>
        <v>0</v>
      </c>
      <c r="AH2488" s="252" t="str">
        <f t="shared" si="240"/>
        <v/>
      </c>
      <c r="AI2488" s="258">
        <f t="shared" si="241"/>
        <v>0</v>
      </c>
    </row>
    <row r="2489" spans="1:35" ht="14.25" customHeight="1" x14ac:dyDescent="0.2">
      <c r="A2489" s="20"/>
      <c r="B2489" s="7"/>
      <c r="C2489" s="7"/>
      <c r="D2489" s="88"/>
      <c r="E2489" s="6"/>
      <c r="F2489" s="88"/>
      <c r="G2489" s="14"/>
      <c r="H2489" s="14"/>
      <c r="I2489" s="17"/>
      <c r="J2489" s="17"/>
      <c r="K2489" s="6"/>
      <c r="L2489" s="6"/>
      <c r="M2489" s="136"/>
      <c r="N2489" s="14"/>
      <c r="O2489" s="26"/>
      <c r="P2489" s="14"/>
      <c r="Q2489" s="14"/>
      <c r="R2489" s="14"/>
      <c r="S2489" s="14"/>
      <c r="T2489" s="14"/>
      <c r="U2489" s="14"/>
      <c r="V2489" s="6"/>
      <c r="W2489" s="256">
        <f t="shared" si="237"/>
        <v>0</v>
      </c>
      <c r="X2489" s="144" t="str">
        <f t="shared" si="239"/>
        <v/>
      </c>
      <c r="Y2489" s="26"/>
      <c r="Z2489" s="34"/>
      <c r="AA2489" s="34"/>
      <c r="AB2489" s="34"/>
      <c r="AC2489" s="35"/>
      <c r="AD2489" s="36"/>
      <c r="AE2489" s="49"/>
      <c r="AF2489" s="246"/>
      <c r="AG2489" s="257">
        <f t="shared" si="238"/>
        <v>0</v>
      </c>
      <c r="AH2489" s="252" t="str">
        <f t="shared" si="240"/>
        <v/>
      </c>
      <c r="AI2489" s="258">
        <f t="shared" si="241"/>
        <v>0</v>
      </c>
    </row>
    <row r="2490" spans="1:35" ht="14.25" customHeight="1" x14ac:dyDescent="0.2">
      <c r="A2490" s="20"/>
      <c r="B2490" s="7"/>
      <c r="C2490" s="7"/>
      <c r="D2490" s="88"/>
      <c r="E2490" s="6"/>
      <c r="F2490" s="88"/>
      <c r="G2490" s="14"/>
      <c r="H2490" s="14"/>
      <c r="I2490" s="17"/>
      <c r="J2490" s="17"/>
      <c r="K2490" s="6"/>
      <c r="L2490" s="6"/>
      <c r="M2490" s="136"/>
      <c r="N2490" s="14"/>
      <c r="O2490" s="26"/>
      <c r="P2490" s="14"/>
      <c r="Q2490" s="14"/>
      <c r="R2490" s="14"/>
      <c r="S2490" s="14"/>
      <c r="T2490" s="14"/>
      <c r="U2490" s="14"/>
      <c r="V2490" s="6"/>
      <c r="W2490" s="256">
        <f t="shared" si="237"/>
        <v>0</v>
      </c>
      <c r="X2490" s="144" t="str">
        <f t="shared" si="239"/>
        <v/>
      </c>
      <c r="Y2490" s="26"/>
      <c r="Z2490" s="34"/>
      <c r="AA2490" s="34"/>
      <c r="AB2490" s="34"/>
      <c r="AC2490" s="35"/>
      <c r="AD2490" s="36"/>
      <c r="AE2490" s="49"/>
      <c r="AF2490" s="246"/>
      <c r="AG2490" s="257">
        <f t="shared" si="238"/>
        <v>0</v>
      </c>
      <c r="AH2490" s="252" t="str">
        <f t="shared" si="240"/>
        <v/>
      </c>
      <c r="AI2490" s="258">
        <f t="shared" si="241"/>
        <v>0</v>
      </c>
    </row>
    <row r="2491" spans="1:35" ht="14.25" customHeight="1" x14ac:dyDescent="0.2">
      <c r="A2491" s="20"/>
      <c r="B2491" s="7"/>
      <c r="C2491" s="7"/>
      <c r="D2491" s="88"/>
      <c r="E2491" s="6"/>
      <c r="F2491" s="88"/>
      <c r="G2491" s="14"/>
      <c r="H2491" s="14"/>
      <c r="I2491" s="17"/>
      <c r="J2491" s="17"/>
      <c r="K2491" s="6"/>
      <c r="L2491" s="6"/>
      <c r="M2491" s="136"/>
      <c r="N2491" s="14"/>
      <c r="O2491" s="26"/>
      <c r="P2491" s="14"/>
      <c r="Q2491" s="14"/>
      <c r="R2491" s="14"/>
      <c r="S2491" s="14"/>
      <c r="T2491" s="14"/>
      <c r="U2491" s="14"/>
      <c r="V2491" s="6"/>
      <c r="W2491" s="256">
        <f t="shared" si="237"/>
        <v>0</v>
      </c>
      <c r="X2491" s="144" t="str">
        <f t="shared" si="239"/>
        <v/>
      </c>
      <c r="Y2491" s="26"/>
      <c r="Z2491" s="34"/>
      <c r="AA2491" s="34"/>
      <c r="AB2491" s="34"/>
      <c r="AC2491" s="35"/>
      <c r="AD2491" s="36"/>
      <c r="AE2491" s="49"/>
      <c r="AF2491" s="246"/>
      <c r="AG2491" s="257">
        <f t="shared" si="238"/>
        <v>0</v>
      </c>
      <c r="AH2491" s="252" t="str">
        <f t="shared" si="240"/>
        <v/>
      </c>
      <c r="AI2491" s="258">
        <f t="shared" si="241"/>
        <v>0</v>
      </c>
    </row>
    <row r="2492" spans="1:35" ht="14.25" customHeight="1" x14ac:dyDescent="0.2">
      <c r="A2492" s="20"/>
      <c r="B2492" s="7"/>
      <c r="C2492" s="7"/>
      <c r="D2492" s="88"/>
      <c r="E2492" s="6"/>
      <c r="F2492" s="88"/>
      <c r="G2492" s="14"/>
      <c r="H2492" s="14"/>
      <c r="I2492" s="17"/>
      <c r="J2492" s="17"/>
      <c r="K2492" s="6"/>
      <c r="L2492" s="6"/>
      <c r="M2492" s="136"/>
      <c r="N2492" s="14"/>
      <c r="O2492" s="26"/>
      <c r="P2492" s="14"/>
      <c r="Q2492" s="14"/>
      <c r="R2492" s="14"/>
      <c r="S2492" s="14"/>
      <c r="T2492" s="14"/>
      <c r="U2492" s="14"/>
      <c r="V2492" s="6"/>
      <c r="W2492" s="256">
        <f t="shared" si="237"/>
        <v>0</v>
      </c>
      <c r="X2492" s="144" t="str">
        <f t="shared" si="239"/>
        <v/>
      </c>
      <c r="Y2492" s="26"/>
      <c r="Z2492" s="34"/>
      <c r="AA2492" s="34"/>
      <c r="AB2492" s="34"/>
      <c r="AC2492" s="35"/>
      <c r="AD2492" s="36"/>
      <c r="AE2492" s="49"/>
      <c r="AF2492" s="246"/>
      <c r="AG2492" s="257">
        <f t="shared" si="238"/>
        <v>0</v>
      </c>
      <c r="AH2492" s="252" t="str">
        <f t="shared" si="240"/>
        <v/>
      </c>
      <c r="AI2492" s="258">
        <f t="shared" si="241"/>
        <v>0</v>
      </c>
    </row>
    <row r="2493" spans="1:35" ht="14.25" customHeight="1" x14ac:dyDescent="0.2">
      <c r="A2493" s="20"/>
      <c r="B2493" s="7"/>
      <c r="C2493" s="7"/>
      <c r="D2493" s="88"/>
      <c r="E2493" s="6"/>
      <c r="F2493" s="88"/>
      <c r="G2493" s="14"/>
      <c r="H2493" s="14"/>
      <c r="I2493" s="17"/>
      <c r="J2493" s="17"/>
      <c r="K2493" s="6"/>
      <c r="L2493" s="6"/>
      <c r="M2493" s="136"/>
      <c r="N2493" s="14"/>
      <c r="O2493" s="26"/>
      <c r="P2493" s="14"/>
      <c r="Q2493" s="14"/>
      <c r="R2493" s="14"/>
      <c r="S2493" s="14"/>
      <c r="T2493" s="14"/>
      <c r="U2493" s="14"/>
      <c r="V2493" s="6"/>
      <c r="W2493" s="256">
        <f t="shared" si="237"/>
        <v>0</v>
      </c>
      <c r="X2493" s="144" t="str">
        <f t="shared" si="239"/>
        <v/>
      </c>
      <c r="Y2493" s="26"/>
      <c r="Z2493" s="34"/>
      <c r="AA2493" s="34"/>
      <c r="AB2493" s="34"/>
      <c r="AC2493" s="35"/>
      <c r="AD2493" s="36"/>
      <c r="AE2493" s="49"/>
      <c r="AF2493" s="246"/>
      <c r="AG2493" s="257">
        <f t="shared" si="238"/>
        <v>0</v>
      </c>
      <c r="AH2493" s="252" t="str">
        <f t="shared" si="240"/>
        <v/>
      </c>
      <c r="AI2493" s="258">
        <f t="shared" si="241"/>
        <v>0</v>
      </c>
    </row>
    <row r="2494" spans="1:35" ht="14.25" customHeight="1" x14ac:dyDescent="0.2">
      <c r="A2494" s="20"/>
      <c r="B2494" s="7"/>
      <c r="C2494" s="7"/>
      <c r="D2494" s="88"/>
      <c r="E2494" s="6"/>
      <c r="F2494" s="88"/>
      <c r="G2494" s="14"/>
      <c r="H2494" s="14"/>
      <c r="I2494" s="17"/>
      <c r="J2494" s="17"/>
      <c r="K2494" s="6"/>
      <c r="L2494" s="6"/>
      <c r="M2494" s="136"/>
      <c r="N2494" s="14"/>
      <c r="O2494" s="26"/>
      <c r="P2494" s="14"/>
      <c r="Q2494" s="14"/>
      <c r="R2494" s="14"/>
      <c r="S2494" s="14"/>
      <c r="T2494" s="14"/>
      <c r="U2494" s="14"/>
      <c r="V2494" s="6"/>
      <c r="W2494" s="256">
        <f t="shared" si="237"/>
        <v>0</v>
      </c>
      <c r="X2494" s="144" t="str">
        <f t="shared" si="239"/>
        <v/>
      </c>
      <c r="Y2494" s="26"/>
      <c r="Z2494" s="34"/>
      <c r="AA2494" s="34"/>
      <c r="AB2494" s="34"/>
      <c r="AC2494" s="35"/>
      <c r="AD2494" s="36"/>
      <c r="AE2494" s="49"/>
      <c r="AF2494" s="246"/>
      <c r="AG2494" s="257">
        <f t="shared" si="238"/>
        <v>0</v>
      </c>
      <c r="AH2494" s="252" t="str">
        <f t="shared" si="240"/>
        <v/>
      </c>
      <c r="AI2494" s="258">
        <f t="shared" si="241"/>
        <v>0</v>
      </c>
    </row>
    <row r="2495" spans="1:35" ht="14.25" customHeight="1" x14ac:dyDescent="0.2">
      <c r="A2495" s="20"/>
      <c r="B2495" s="7"/>
      <c r="C2495" s="7"/>
      <c r="D2495" s="88"/>
      <c r="E2495" s="6"/>
      <c r="F2495" s="88"/>
      <c r="G2495" s="14"/>
      <c r="H2495" s="14"/>
      <c r="I2495" s="17"/>
      <c r="J2495" s="17"/>
      <c r="K2495" s="6"/>
      <c r="L2495" s="6"/>
      <c r="M2495" s="136"/>
      <c r="N2495" s="14"/>
      <c r="O2495" s="26"/>
      <c r="P2495" s="14"/>
      <c r="Q2495" s="14"/>
      <c r="R2495" s="14"/>
      <c r="S2495" s="14"/>
      <c r="T2495" s="14"/>
      <c r="U2495" s="14"/>
      <c r="V2495" s="6"/>
      <c r="W2495" s="256">
        <f t="shared" si="237"/>
        <v>0</v>
      </c>
      <c r="X2495" s="144" t="str">
        <f t="shared" si="239"/>
        <v/>
      </c>
      <c r="Y2495" s="26"/>
      <c r="Z2495" s="34"/>
      <c r="AA2495" s="34"/>
      <c r="AB2495" s="34"/>
      <c r="AC2495" s="35"/>
      <c r="AD2495" s="36"/>
      <c r="AE2495" s="49"/>
      <c r="AF2495" s="246"/>
      <c r="AG2495" s="257">
        <f t="shared" si="238"/>
        <v>0</v>
      </c>
      <c r="AH2495" s="252" t="str">
        <f t="shared" si="240"/>
        <v/>
      </c>
      <c r="AI2495" s="258">
        <f t="shared" si="241"/>
        <v>0</v>
      </c>
    </row>
    <row r="2496" spans="1:35" ht="14.25" customHeight="1" x14ac:dyDescent="0.2">
      <c r="A2496" s="20"/>
      <c r="B2496" s="7"/>
      <c r="C2496" s="7"/>
      <c r="D2496" s="88"/>
      <c r="E2496" s="6"/>
      <c r="F2496" s="88"/>
      <c r="G2496" s="14"/>
      <c r="H2496" s="14"/>
      <c r="I2496" s="17"/>
      <c r="J2496" s="17"/>
      <c r="K2496" s="6"/>
      <c r="L2496" s="6"/>
      <c r="M2496" s="136"/>
      <c r="N2496" s="14"/>
      <c r="O2496" s="26"/>
      <c r="P2496" s="14"/>
      <c r="Q2496" s="14"/>
      <c r="R2496" s="14"/>
      <c r="S2496" s="14"/>
      <c r="T2496" s="14"/>
      <c r="U2496" s="14"/>
      <c r="V2496" s="6"/>
      <c r="W2496" s="256">
        <f t="shared" si="237"/>
        <v>0</v>
      </c>
      <c r="X2496" s="144" t="str">
        <f t="shared" si="239"/>
        <v/>
      </c>
      <c r="Y2496" s="26"/>
      <c r="Z2496" s="34"/>
      <c r="AA2496" s="34"/>
      <c r="AB2496" s="34"/>
      <c r="AC2496" s="35"/>
      <c r="AD2496" s="36"/>
      <c r="AE2496" s="49"/>
      <c r="AF2496" s="246"/>
      <c r="AG2496" s="257">
        <f t="shared" si="238"/>
        <v>0</v>
      </c>
      <c r="AH2496" s="252" t="str">
        <f t="shared" si="240"/>
        <v/>
      </c>
      <c r="AI2496" s="258">
        <f t="shared" si="241"/>
        <v>0</v>
      </c>
    </row>
    <row r="2497" spans="1:35" ht="14.25" customHeight="1" x14ac:dyDescent="0.2">
      <c r="A2497" s="20"/>
      <c r="B2497" s="7"/>
      <c r="C2497" s="7"/>
      <c r="D2497" s="88"/>
      <c r="E2497" s="6"/>
      <c r="F2497" s="88"/>
      <c r="G2497" s="14"/>
      <c r="H2497" s="14"/>
      <c r="I2497" s="17"/>
      <c r="J2497" s="17"/>
      <c r="K2497" s="6"/>
      <c r="L2497" s="6"/>
      <c r="M2497" s="136"/>
      <c r="N2497" s="14"/>
      <c r="O2497" s="26"/>
      <c r="P2497" s="14"/>
      <c r="Q2497" s="14"/>
      <c r="R2497" s="14"/>
      <c r="S2497" s="14"/>
      <c r="T2497" s="14"/>
      <c r="U2497" s="14"/>
      <c r="V2497" s="6"/>
      <c r="W2497" s="256">
        <f t="shared" si="237"/>
        <v>0</v>
      </c>
      <c r="X2497" s="144" t="str">
        <f t="shared" si="239"/>
        <v/>
      </c>
      <c r="Y2497" s="26"/>
      <c r="Z2497" s="34"/>
      <c r="AA2497" s="34"/>
      <c r="AB2497" s="34"/>
      <c r="AC2497" s="35"/>
      <c r="AD2497" s="36"/>
      <c r="AE2497" s="49"/>
      <c r="AF2497" s="246"/>
      <c r="AG2497" s="257">
        <f t="shared" si="238"/>
        <v>0</v>
      </c>
      <c r="AH2497" s="252" t="str">
        <f t="shared" si="240"/>
        <v/>
      </c>
      <c r="AI2497" s="258">
        <f t="shared" si="241"/>
        <v>0</v>
      </c>
    </row>
    <row r="2498" spans="1:35" ht="14.25" customHeight="1" x14ac:dyDescent="0.2">
      <c r="A2498" s="20"/>
      <c r="B2498" s="7"/>
      <c r="C2498" s="7"/>
      <c r="D2498" s="88"/>
      <c r="E2498" s="6"/>
      <c r="F2498" s="88"/>
      <c r="G2498" s="14"/>
      <c r="H2498" s="14"/>
      <c r="I2498" s="17"/>
      <c r="J2498" s="17"/>
      <c r="K2498" s="6"/>
      <c r="L2498" s="6"/>
      <c r="M2498" s="136"/>
      <c r="N2498" s="14"/>
      <c r="O2498" s="26"/>
      <c r="P2498" s="14"/>
      <c r="Q2498" s="14"/>
      <c r="R2498" s="14"/>
      <c r="S2498" s="14"/>
      <c r="T2498" s="14"/>
      <c r="U2498" s="14"/>
      <c r="V2498" s="6"/>
      <c r="W2498" s="256">
        <f t="shared" si="237"/>
        <v>0</v>
      </c>
      <c r="X2498" s="144" t="str">
        <f t="shared" si="239"/>
        <v/>
      </c>
      <c r="Y2498" s="26"/>
      <c r="Z2498" s="34"/>
      <c r="AA2498" s="34"/>
      <c r="AB2498" s="34"/>
      <c r="AC2498" s="35"/>
      <c r="AD2498" s="36"/>
      <c r="AE2498" s="49"/>
      <c r="AF2498" s="246"/>
      <c r="AG2498" s="257">
        <f t="shared" si="238"/>
        <v>0</v>
      </c>
      <c r="AH2498" s="252" t="str">
        <f t="shared" si="240"/>
        <v/>
      </c>
      <c r="AI2498" s="258">
        <f t="shared" si="241"/>
        <v>0</v>
      </c>
    </row>
    <row r="2499" spans="1:35" ht="14.25" customHeight="1" x14ac:dyDescent="0.2">
      <c r="A2499" s="20"/>
      <c r="B2499" s="7"/>
      <c r="C2499" s="7"/>
      <c r="D2499" s="88"/>
      <c r="E2499" s="6"/>
      <c r="F2499" s="88"/>
      <c r="G2499" s="14"/>
      <c r="H2499" s="14"/>
      <c r="I2499" s="17"/>
      <c r="J2499" s="17"/>
      <c r="K2499" s="6"/>
      <c r="L2499" s="6"/>
      <c r="M2499" s="136"/>
      <c r="N2499" s="14"/>
      <c r="O2499" s="26"/>
      <c r="P2499" s="14"/>
      <c r="Q2499" s="14"/>
      <c r="R2499" s="14"/>
      <c r="S2499" s="14"/>
      <c r="T2499" s="14"/>
      <c r="U2499" s="14"/>
      <c r="V2499" s="6"/>
      <c r="W2499" s="256">
        <f t="shared" si="237"/>
        <v>0</v>
      </c>
      <c r="X2499" s="144" t="str">
        <f t="shared" si="239"/>
        <v/>
      </c>
      <c r="Y2499" s="26"/>
      <c r="Z2499" s="34"/>
      <c r="AA2499" s="34"/>
      <c r="AB2499" s="34"/>
      <c r="AC2499" s="35"/>
      <c r="AD2499" s="36"/>
      <c r="AE2499" s="49"/>
      <c r="AF2499" s="246"/>
      <c r="AG2499" s="257">
        <f t="shared" si="238"/>
        <v>0</v>
      </c>
      <c r="AH2499" s="252" t="str">
        <f t="shared" si="240"/>
        <v/>
      </c>
      <c r="AI2499" s="258">
        <f t="shared" si="241"/>
        <v>0</v>
      </c>
    </row>
    <row r="2500" spans="1:35" ht="14.25" customHeight="1" x14ac:dyDescent="0.2">
      <c r="A2500" s="20"/>
      <c r="B2500" s="7"/>
      <c r="C2500" s="7"/>
      <c r="D2500" s="88"/>
      <c r="E2500" s="6"/>
      <c r="F2500" s="88"/>
      <c r="G2500" s="14"/>
      <c r="H2500" s="14"/>
      <c r="I2500" s="17"/>
      <c r="J2500" s="17"/>
      <c r="K2500" s="6"/>
      <c r="L2500" s="6"/>
      <c r="M2500" s="136"/>
      <c r="N2500" s="14"/>
      <c r="O2500" s="26"/>
      <c r="P2500" s="14"/>
      <c r="Q2500" s="14"/>
      <c r="R2500" s="14"/>
      <c r="S2500" s="14"/>
      <c r="T2500" s="14"/>
      <c r="U2500" s="14"/>
      <c r="V2500" s="6"/>
      <c r="W2500" s="256">
        <f t="shared" si="237"/>
        <v>0</v>
      </c>
      <c r="X2500" s="144" t="str">
        <f t="shared" si="239"/>
        <v/>
      </c>
      <c r="Y2500" s="26"/>
      <c r="Z2500" s="34"/>
      <c r="AA2500" s="34"/>
      <c r="AB2500" s="34"/>
      <c r="AC2500" s="35"/>
      <c r="AD2500" s="36"/>
      <c r="AE2500" s="49"/>
      <c r="AF2500" s="246"/>
      <c r="AG2500" s="257">
        <f t="shared" si="238"/>
        <v>0</v>
      </c>
      <c r="AH2500" s="252" t="str">
        <f t="shared" si="240"/>
        <v/>
      </c>
      <c r="AI2500" s="258">
        <f t="shared" si="241"/>
        <v>0</v>
      </c>
    </row>
    <row r="2501" spans="1:35" ht="14.25" customHeight="1" x14ac:dyDescent="0.2">
      <c r="A2501" s="20"/>
      <c r="B2501" s="7"/>
      <c r="C2501" s="7"/>
      <c r="D2501" s="88"/>
      <c r="E2501" s="6"/>
      <c r="F2501" s="88"/>
      <c r="G2501" s="14"/>
      <c r="H2501" s="14"/>
      <c r="I2501" s="17"/>
      <c r="J2501" s="17"/>
      <c r="K2501" s="6"/>
      <c r="L2501" s="6"/>
      <c r="M2501" s="136"/>
      <c r="N2501" s="14"/>
      <c r="O2501" s="26"/>
      <c r="P2501" s="14"/>
      <c r="Q2501" s="14"/>
      <c r="R2501" s="14"/>
      <c r="S2501" s="14"/>
      <c r="T2501" s="14"/>
      <c r="U2501" s="14"/>
      <c r="V2501" s="6"/>
      <c r="W2501" s="256">
        <f t="shared" si="237"/>
        <v>0</v>
      </c>
      <c r="X2501" s="144" t="str">
        <f t="shared" si="239"/>
        <v/>
      </c>
      <c r="Y2501" s="26"/>
      <c r="Z2501" s="34"/>
      <c r="AA2501" s="34"/>
      <c r="AB2501" s="34"/>
      <c r="AC2501" s="35"/>
      <c r="AD2501" s="36"/>
      <c r="AE2501" s="49"/>
      <c r="AF2501" s="246"/>
      <c r="AG2501" s="257">
        <f t="shared" si="238"/>
        <v>0</v>
      </c>
      <c r="AH2501" s="252" t="str">
        <f t="shared" si="240"/>
        <v/>
      </c>
      <c r="AI2501" s="258">
        <f t="shared" si="241"/>
        <v>0</v>
      </c>
    </row>
    <row r="2502" spans="1:35" ht="14.25" customHeight="1" x14ac:dyDescent="0.2">
      <c r="A2502" s="20"/>
      <c r="B2502" s="7"/>
      <c r="C2502" s="7"/>
      <c r="D2502" s="88"/>
      <c r="E2502" s="6"/>
      <c r="F2502" s="88"/>
      <c r="G2502" s="14"/>
      <c r="H2502" s="14"/>
      <c r="I2502" s="17"/>
      <c r="J2502" s="17"/>
      <c r="K2502" s="6"/>
      <c r="L2502" s="6"/>
      <c r="M2502" s="136"/>
      <c r="N2502" s="14"/>
      <c r="O2502" s="26"/>
      <c r="P2502" s="14"/>
      <c r="Q2502" s="14"/>
      <c r="R2502" s="14"/>
      <c r="S2502" s="14"/>
      <c r="T2502" s="14"/>
      <c r="U2502" s="14"/>
      <c r="V2502" s="6"/>
      <c r="W2502" s="256">
        <f t="shared" si="237"/>
        <v>0</v>
      </c>
      <c r="X2502" s="144" t="str">
        <f t="shared" si="239"/>
        <v/>
      </c>
      <c r="Y2502" s="26"/>
      <c r="Z2502" s="34"/>
      <c r="AA2502" s="34"/>
      <c r="AB2502" s="34"/>
      <c r="AC2502" s="35"/>
      <c r="AD2502" s="36"/>
      <c r="AE2502" s="49"/>
      <c r="AF2502" s="246"/>
      <c r="AG2502" s="257">
        <f t="shared" si="238"/>
        <v>0</v>
      </c>
      <c r="AH2502" s="252" t="str">
        <f t="shared" si="240"/>
        <v/>
      </c>
      <c r="AI2502" s="258">
        <f t="shared" si="241"/>
        <v>0</v>
      </c>
    </row>
    <row r="2503" spans="1:35" ht="14.25" customHeight="1" x14ac:dyDescent="0.2">
      <c r="A2503" s="20"/>
      <c r="B2503" s="7"/>
      <c r="C2503" s="7"/>
      <c r="D2503" s="88"/>
      <c r="E2503" s="6"/>
      <c r="F2503" s="88"/>
      <c r="G2503" s="14"/>
      <c r="H2503" s="14"/>
      <c r="I2503" s="17"/>
      <c r="J2503" s="17"/>
      <c r="K2503" s="6"/>
      <c r="L2503" s="6"/>
      <c r="M2503" s="136"/>
      <c r="N2503" s="14"/>
      <c r="O2503" s="26"/>
      <c r="P2503" s="14"/>
      <c r="Q2503" s="14"/>
      <c r="R2503" s="14"/>
      <c r="S2503" s="14"/>
      <c r="T2503" s="14"/>
      <c r="U2503" s="14"/>
      <c r="V2503" s="6"/>
      <c r="W2503" s="256">
        <f t="shared" si="237"/>
        <v>0</v>
      </c>
      <c r="X2503" s="144" t="str">
        <f t="shared" si="239"/>
        <v/>
      </c>
      <c r="Y2503" s="26"/>
      <c r="Z2503" s="34"/>
      <c r="AA2503" s="34"/>
      <c r="AB2503" s="34"/>
      <c r="AC2503" s="35"/>
      <c r="AD2503" s="36"/>
      <c r="AE2503" s="49"/>
      <c r="AF2503" s="246"/>
      <c r="AG2503" s="257">
        <f t="shared" si="238"/>
        <v>0</v>
      </c>
      <c r="AH2503" s="252" t="str">
        <f t="shared" si="240"/>
        <v/>
      </c>
      <c r="AI2503" s="258">
        <f t="shared" si="241"/>
        <v>0</v>
      </c>
    </row>
    <row r="2504" spans="1:35" ht="14.25" customHeight="1" x14ac:dyDescent="0.2">
      <c r="A2504" s="20"/>
      <c r="B2504" s="7"/>
      <c r="C2504" s="7"/>
      <c r="D2504" s="88"/>
      <c r="E2504" s="6"/>
      <c r="F2504" s="88"/>
      <c r="G2504" s="14"/>
      <c r="H2504" s="14"/>
      <c r="I2504" s="17"/>
      <c r="J2504" s="17"/>
      <c r="K2504" s="6"/>
      <c r="L2504" s="6"/>
      <c r="M2504" s="136"/>
      <c r="N2504" s="14"/>
      <c r="O2504" s="26"/>
      <c r="P2504" s="14"/>
      <c r="Q2504" s="14"/>
      <c r="R2504" s="14"/>
      <c r="S2504" s="14"/>
      <c r="T2504" s="14"/>
      <c r="U2504" s="14"/>
      <c r="V2504" s="6"/>
      <c r="W2504" s="256">
        <f t="shared" si="237"/>
        <v>0</v>
      </c>
      <c r="X2504" s="144" t="str">
        <f t="shared" si="239"/>
        <v/>
      </c>
      <c r="Y2504" s="26"/>
      <c r="Z2504" s="34"/>
      <c r="AA2504" s="34"/>
      <c r="AB2504" s="34"/>
      <c r="AC2504" s="35"/>
      <c r="AD2504" s="36"/>
      <c r="AE2504" s="49"/>
      <c r="AF2504" s="246"/>
      <c r="AG2504" s="257">
        <f t="shared" si="238"/>
        <v>0</v>
      </c>
      <c r="AH2504" s="252" t="str">
        <f t="shared" si="240"/>
        <v/>
      </c>
      <c r="AI2504" s="258">
        <f t="shared" si="241"/>
        <v>0</v>
      </c>
    </row>
    <row r="2505" spans="1:35" ht="14.25" customHeight="1" x14ac:dyDescent="0.2">
      <c r="A2505" s="20"/>
      <c r="B2505" s="7"/>
      <c r="C2505" s="7"/>
      <c r="D2505" s="88"/>
      <c r="E2505" s="6"/>
      <c r="F2505" s="88"/>
      <c r="G2505" s="14"/>
      <c r="H2505" s="14"/>
      <c r="I2505" s="17"/>
      <c r="J2505" s="17"/>
      <c r="K2505" s="6"/>
      <c r="L2505" s="6"/>
      <c r="M2505" s="136"/>
      <c r="N2505" s="14"/>
      <c r="O2505" s="26"/>
      <c r="P2505" s="14"/>
      <c r="Q2505" s="14"/>
      <c r="R2505" s="14"/>
      <c r="S2505" s="14"/>
      <c r="T2505" s="14"/>
      <c r="U2505" s="14"/>
      <c r="V2505" s="6"/>
      <c r="W2505" s="256">
        <f t="shared" si="237"/>
        <v>0</v>
      </c>
      <c r="X2505" s="144" t="str">
        <f t="shared" si="239"/>
        <v/>
      </c>
      <c r="Y2505" s="26"/>
      <c r="Z2505" s="34"/>
      <c r="AA2505" s="34"/>
      <c r="AB2505" s="34"/>
      <c r="AC2505" s="35"/>
      <c r="AD2505" s="36"/>
      <c r="AE2505" s="49"/>
      <c r="AF2505" s="246"/>
      <c r="AG2505" s="257">
        <f t="shared" si="238"/>
        <v>0</v>
      </c>
      <c r="AH2505" s="252" t="str">
        <f t="shared" si="240"/>
        <v/>
      </c>
      <c r="AI2505" s="258">
        <f t="shared" si="241"/>
        <v>0</v>
      </c>
    </row>
    <row r="2506" spans="1:35" ht="14.25" customHeight="1" x14ac:dyDescent="0.2">
      <c r="A2506" s="20"/>
      <c r="B2506" s="7"/>
      <c r="C2506" s="7"/>
      <c r="D2506" s="88"/>
      <c r="E2506" s="6"/>
      <c r="F2506" s="88"/>
      <c r="G2506" s="14"/>
      <c r="H2506" s="14"/>
      <c r="I2506" s="17"/>
      <c r="J2506" s="17"/>
      <c r="K2506" s="6"/>
      <c r="L2506" s="6"/>
      <c r="M2506" s="136"/>
      <c r="N2506" s="14"/>
      <c r="O2506" s="26"/>
      <c r="P2506" s="14"/>
      <c r="Q2506" s="14"/>
      <c r="R2506" s="14"/>
      <c r="S2506" s="14"/>
      <c r="T2506" s="14"/>
      <c r="U2506" s="14"/>
      <c r="V2506" s="6"/>
      <c r="W2506" s="256">
        <f t="shared" si="237"/>
        <v>0</v>
      </c>
      <c r="X2506" s="144" t="str">
        <f t="shared" si="239"/>
        <v/>
      </c>
      <c r="Y2506" s="26"/>
      <c r="Z2506" s="34"/>
      <c r="AA2506" s="34"/>
      <c r="AB2506" s="34"/>
      <c r="AC2506" s="35"/>
      <c r="AD2506" s="36"/>
      <c r="AE2506" s="49"/>
      <c r="AF2506" s="246"/>
      <c r="AG2506" s="257">
        <f t="shared" si="238"/>
        <v>0</v>
      </c>
      <c r="AH2506" s="252" t="str">
        <f t="shared" si="240"/>
        <v/>
      </c>
      <c r="AI2506" s="258">
        <f t="shared" si="241"/>
        <v>0</v>
      </c>
    </row>
    <row r="2507" spans="1:35" ht="14.25" customHeight="1" x14ac:dyDescent="0.2">
      <c r="A2507" s="20"/>
      <c r="B2507" s="7"/>
      <c r="C2507" s="7"/>
      <c r="D2507" s="88"/>
      <c r="E2507" s="6"/>
      <c r="F2507" s="88"/>
      <c r="G2507" s="14"/>
      <c r="H2507" s="14"/>
      <c r="I2507" s="17"/>
      <c r="J2507" s="17"/>
      <c r="K2507" s="6"/>
      <c r="L2507" s="6"/>
      <c r="M2507" s="136"/>
      <c r="N2507" s="14"/>
      <c r="O2507" s="26"/>
      <c r="P2507" s="14"/>
      <c r="Q2507" s="14"/>
      <c r="R2507" s="14"/>
      <c r="S2507" s="14"/>
      <c r="T2507" s="14"/>
      <c r="U2507" s="14"/>
      <c r="V2507" s="6"/>
      <c r="W2507" s="256">
        <f t="shared" si="237"/>
        <v>0</v>
      </c>
      <c r="X2507" s="144" t="str">
        <f t="shared" si="239"/>
        <v/>
      </c>
      <c r="Y2507" s="26"/>
      <c r="Z2507" s="34"/>
      <c r="AA2507" s="34"/>
      <c r="AB2507" s="34"/>
      <c r="AC2507" s="35"/>
      <c r="AD2507" s="36"/>
      <c r="AE2507" s="49"/>
      <c r="AF2507" s="246"/>
      <c r="AG2507" s="257">
        <f t="shared" si="238"/>
        <v>0</v>
      </c>
      <c r="AH2507" s="252" t="str">
        <f t="shared" si="240"/>
        <v/>
      </c>
      <c r="AI2507" s="258">
        <f t="shared" si="241"/>
        <v>0</v>
      </c>
    </row>
    <row r="2508" spans="1:35" ht="14.25" customHeight="1" x14ac:dyDescent="0.2">
      <c r="A2508" s="20"/>
      <c r="B2508" s="7"/>
      <c r="C2508" s="7"/>
      <c r="D2508" s="88"/>
      <c r="E2508" s="6"/>
      <c r="F2508" s="88"/>
      <c r="G2508" s="14"/>
      <c r="H2508" s="14"/>
      <c r="I2508" s="17"/>
      <c r="J2508" s="17"/>
      <c r="K2508" s="6"/>
      <c r="L2508" s="6"/>
      <c r="M2508" s="136"/>
      <c r="N2508" s="14"/>
      <c r="O2508" s="26"/>
      <c r="P2508" s="14"/>
      <c r="Q2508" s="14"/>
      <c r="R2508" s="14"/>
      <c r="S2508" s="14"/>
      <c r="T2508" s="14"/>
      <c r="U2508" s="14"/>
      <c r="V2508" s="6"/>
      <c r="W2508" s="256">
        <f t="shared" si="237"/>
        <v>0</v>
      </c>
      <c r="X2508" s="144" t="str">
        <f t="shared" si="239"/>
        <v/>
      </c>
      <c r="Y2508" s="26"/>
      <c r="Z2508" s="34"/>
      <c r="AA2508" s="34"/>
      <c r="AB2508" s="34"/>
      <c r="AC2508" s="35"/>
      <c r="AD2508" s="36"/>
      <c r="AE2508" s="49"/>
      <c r="AF2508" s="246"/>
      <c r="AG2508" s="257">
        <f t="shared" si="238"/>
        <v>0</v>
      </c>
      <c r="AH2508" s="252" t="str">
        <f t="shared" si="240"/>
        <v/>
      </c>
      <c r="AI2508" s="258">
        <f t="shared" si="241"/>
        <v>0</v>
      </c>
    </row>
    <row r="2509" spans="1:35" ht="14.25" customHeight="1" x14ac:dyDescent="0.2">
      <c r="A2509" s="20"/>
      <c r="B2509" s="7"/>
      <c r="C2509" s="7"/>
      <c r="D2509" s="88"/>
      <c r="E2509" s="6"/>
      <c r="F2509" s="88"/>
      <c r="G2509" s="14"/>
      <c r="H2509" s="14"/>
      <c r="I2509" s="17"/>
      <c r="J2509" s="17"/>
      <c r="K2509" s="6"/>
      <c r="L2509" s="6"/>
      <c r="M2509" s="136"/>
      <c r="N2509" s="14"/>
      <c r="O2509" s="26"/>
      <c r="P2509" s="14"/>
      <c r="Q2509" s="14"/>
      <c r="R2509" s="14"/>
      <c r="S2509" s="14"/>
      <c r="T2509" s="14"/>
      <c r="U2509" s="14"/>
      <c r="V2509" s="6"/>
      <c r="W2509" s="256">
        <f t="shared" si="237"/>
        <v>0</v>
      </c>
      <c r="X2509" s="144" t="str">
        <f t="shared" si="239"/>
        <v/>
      </c>
      <c r="Y2509" s="26"/>
      <c r="Z2509" s="34"/>
      <c r="AA2509" s="34"/>
      <c r="AB2509" s="34"/>
      <c r="AC2509" s="35"/>
      <c r="AD2509" s="36"/>
      <c r="AE2509" s="49"/>
      <c r="AF2509" s="246"/>
      <c r="AG2509" s="257">
        <f t="shared" si="238"/>
        <v>0</v>
      </c>
      <c r="AH2509" s="252" t="str">
        <f t="shared" si="240"/>
        <v/>
      </c>
      <c r="AI2509" s="258">
        <f t="shared" si="241"/>
        <v>0</v>
      </c>
    </row>
    <row r="2510" spans="1:35" ht="14.25" customHeight="1" x14ac:dyDescent="0.2">
      <c r="A2510" s="20"/>
      <c r="B2510" s="7"/>
      <c r="C2510" s="7"/>
      <c r="D2510" s="88"/>
      <c r="E2510" s="6"/>
      <c r="F2510" s="88"/>
      <c r="G2510" s="14"/>
      <c r="H2510" s="14"/>
      <c r="I2510" s="17"/>
      <c r="J2510" s="17"/>
      <c r="K2510" s="6"/>
      <c r="L2510" s="6"/>
      <c r="M2510" s="136"/>
      <c r="N2510" s="14"/>
      <c r="O2510" s="26"/>
      <c r="P2510" s="14"/>
      <c r="Q2510" s="14"/>
      <c r="R2510" s="14"/>
      <c r="S2510" s="14"/>
      <c r="T2510" s="14"/>
      <c r="U2510" s="14"/>
      <c r="V2510" s="6"/>
      <c r="W2510" s="256">
        <f t="shared" si="237"/>
        <v>0</v>
      </c>
      <c r="X2510" s="144" t="str">
        <f t="shared" si="239"/>
        <v/>
      </c>
      <c r="Y2510" s="26"/>
      <c r="Z2510" s="34"/>
      <c r="AA2510" s="34"/>
      <c r="AB2510" s="34"/>
      <c r="AC2510" s="35"/>
      <c r="AD2510" s="36"/>
      <c r="AE2510" s="49"/>
      <c r="AF2510" s="246"/>
      <c r="AG2510" s="257">
        <f t="shared" si="238"/>
        <v>0</v>
      </c>
      <c r="AH2510" s="252" t="str">
        <f t="shared" si="240"/>
        <v/>
      </c>
      <c r="AI2510" s="258">
        <f t="shared" si="241"/>
        <v>0</v>
      </c>
    </row>
    <row r="2511" spans="1:35" ht="14.25" customHeight="1" x14ac:dyDescent="0.2">
      <c r="A2511" s="20"/>
      <c r="B2511" s="7"/>
      <c r="C2511" s="7"/>
      <c r="D2511" s="88"/>
      <c r="E2511" s="6"/>
      <c r="F2511" s="88"/>
      <c r="G2511" s="14"/>
      <c r="H2511" s="14"/>
      <c r="I2511" s="17"/>
      <c r="J2511" s="17"/>
      <c r="K2511" s="6"/>
      <c r="L2511" s="6"/>
      <c r="M2511" s="136"/>
      <c r="N2511" s="14"/>
      <c r="O2511" s="26"/>
      <c r="P2511" s="14"/>
      <c r="Q2511" s="14"/>
      <c r="R2511" s="14"/>
      <c r="S2511" s="14"/>
      <c r="T2511" s="14"/>
      <c r="U2511" s="14"/>
      <c r="V2511" s="6"/>
      <c r="W2511" s="256">
        <f t="shared" si="237"/>
        <v>0</v>
      </c>
      <c r="X2511" s="144" t="str">
        <f t="shared" si="239"/>
        <v/>
      </c>
      <c r="Y2511" s="26"/>
      <c r="Z2511" s="34"/>
      <c r="AA2511" s="34"/>
      <c r="AB2511" s="34"/>
      <c r="AC2511" s="35"/>
      <c r="AD2511" s="36"/>
      <c r="AE2511" s="49"/>
      <c r="AF2511" s="246"/>
      <c r="AG2511" s="257">
        <f t="shared" si="238"/>
        <v>0</v>
      </c>
      <c r="AH2511" s="252" t="str">
        <f t="shared" si="240"/>
        <v/>
      </c>
      <c r="AI2511" s="258">
        <f t="shared" si="241"/>
        <v>0</v>
      </c>
    </row>
    <row r="2512" spans="1:35" ht="14.25" customHeight="1" x14ac:dyDescent="0.2">
      <c r="A2512" s="20"/>
      <c r="B2512" s="7"/>
      <c r="C2512" s="7"/>
      <c r="D2512" s="88"/>
      <c r="E2512" s="6"/>
      <c r="F2512" s="88"/>
      <c r="G2512" s="14"/>
      <c r="H2512" s="14"/>
      <c r="I2512" s="17"/>
      <c r="J2512" s="17"/>
      <c r="K2512" s="6"/>
      <c r="L2512" s="6"/>
      <c r="M2512" s="136"/>
      <c r="N2512" s="14"/>
      <c r="O2512" s="26"/>
      <c r="P2512" s="14"/>
      <c r="Q2512" s="14"/>
      <c r="R2512" s="14"/>
      <c r="S2512" s="14"/>
      <c r="T2512" s="14"/>
      <c r="U2512" s="14"/>
      <c r="V2512" s="6"/>
      <c r="W2512" s="256">
        <f t="shared" si="237"/>
        <v>0</v>
      </c>
      <c r="X2512" s="144" t="str">
        <f t="shared" si="239"/>
        <v/>
      </c>
      <c r="Y2512" s="26"/>
      <c r="Z2512" s="34"/>
      <c r="AA2512" s="34"/>
      <c r="AB2512" s="34"/>
      <c r="AC2512" s="35"/>
      <c r="AD2512" s="36"/>
      <c r="AE2512" s="49"/>
      <c r="AF2512" s="246"/>
      <c r="AG2512" s="257">
        <f t="shared" si="238"/>
        <v>0</v>
      </c>
      <c r="AH2512" s="252" t="str">
        <f t="shared" si="240"/>
        <v/>
      </c>
      <c r="AI2512" s="258">
        <f t="shared" si="241"/>
        <v>0</v>
      </c>
    </row>
    <row r="2513" spans="1:35" ht="14.25" customHeight="1" x14ac:dyDescent="0.2">
      <c r="A2513" s="20"/>
      <c r="B2513" s="7"/>
      <c r="C2513" s="7"/>
      <c r="D2513" s="88"/>
      <c r="E2513" s="6"/>
      <c r="F2513" s="88"/>
      <c r="G2513" s="14"/>
      <c r="H2513" s="14"/>
      <c r="I2513" s="17"/>
      <c r="J2513" s="17"/>
      <c r="K2513" s="6"/>
      <c r="L2513" s="6"/>
      <c r="M2513" s="136"/>
      <c r="N2513" s="14"/>
      <c r="O2513" s="26"/>
      <c r="P2513" s="14"/>
      <c r="Q2513" s="14"/>
      <c r="R2513" s="14"/>
      <c r="S2513" s="14"/>
      <c r="T2513" s="14"/>
      <c r="U2513" s="14"/>
      <c r="V2513" s="6"/>
      <c r="W2513" s="256">
        <f t="shared" si="237"/>
        <v>0</v>
      </c>
      <c r="X2513" s="144" t="str">
        <f t="shared" si="239"/>
        <v/>
      </c>
      <c r="Y2513" s="26"/>
      <c r="Z2513" s="34"/>
      <c r="AA2513" s="34"/>
      <c r="AB2513" s="34"/>
      <c r="AC2513" s="35"/>
      <c r="AD2513" s="36"/>
      <c r="AE2513" s="49"/>
      <c r="AF2513" s="246"/>
      <c r="AG2513" s="257">
        <f t="shared" si="238"/>
        <v>0</v>
      </c>
      <c r="AH2513" s="252" t="str">
        <f t="shared" si="240"/>
        <v/>
      </c>
      <c r="AI2513" s="258">
        <f t="shared" si="241"/>
        <v>0</v>
      </c>
    </row>
    <row r="2514" spans="1:35" ht="14.25" customHeight="1" x14ac:dyDescent="0.2">
      <c r="A2514" s="20"/>
      <c r="B2514" s="7"/>
      <c r="C2514" s="7"/>
      <c r="D2514" s="88"/>
      <c r="E2514" s="6"/>
      <c r="F2514" s="88"/>
      <c r="G2514" s="14"/>
      <c r="H2514" s="14"/>
      <c r="I2514" s="17"/>
      <c r="J2514" s="17"/>
      <c r="K2514" s="6"/>
      <c r="L2514" s="6"/>
      <c r="M2514" s="136"/>
      <c r="N2514" s="14"/>
      <c r="O2514" s="26"/>
      <c r="P2514" s="14"/>
      <c r="Q2514" s="14"/>
      <c r="R2514" s="14"/>
      <c r="S2514" s="14"/>
      <c r="T2514" s="14"/>
      <c r="U2514" s="14"/>
      <c r="V2514" s="6"/>
      <c r="W2514" s="256">
        <f t="shared" si="237"/>
        <v>0</v>
      </c>
      <c r="X2514" s="144" t="str">
        <f t="shared" si="239"/>
        <v/>
      </c>
      <c r="Y2514" s="26"/>
      <c r="Z2514" s="34"/>
      <c r="AA2514" s="34"/>
      <c r="AB2514" s="34"/>
      <c r="AC2514" s="35"/>
      <c r="AD2514" s="36"/>
      <c r="AE2514" s="49"/>
      <c r="AF2514" s="246"/>
      <c r="AG2514" s="257">
        <f t="shared" si="238"/>
        <v>0</v>
      </c>
      <c r="AH2514" s="252" t="str">
        <f t="shared" si="240"/>
        <v/>
      </c>
      <c r="AI2514" s="258">
        <f t="shared" si="241"/>
        <v>0</v>
      </c>
    </row>
    <row r="2515" spans="1:35" ht="14.25" customHeight="1" x14ac:dyDescent="0.2">
      <c r="A2515" s="20"/>
      <c r="B2515" s="7"/>
      <c r="C2515" s="7"/>
      <c r="D2515" s="88"/>
      <c r="E2515" s="6"/>
      <c r="F2515" s="88"/>
      <c r="G2515" s="14"/>
      <c r="H2515" s="14"/>
      <c r="I2515" s="17"/>
      <c r="J2515" s="17"/>
      <c r="K2515" s="6"/>
      <c r="L2515" s="6"/>
      <c r="M2515" s="136"/>
      <c r="N2515" s="14"/>
      <c r="O2515" s="26"/>
      <c r="P2515" s="14"/>
      <c r="Q2515" s="14"/>
      <c r="R2515" s="14"/>
      <c r="S2515" s="14"/>
      <c r="T2515" s="14"/>
      <c r="U2515" s="14"/>
      <c r="V2515" s="6"/>
      <c r="W2515" s="256">
        <f t="shared" si="237"/>
        <v>0</v>
      </c>
      <c r="X2515" s="144" t="str">
        <f t="shared" si="239"/>
        <v/>
      </c>
      <c r="Y2515" s="26"/>
      <c r="Z2515" s="34"/>
      <c r="AA2515" s="34"/>
      <c r="AB2515" s="34"/>
      <c r="AC2515" s="35"/>
      <c r="AD2515" s="36"/>
      <c r="AE2515" s="49"/>
      <c r="AF2515" s="246"/>
      <c r="AG2515" s="257">
        <f t="shared" si="238"/>
        <v>0</v>
      </c>
      <c r="AH2515" s="252" t="str">
        <f t="shared" si="240"/>
        <v/>
      </c>
      <c r="AI2515" s="258">
        <f t="shared" si="241"/>
        <v>0</v>
      </c>
    </row>
    <row r="2516" spans="1:35" ht="14.25" customHeight="1" x14ac:dyDescent="0.2">
      <c r="A2516" s="20"/>
      <c r="B2516" s="7"/>
      <c r="C2516" s="7"/>
      <c r="D2516" s="88"/>
      <c r="E2516" s="6"/>
      <c r="F2516" s="88"/>
      <c r="G2516" s="14"/>
      <c r="H2516" s="14"/>
      <c r="I2516" s="17"/>
      <c r="J2516" s="17"/>
      <c r="K2516" s="6"/>
      <c r="L2516" s="6"/>
      <c r="M2516" s="136"/>
      <c r="N2516" s="14"/>
      <c r="O2516" s="26"/>
      <c r="P2516" s="14"/>
      <c r="Q2516" s="14"/>
      <c r="R2516" s="14"/>
      <c r="S2516" s="14"/>
      <c r="T2516" s="14"/>
      <c r="U2516" s="14"/>
      <c r="V2516" s="6"/>
      <c r="W2516" s="256">
        <f t="shared" si="237"/>
        <v>0</v>
      </c>
      <c r="X2516" s="144" t="str">
        <f t="shared" si="239"/>
        <v/>
      </c>
      <c r="Y2516" s="26"/>
      <c r="Z2516" s="34"/>
      <c r="AA2516" s="34"/>
      <c r="AB2516" s="34"/>
      <c r="AC2516" s="35"/>
      <c r="AD2516" s="36"/>
      <c r="AE2516" s="49"/>
      <c r="AF2516" s="246"/>
      <c r="AG2516" s="257">
        <f t="shared" si="238"/>
        <v>0</v>
      </c>
      <c r="AH2516" s="252" t="str">
        <f t="shared" si="240"/>
        <v/>
      </c>
      <c r="AI2516" s="258">
        <f t="shared" si="241"/>
        <v>0</v>
      </c>
    </row>
    <row r="2517" spans="1:35" ht="14.25" customHeight="1" x14ac:dyDescent="0.2">
      <c r="A2517" s="20"/>
      <c r="B2517" s="7"/>
      <c r="C2517" s="7"/>
      <c r="D2517" s="88"/>
      <c r="E2517" s="6"/>
      <c r="F2517" s="88"/>
      <c r="G2517" s="14"/>
      <c r="H2517" s="14"/>
      <c r="I2517" s="17"/>
      <c r="J2517" s="17"/>
      <c r="K2517" s="6"/>
      <c r="L2517" s="6"/>
      <c r="M2517" s="136"/>
      <c r="N2517" s="14"/>
      <c r="O2517" s="26"/>
      <c r="P2517" s="14"/>
      <c r="Q2517" s="14"/>
      <c r="R2517" s="14"/>
      <c r="S2517" s="14"/>
      <c r="T2517" s="14"/>
      <c r="U2517" s="14"/>
      <c r="V2517" s="6"/>
      <c r="W2517" s="256">
        <f t="shared" si="237"/>
        <v>0</v>
      </c>
      <c r="X2517" s="144" t="str">
        <f t="shared" si="239"/>
        <v/>
      </c>
      <c r="Y2517" s="26"/>
      <c r="Z2517" s="34"/>
      <c r="AA2517" s="34"/>
      <c r="AB2517" s="34"/>
      <c r="AC2517" s="35"/>
      <c r="AD2517" s="36"/>
      <c r="AE2517" s="49"/>
      <c r="AF2517" s="246"/>
      <c r="AG2517" s="257">
        <f t="shared" si="238"/>
        <v>0</v>
      </c>
      <c r="AH2517" s="252" t="str">
        <f t="shared" si="240"/>
        <v/>
      </c>
      <c r="AI2517" s="258">
        <f t="shared" si="241"/>
        <v>0</v>
      </c>
    </row>
    <row r="2518" spans="1:35" ht="14.25" customHeight="1" x14ac:dyDescent="0.2">
      <c r="A2518" s="20"/>
      <c r="B2518" s="7"/>
      <c r="C2518" s="7"/>
      <c r="D2518" s="88"/>
      <c r="E2518" s="6"/>
      <c r="F2518" s="88"/>
      <c r="G2518" s="14"/>
      <c r="H2518" s="14"/>
      <c r="I2518" s="17"/>
      <c r="J2518" s="17"/>
      <c r="K2518" s="6"/>
      <c r="L2518" s="6"/>
      <c r="M2518" s="136"/>
      <c r="N2518" s="14"/>
      <c r="O2518" s="26"/>
      <c r="P2518" s="14"/>
      <c r="Q2518" s="14"/>
      <c r="R2518" s="14"/>
      <c r="S2518" s="14"/>
      <c r="T2518" s="14"/>
      <c r="U2518" s="14"/>
      <c r="V2518" s="6"/>
      <c r="W2518" s="256">
        <f t="shared" si="237"/>
        <v>0</v>
      </c>
      <c r="X2518" s="144" t="str">
        <f t="shared" si="239"/>
        <v/>
      </c>
      <c r="Y2518" s="26"/>
      <c r="Z2518" s="34"/>
      <c r="AA2518" s="34"/>
      <c r="AB2518" s="34"/>
      <c r="AC2518" s="35"/>
      <c r="AD2518" s="36"/>
      <c r="AE2518" s="49"/>
      <c r="AF2518" s="246"/>
      <c r="AG2518" s="257">
        <f t="shared" si="238"/>
        <v>0</v>
      </c>
      <c r="AH2518" s="252" t="str">
        <f t="shared" si="240"/>
        <v/>
      </c>
      <c r="AI2518" s="258">
        <f t="shared" si="241"/>
        <v>0</v>
      </c>
    </row>
    <row r="2519" spans="1:35" ht="14.25" customHeight="1" x14ac:dyDescent="0.2">
      <c r="A2519" s="20"/>
      <c r="B2519" s="7"/>
      <c r="C2519" s="7"/>
      <c r="D2519" s="88"/>
      <c r="E2519" s="6"/>
      <c r="F2519" s="88"/>
      <c r="G2519" s="14"/>
      <c r="H2519" s="14"/>
      <c r="I2519" s="17"/>
      <c r="J2519" s="17"/>
      <c r="K2519" s="6"/>
      <c r="L2519" s="6"/>
      <c r="M2519" s="136"/>
      <c r="N2519" s="14"/>
      <c r="O2519" s="26"/>
      <c r="P2519" s="14"/>
      <c r="Q2519" s="14"/>
      <c r="R2519" s="14"/>
      <c r="S2519" s="14"/>
      <c r="T2519" s="14"/>
      <c r="U2519" s="14"/>
      <c r="V2519" s="6"/>
      <c r="W2519" s="256">
        <f t="shared" si="237"/>
        <v>0</v>
      </c>
      <c r="X2519" s="144" t="str">
        <f t="shared" si="239"/>
        <v/>
      </c>
      <c r="Y2519" s="26"/>
      <c r="Z2519" s="34"/>
      <c r="AA2519" s="34"/>
      <c r="AB2519" s="34"/>
      <c r="AC2519" s="35"/>
      <c r="AD2519" s="36"/>
      <c r="AE2519" s="49"/>
      <c r="AF2519" s="246"/>
      <c r="AG2519" s="257">
        <f t="shared" si="238"/>
        <v>0</v>
      </c>
      <c r="AH2519" s="252" t="str">
        <f t="shared" si="240"/>
        <v/>
      </c>
      <c r="AI2519" s="258">
        <f t="shared" si="241"/>
        <v>0</v>
      </c>
    </row>
    <row r="2520" spans="1:35" ht="14.25" customHeight="1" x14ac:dyDescent="0.2">
      <c r="A2520" s="20"/>
      <c r="B2520" s="7"/>
      <c r="C2520" s="7"/>
      <c r="D2520" s="88"/>
      <c r="E2520" s="6"/>
      <c r="F2520" s="88"/>
      <c r="G2520" s="14"/>
      <c r="H2520" s="14"/>
      <c r="I2520" s="17"/>
      <c r="J2520" s="17"/>
      <c r="K2520" s="6"/>
      <c r="L2520" s="6"/>
      <c r="M2520" s="136"/>
      <c r="N2520" s="14"/>
      <c r="O2520" s="26"/>
      <c r="P2520" s="14"/>
      <c r="Q2520" s="14"/>
      <c r="R2520" s="14"/>
      <c r="S2520" s="14"/>
      <c r="T2520" s="14"/>
      <c r="U2520" s="14"/>
      <c r="V2520" s="6"/>
      <c r="W2520" s="256">
        <f t="shared" si="237"/>
        <v>0</v>
      </c>
      <c r="X2520" s="144" t="str">
        <f t="shared" si="239"/>
        <v/>
      </c>
      <c r="Y2520" s="26"/>
      <c r="Z2520" s="34"/>
      <c r="AA2520" s="34"/>
      <c r="AB2520" s="34"/>
      <c r="AC2520" s="35"/>
      <c r="AD2520" s="36"/>
      <c r="AE2520" s="49"/>
      <c r="AF2520" s="246"/>
      <c r="AG2520" s="257">
        <f t="shared" si="238"/>
        <v>0</v>
      </c>
      <c r="AH2520" s="252" t="str">
        <f t="shared" si="240"/>
        <v/>
      </c>
      <c r="AI2520" s="258">
        <f t="shared" si="241"/>
        <v>0</v>
      </c>
    </row>
    <row r="2521" spans="1:35" ht="14.25" customHeight="1" x14ac:dyDescent="0.2">
      <c r="A2521" s="20"/>
      <c r="B2521" s="7"/>
      <c r="C2521" s="7"/>
      <c r="D2521" s="88"/>
      <c r="E2521" s="6"/>
      <c r="F2521" s="88"/>
      <c r="G2521" s="14"/>
      <c r="H2521" s="14"/>
      <c r="I2521" s="17"/>
      <c r="J2521" s="17"/>
      <c r="K2521" s="6"/>
      <c r="L2521" s="6"/>
      <c r="M2521" s="136"/>
      <c r="N2521" s="14"/>
      <c r="O2521" s="26"/>
      <c r="P2521" s="14"/>
      <c r="Q2521" s="14"/>
      <c r="R2521" s="14"/>
      <c r="S2521" s="14"/>
      <c r="T2521" s="14"/>
      <c r="U2521" s="14"/>
      <c r="V2521" s="6"/>
      <c r="W2521" s="256">
        <f t="shared" si="237"/>
        <v>0</v>
      </c>
      <c r="X2521" s="144" t="str">
        <f t="shared" si="239"/>
        <v/>
      </c>
      <c r="Y2521" s="26"/>
      <c r="Z2521" s="34"/>
      <c r="AA2521" s="34"/>
      <c r="AB2521" s="34"/>
      <c r="AC2521" s="35"/>
      <c r="AD2521" s="36"/>
      <c r="AE2521" s="49"/>
      <c r="AF2521" s="246"/>
      <c r="AG2521" s="257">
        <f t="shared" si="238"/>
        <v>0</v>
      </c>
      <c r="AH2521" s="252" t="str">
        <f t="shared" si="240"/>
        <v/>
      </c>
      <c r="AI2521" s="258">
        <f t="shared" si="241"/>
        <v>0</v>
      </c>
    </row>
    <row r="2522" spans="1:35" ht="14.25" customHeight="1" x14ac:dyDescent="0.2">
      <c r="A2522" s="20"/>
      <c r="B2522" s="7"/>
      <c r="C2522" s="7"/>
      <c r="D2522" s="88"/>
      <c r="E2522" s="6"/>
      <c r="F2522" s="88"/>
      <c r="G2522" s="14"/>
      <c r="H2522" s="14"/>
      <c r="I2522" s="17"/>
      <c r="J2522" s="17"/>
      <c r="K2522" s="6"/>
      <c r="L2522" s="6"/>
      <c r="M2522" s="136"/>
      <c r="N2522" s="14"/>
      <c r="O2522" s="26"/>
      <c r="P2522" s="14"/>
      <c r="Q2522" s="14"/>
      <c r="R2522" s="14"/>
      <c r="S2522" s="14"/>
      <c r="T2522" s="14"/>
      <c r="U2522" s="14"/>
      <c r="V2522" s="6"/>
      <c r="W2522" s="256">
        <f t="shared" si="237"/>
        <v>0</v>
      </c>
      <c r="X2522" s="144" t="str">
        <f t="shared" si="239"/>
        <v/>
      </c>
      <c r="Y2522" s="26"/>
      <c r="Z2522" s="34"/>
      <c r="AA2522" s="34"/>
      <c r="AB2522" s="34"/>
      <c r="AC2522" s="35"/>
      <c r="AD2522" s="36"/>
      <c r="AE2522" s="49"/>
      <c r="AF2522" s="246"/>
      <c r="AG2522" s="257">
        <f t="shared" si="238"/>
        <v>0</v>
      </c>
      <c r="AH2522" s="252" t="str">
        <f t="shared" si="240"/>
        <v/>
      </c>
      <c r="AI2522" s="258">
        <f t="shared" si="241"/>
        <v>0</v>
      </c>
    </row>
    <row r="2523" spans="1:35" ht="14.25" customHeight="1" x14ac:dyDescent="0.2">
      <c r="A2523" s="20"/>
      <c r="B2523" s="7"/>
      <c r="C2523" s="7"/>
      <c r="D2523" s="88"/>
      <c r="E2523" s="6"/>
      <c r="F2523" s="88"/>
      <c r="G2523" s="14"/>
      <c r="H2523" s="14"/>
      <c r="I2523" s="17"/>
      <c r="J2523" s="17"/>
      <c r="K2523" s="6"/>
      <c r="L2523" s="6"/>
      <c r="M2523" s="136"/>
      <c r="N2523" s="14"/>
      <c r="O2523" s="26"/>
      <c r="P2523" s="14"/>
      <c r="Q2523" s="14"/>
      <c r="R2523" s="14"/>
      <c r="S2523" s="14"/>
      <c r="T2523" s="14"/>
      <c r="U2523" s="14"/>
      <c r="V2523" s="6"/>
      <c r="W2523" s="256">
        <f t="shared" si="237"/>
        <v>0</v>
      </c>
      <c r="X2523" s="144" t="str">
        <f t="shared" si="239"/>
        <v/>
      </c>
      <c r="Y2523" s="26"/>
      <c r="Z2523" s="34"/>
      <c r="AA2523" s="34"/>
      <c r="AB2523" s="34"/>
      <c r="AC2523" s="35"/>
      <c r="AD2523" s="36"/>
      <c r="AE2523" s="49"/>
      <c r="AF2523" s="246"/>
      <c r="AG2523" s="257">
        <f t="shared" si="238"/>
        <v>0</v>
      </c>
      <c r="AH2523" s="252" t="str">
        <f t="shared" si="240"/>
        <v/>
      </c>
      <c r="AI2523" s="258">
        <f t="shared" si="241"/>
        <v>0</v>
      </c>
    </row>
    <row r="2524" spans="1:35" ht="14.25" customHeight="1" x14ac:dyDescent="0.2">
      <c r="A2524" s="20"/>
      <c r="B2524" s="7"/>
      <c r="C2524" s="7"/>
      <c r="D2524" s="88"/>
      <c r="E2524" s="6"/>
      <c r="F2524" s="88"/>
      <c r="G2524" s="14"/>
      <c r="H2524" s="14"/>
      <c r="I2524" s="17"/>
      <c r="J2524" s="17"/>
      <c r="K2524" s="6"/>
      <c r="L2524" s="6"/>
      <c r="M2524" s="136"/>
      <c r="N2524" s="14"/>
      <c r="O2524" s="26"/>
      <c r="P2524" s="14"/>
      <c r="Q2524" s="14"/>
      <c r="R2524" s="14"/>
      <c r="S2524" s="14"/>
      <c r="T2524" s="14"/>
      <c r="U2524" s="14"/>
      <c r="V2524" s="6"/>
      <c r="W2524" s="256">
        <f t="shared" si="237"/>
        <v>0</v>
      </c>
      <c r="X2524" s="144" t="str">
        <f t="shared" si="239"/>
        <v/>
      </c>
      <c r="Y2524" s="26"/>
      <c r="Z2524" s="34"/>
      <c r="AA2524" s="34"/>
      <c r="AB2524" s="34"/>
      <c r="AC2524" s="35"/>
      <c r="AD2524" s="36"/>
      <c r="AE2524" s="49"/>
      <c r="AF2524" s="246"/>
      <c r="AG2524" s="257">
        <f t="shared" si="238"/>
        <v>0</v>
      </c>
      <c r="AH2524" s="252" t="str">
        <f t="shared" si="240"/>
        <v/>
      </c>
      <c r="AI2524" s="258">
        <f t="shared" si="241"/>
        <v>0</v>
      </c>
    </row>
    <row r="2525" spans="1:35" ht="14.25" customHeight="1" x14ac:dyDescent="0.2">
      <c r="A2525" s="20"/>
      <c r="B2525" s="7"/>
      <c r="C2525" s="7"/>
      <c r="D2525" s="88"/>
      <c r="E2525" s="6"/>
      <c r="F2525" s="88"/>
      <c r="G2525" s="14"/>
      <c r="H2525" s="14"/>
      <c r="I2525" s="17"/>
      <c r="J2525" s="17"/>
      <c r="K2525" s="6"/>
      <c r="L2525" s="6"/>
      <c r="M2525" s="136"/>
      <c r="N2525" s="14"/>
      <c r="O2525" s="26"/>
      <c r="P2525" s="14"/>
      <c r="Q2525" s="14"/>
      <c r="R2525" s="14"/>
      <c r="S2525" s="14"/>
      <c r="T2525" s="14"/>
      <c r="U2525" s="14"/>
      <c r="V2525" s="6"/>
      <c r="W2525" s="256">
        <f t="shared" si="237"/>
        <v>0</v>
      </c>
      <c r="X2525" s="144" t="str">
        <f t="shared" si="239"/>
        <v/>
      </c>
      <c r="Y2525" s="26"/>
      <c r="Z2525" s="34"/>
      <c r="AA2525" s="34"/>
      <c r="AB2525" s="34"/>
      <c r="AC2525" s="35"/>
      <c r="AD2525" s="36"/>
      <c r="AE2525" s="49"/>
      <c r="AF2525" s="246"/>
      <c r="AG2525" s="257">
        <f t="shared" si="238"/>
        <v>0</v>
      </c>
      <c r="AH2525" s="252" t="str">
        <f t="shared" si="240"/>
        <v/>
      </c>
      <c r="AI2525" s="258">
        <f t="shared" si="241"/>
        <v>0</v>
      </c>
    </row>
    <row r="2526" spans="1:35" ht="14.25" customHeight="1" x14ac:dyDescent="0.2">
      <c r="A2526" s="20"/>
      <c r="B2526" s="7"/>
      <c r="C2526" s="7"/>
      <c r="D2526" s="88"/>
      <c r="E2526" s="6"/>
      <c r="F2526" s="88"/>
      <c r="G2526" s="14"/>
      <c r="H2526" s="14"/>
      <c r="I2526" s="17"/>
      <c r="J2526" s="17"/>
      <c r="K2526" s="6"/>
      <c r="L2526" s="6"/>
      <c r="M2526" s="136"/>
      <c r="N2526" s="14"/>
      <c r="O2526" s="26"/>
      <c r="P2526" s="14"/>
      <c r="Q2526" s="14"/>
      <c r="R2526" s="14"/>
      <c r="S2526" s="14"/>
      <c r="T2526" s="14"/>
      <c r="U2526" s="14"/>
      <c r="V2526" s="6"/>
      <c r="W2526" s="256">
        <f t="shared" si="237"/>
        <v>0</v>
      </c>
      <c r="X2526" s="144" t="str">
        <f t="shared" si="239"/>
        <v/>
      </c>
      <c r="Y2526" s="26"/>
      <c r="Z2526" s="34"/>
      <c r="AA2526" s="34"/>
      <c r="AB2526" s="34"/>
      <c r="AC2526" s="35"/>
      <c r="AD2526" s="36"/>
      <c r="AE2526" s="49"/>
      <c r="AF2526" s="246"/>
      <c r="AG2526" s="257">
        <f t="shared" si="238"/>
        <v>0</v>
      </c>
      <c r="AH2526" s="252" t="str">
        <f t="shared" si="240"/>
        <v/>
      </c>
      <c r="AI2526" s="258">
        <f t="shared" si="241"/>
        <v>0</v>
      </c>
    </row>
    <row r="2527" spans="1:35" ht="14.25" customHeight="1" x14ac:dyDescent="0.2">
      <c r="A2527" s="20"/>
      <c r="B2527" s="7"/>
      <c r="C2527" s="7"/>
      <c r="D2527" s="88"/>
      <c r="E2527" s="6"/>
      <c r="F2527" s="88"/>
      <c r="G2527" s="14"/>
      <c r="H2527" s="14"/>
      <c r="I2527" s="17"/>
      <c r="J2527" s="17"/>
      <c r="K2527" s="6"/>
      <c r="L2527" s="6"/>
      <c r="M2527" s="136"/>
      <c r="N2527" s="14"/>
      <c r="O2527" s="26"/>
      <c r="P2527" s="14"/>
      <c r="Q2527" s="14"/>
      <c r="R2527" s="14"/>
      <c r="S2527" s="14"/>
      <c r="T2527" s="14"/>
      <c r="U2527" s="14"/>
      <c r="V2527" s="6"/>
      <c r="W2527" s="256">
        <f t="shared" si="237"/>
        <v>0</v>
      </c>
      <c r="X2527" s="144" t="str">
        <f t="shared" si="239"/>
        <v/>
      </c>
      <c r="Y2527" s="26"/>
      <c r="Z2527" s="34"/>
      <c r="AA2527" s="34"/>
      <c r="AB2527" s="34"/>
      <c r="AC2527" s="35"/>
      <c r="AD2527" s="36"/>
      <c r="AE2527" s="49"/>
      <c r="AF2527" s="246"/>
      <c r="AG2527" s="257">
        <f t="shared" si="238"/>
        <v>0</v>
      </c>
      <c r="AH2527" s="252" t="str">
        <f t="shared" si="240"/>
        <v/>
      </c>
      <c r="AI2527" s="258">
        <f t="shared" si="241"/>
        <v>0</v>
      </c>
    </row>
    <row r="2528" spans="1:35" ht="14.25" customHeight="1" x14ac:dyDescent="0.2">
      <c r="A2528" s="20"/>
      <c r="B2528" s="7"/>
      <c r="C2528" s="7"/>
      <c r="D2528" s="88"/>
      <c r="E2528" s="6"/>
      <c r="F2528" s="88"/>
      <c r="G2528" s="14"/>
      <c r="H2528" s="14"/>
      <c r="I2528" s="17"/>
      <c r="J2528" s="17"/>
      <c r="K2528" s="6"/>
      <c r="L2528" s="6"/>
      <c r="M2528" s="136"/>
      <c r="N2528" s="14"/>
      <c r="O2528" s="26"/>
      <c r="P2528" s="14"/>
      <c r="Q2528" s="14"/>
      <c r="R2528" s="14"/>
      <c r="S2528" s="14"/>
      <c r="T2528" s="14"/>
      <c r="U2528" s="14"/>
      <c r="V2528" s="6"/>
      <c r="W2528" s="256">
        <f t="shared" si="237"/>
        <v>0</v>
      </c>
      <c r="X2528" s="144" t="str">
        <f t="shared" si="239"/>
        <v/>
      </c>
      <c r="Y2528" s="26"/>
      <c r="Z2528" s="34"/>
      <c r="AA2528" s="34"/>
      <c r="AB2528" s="34"/>
      <c r="AC2528" s="35"/>
      <c r="AD2528" s="36"/>
      <c r="AE2528" s="49"/>
      <c r="AF2528" s="246"/>
      <c r="AG2528" s="257">
        <f t="shared" si="238"/>
        <v>0</v>
      </c>
      <c r="AH2528" s="252" t="str">
        <f t="shared" si="240"/>
        <v/>
      </c>
      <c r="AI2528" s="258">
        <f t="shared" si="241"/>
        <v>0</v>
      </c>
    </row>
    <row r="2529" spans="1:35" ht="14.25" customHeight="1" x14ac:dyDescent="0.2">
      <c r="A2529" s="20"/>
      <c r="B2529" s="7"/>
      <c r="C2529" s="7"/>
      <c r="D2529" s="88"/>
      <c r="E2529" s="6"/>
      <c r="F2529" s="88"/>
      <c r="G2529" s="14"/>
      <c r="H2529" s="14"/>
      <c r="I2529" s="17"/>
      <c r="J2529" s="17"/>
      <c r="K2529" s="6"/>
      <c r="L2529" s="6"/>
      <c r="M2529" s="136"/>
      <c r="N2529" s="14"/>
      <c r="O2529" s="26"/>
      <c r="P2529" s="14"/>
      <c r="Q2529" s="14"/>
      <c r="R2529" s="14"/>
      <c r="S2529" s="14"/>
      <c r="T2529" s="14"/>
      <c r="U2529" s="14"/>
      <c r="V2529" s="6"/>
      <c r="W2529" s="256">
        <f t="shared" si="237"/>
        <v>0</v>
      </c>
      <c r="X2529" s="144" t="str">
        <f t="shared" si="239"/>
        <v/>
      </c>
      <c r="Y2529" s="26"/>
      <c r="Z2529" s="34"/>
      <c r="AA2529" s="34"/>
      <c r="AB2529" s="34"/>
      <c r="AC2529" s="35"/>
      <c r="AD2529" s="36"/>
      <c r="AE2529" s="49"/>
      <c r="AF2529" s="246"/>
      <c r="AG2529" s="257">
        <f t="shared" si="238"/>
        <v>0</v>
      </c>
      <c r="AH2529" s="252" t="str">
        <f t="shared" si="240"/>
        <v/>
      </c>
      <c r="AI2529" s="258">
        <f t="shared" si="241"/>
        <v>0</v>
      </c>
    </row>
    <row r="2530" spans="1:35" ht="14.25" customHeight="1" x14ac:dyDescent="0.2">
      <c r="A2530" s="20"/>
      <c r="B2530" s="7"/>
      <c r="C2530" s="7"/>
      <c r="D2530" s="88"/>
      <c r="E2530" s="6"/>
      <c r="F2530" s="88"/>
      <c r="G2530" s="14"/>
      <c r="H2530" s="14"/>
      <c r="I2530" s="17"/>
      <c r="J2530" s="17"/>
      <c r="K2530" s="6"/>
      <c r="L2530" s="6"/>
      <c r="M2530" s="136"/>
      <c r="N2530" s="14"/>
      <c r="O2530" s="26"/>
      <c r="P2530" s="14"/>
      <c r="Q2530" s="14"/>
      <c r="R2530" s="14"/>
      <c r="S2530" s="14"/>
      <c r="T2530" s="14"/>
      <c r="U2530" s="14"/>
      <c r="V2530" s="6"/>
      <c r="W2530" s="256">
        <f t="shared" si="237"/>
        <v>0</v>
      </c>
      <c r="X2530" s="144" t="str">
        <f t="shared" si="239"/>
        <v/>
      </c>
      <c r="Y2530" s="26"/>
      <c r="Z2530" s="34"/>
      <c r="AA2530" s="34"/>
      <c r="AB2530" s="34"/>
      <c r="AC2530" s="35"/>
      <c r="AD2530" s="36"/>
      <c r="AE2530" s="49"/>
      <c r="AF2530" s="246"/>
      <c r="AG2530" s="257">
        <f t="shared" si="238"/>
        <v>0</v>
      </c>
      <c r="AH2530" s="252" t="str">
        <f t="shared" si="240"/>
        <v/>
      </c>
      <c r="AI2530" s="258">
        <f t="shared" si="241"/>
        <v>0</v>
      </c>
    </row>
    <row r="2531" spans="1:35" ht="14.25" customHeight="1" x14ac:dyDescent="0.2">
      <c r="A2531" s="20"/>
      <c r="B2531" s="7"/>
      <c r="C2531" s="7"/>
      <c r="D2531" s="88"/>
      <c r="E2531" s="6"/>
      <c r="F2531" s="88"/>
      <c r="G2531" s="14"/>
      <c r="H2531" s="14"/>
      <c r="I2531" s="17"/>
      <c r="J2531" s="17"/>
      <c r="K2531" s="6"/>
      <c r="L2531" s="6"/>
      <c r="M2531" s="136"/>
      <c r="N2531" s="14"/>
      <c r="O2531" s="26"/>
      <c r="P2531" s="14"/>
      <c r="Q2531" s="14"/>
      <c r="R2531" s="14"/>
      <c r="S2531" s="14"/>
      <c r="T2531" s="14"/>
      <c r="U2531" s="14"/>
      <c r="V2531" s="6"/>
      <c r="W2531" s="256">
        <f t="shared" si="237"/>
        <v>0</v>
      </c>
      <c r="X2531" s="144" t="str">
        <f t="shared" si="239"/>
        <v/>
      </c>
      <c r="Y2531" s="26"/>
      <c r="Z2531" s="34"/>
      <c r="AA2531" s="34"/>
      <c r="AB2531" s="34"/>
      <c r="AC2531" s="35"/>
      <c r="AD2531" s="36"/>
      <c r="AE2531" s="49"/>
      <c r="AF2531" s="246"/>
      <c r="AG2531" s="257">
        <f t="shared" si="238"/>
        <v>0</v>
      </c>
      <c r="AH2531" s="252" t="str">
        <f t="shared" si="240"/>
        <v/>
      </c>
      <c r="AI2531" s="258">
        <f t="shared" si="241"/>
        <v>0</v>
      </c>
    </row>
    <row r="2532" spans="1:35" ht="14.25" customHeight="1" x14ac:dyDescent="0.2">
      <c r="A2532" s="20"/>
      <c r="B2532" s="7"/>
      <c r="C2532" s="7"/>
      <c r="D2532" s="88"/>
      <c r="E2532" s="6"/>
      <c r="F2532" s="88"/>
      <c r="G2532" s="14"/>
      <c r="H2532" s="14"/>
      <c r="I2532" s="17"/>
      <c r="J2532" s="17"/>
      <c r="K2532" s="6"/>
      <c r="L2532" s="6"/>
      <c r="M2532" s="136"/>
      <c r="N2532" s="14"/>
      <c r="O2532" s="26"/>
      <c r="P2532" s="14"/>
      <c r="Q2532" s="14"/>
      <c r="R2532" s="14"/>
      <c r="S2532" s="14"/>
      <c r="T2532" s="14"/>
      <c r="U2532" s="14"/>
      <c r="V2532" s="6"/>
      <c r="W2532" s="256">
        <f t="shared" si="237"/>
        <v>0</v>
      </c>
      <c r="X2532" s="144" t="str">
        <f t="shared" si="239"/>
        <v/>
      </c>
      <c r="Y2532" s="26"/>
      <c r="Z2532" s="34"/>
      <c r="AA2532" s="34"/>
      <c r="AB2532" s="34"/>
      <c r="AC2532" s="35"/>
      <c r="AD2532" s="36"/>
      <c r="AE2532" s="49"/>
      <c r="AF2532" s="246"/>
      <c r="AG2532" s="257">
        <f t="shared" si="238"/>
        <v>0</v>
      </c>
      <c r="AH2532" s="252" t="str">
        <f t="shared" si="240"/>
        <v/>
      </c>
      <c r="AI2532" s="258">
        <f t="shared" si="241"/>
        <v>0</v>
      </c>
    </row>
    <row r="2533" spans="1:35" ht="14.25" customHeight="1" x14ac:dyDescent="0.2">
      <c r="A2533" s="20"/>
      <c r="B2533" s="7"/>
      <c r="C2533" s="7"/>
      <c r="D2533" s="88"/>
      <c r="E2533" s="6"/>
      <c r="F2533" s="88"/>
      <c r="G2533" s="14"/>
      <c r="H2533" s="14"/>
      <c r="I2533" s="17"/>
      <c r="J2533" s="17"/>
      <c r="K2533" s="6"/>
      <c r="L2533" s="6"/>
      <c r="M2533" s="136"/>
      <c r="N2533" s="14"/>
      <c r="O2533" s="26"/>
      <c r="P2533" s="14"/>
      <c r="Q2533" s="14"/>
      <c r="R2533" s="14"/>
      <c r="S2533" s="14"/>
      <c r="T2533" s="14"/>
      <c r="U2533" s="14"/>
      <c r="V2533" s="6"/>
      <c r="W2533" s="256">
        <f t="shared" si="237"/>
        <v>0</v>
      </c>
      <c r="X2533" s="144" t="str">
        <f t="shared" si="239"/>
        <v/>
      </c>
      <c r="Y2533" s="26"/>
      <c r="Z2533" s="34"/>
      <c r="AA2533" s="34"/>
      <c r="AB2533" s="34"/>
      <c r="AC2533" s="35"/>
      <c r="AD2533" s="36"/>
      <c r="AE2533" s="49"/>
      <c r="AF2533" s="246"/>
      <c r="AG2533" s="257">
        <f t="shared" si="238"/>
        <v>0</v>
      </c>
      <c r="AH2533" s="252" t="str">
        <f t="shared" si="240"/>
        <v/>
      </c>
      <c r="AI2533" s="258">
        <f t="shared" si="241"/>
        <v>0</v>
      </c>
    </row>
    <row r="2534" spans="1:35" ht="14.25" customHeight="1" x14ac:dyDescent="0.2">
      <c r="A2534" s="20"/>
      <c r="B2534" s="7"/>
      <c r="C2534" s="7"/>
      <c r="D2534" s="88"/>
      <c r="E2534" s="6"/>
      <c r="F2534" s="88"/>
      <c r="G2534" s="14"/>
      <c r="H2534" s="14"/>
      <c r="I2534" s="17"/>
      <c r="J2534" s="17"/>
      <c r="K2534" s="6"/>
      <c r="L2534" s="6"/>
      <c r="M2534" s="136"/>
      <c r="N2534" s="14"/>
      <c r="O2534" s="26"/>
      <c r="P2534" s="14"/>
      <c r="Q2534" s="14"/>
      <c r="R2534" s="14"/>
      <c r="S2534" s="14"/>
      <c r="T2534" s="14"/>
      <c r="U2534" s="14"/>
      <c r="V2534" s="6"/>
      <c r="W2534" s="256">
        <f t="shared" si="237"/>
        <v>0</v>
      </c>
      <c r="X2534" s="144" t="str">
        <f t="shared" si="239"/>
        <v/>
      </c>
      <c r="Y2534" s="26"/>
      <c r="Z2534" s="34"/>
      <c r="AA2534" s="34"/>
      <c r="AB2534" s="34"/>
      <c r="AC2534" s="35"/>
      <c r="AD2534" s="36"/>
      <c r="AE2534" s="49"/>
      <c r="AF2534" s="246"/>
      <c r="AG2534" s="257">
        <f t="shared" si="238"/>
        <v>0</v>
      </c>
      <c r="AH2534" s="252" t="str">
        <f t="shared" si="240"/>
        <v/>
      </c>
      <c r="AI2534" s="258">
        <f t="shared" si="241"/>
        <v>0</v>
      </c>
    </row>
    <row r="2535" spans="1:35" ht="14.25" customHeight="1" x14ac:dyDescent="0.2">
      <c r="A2535" s="20"/>
      <c r="B2535" s="7"/>
      <c r="C2535" s="7"/>
      <c r="D2535" s="88"/>
      <c r="E2535" s="6"/>
      <c r="F2535" s="88"/>
      <c r="G2535" s="14"/>
      <c r="H2535" s="14"/>
      <c r="I2535" s="17"/>
      <c r="J2535" s="17"/>
      <c r="K2535" s="6"/>
      <c r="L2535" s="6"/>
      <c r="M2535" s="136"/>
      <c r="N2535" s="14"/>
      <c r="O2535" s="26"/>
      <c r="P2535" s="14"/>
      <c r="Q2535" s="14"/>
      <c r="R2535" s="14"/>
      <c r="S2535" s="14"/>
      <c r="T2535" s="14"/>
      <c r="U2535" s="14"/>
      <c r="V2535" s="6"/>
      <c r="W2535" s="256">
        <f t="shared" si="237"/>
        <v>0</v>
      </c>
      <c r="X2535" s="144" t="str">
        <f t="shared" si="239"/>
        <v/>
      </c>
      <c r="Y2535" s="26"/>
      <c r="Z2535" s="34"/>
      <c r="AA2535" s="34"/>
      <c r="AB2535" s="34"/>
      <c r="AC2535" s="35"/>
      <c r="AD2535" s="36"/>
      <c r="AE2535" s="49"/>
      <c r="AF2535" s="246"/>
      <c r="AG2535" s="257">
        <f t="shared" si="238"/>
        <v>0</v>
      </c>
      <c r="AH2535" s="252" t="str">
        <f t="shared" si="240"/>
        <v/>
      </c>
      <c r="AI2535" s="258">
        <f t="shared" si="241"/>
        <v>0</v>
      </c>
    </row>
    <row r="2536" spans="1:35" ht="14.25" customHeight="1" x14ac:dyDescent="0.2">
      <c r="A2536" s="20"/>
      <c r="B2536" s="7"/>
      <c r="C2536" s="7"/>
      <c r="D2536" s="88"/>
      <c r="E2536" s="6"/>
      <c r="F2536" s="88"/>
      <c r="G2536" s="14"/>
      <c r="H2536" s="14"/>
      <c r="I2536" s="17"/>
      <c r="J2536" s="17"/>
      <c r="K2536" s="6"/>
      <c r="L2536" s="6"/>
      <c r="M2536" s="136"/>
      <c r="N2536" s="14"/>
      <c r="O2536" s="26"/>
      <c r="P2536" s="14"/>
      <c r="Q2536" s="14"/>
      <c r="R2536" s="14"/>
      <c r="S2536" s="14"/>
      <c r="T2536" s="14"/>
      <c r="U2536" s="14"/>
      <c r="V2536" s="6"/>
      <c r="W2536" s="256">
        <f t="shared" ref="W2536:W2599" si="242">S2536+T2536+U2536+V2536</f>
        <v>0</v>
      </c>
      <c r="X2536" s="144" t="str">
        <f t="shared" si="239"/>
        <v/>
      </c>
      <c r="Y2536" s="26"/>
      <c r="Z2536" s="34"/>
      <c r="AA2536" s="34"/>
      <c r="AB2536" s="34"/>
      <c r="AC2536" s="35"/>
      <c r="AD2536" s="36"/>
      <c r="AE2536" s="49"/>
      <c r="AF2536" s="246"/>
      <c r="AG2536" s="257">
        <f t="shared" ref="AG2536:AG2599" si="243">N2536*C2536</f>
        <v>0</v>
      </c>
      <c r="AH2536" s="252" t="str">
        <f t="shared" si="240"/>
        <v/>
      </c>
      <c r="AI2536" s="258">
        <f t="shared" si="241"/>
        <v>0</v>
      </c>
    </row>
    <row r="2537" spans="1:35" ht="14.25" customHeight="1" x14ac:dyDescent="0.2">
      <c r="A2537" s="20"/>
      <c r="B2537" s="7"/>
      <c r="C2537" s="7"/>
      <c r="D2537" s="88"/>
      <c r="E2537" s="6"/>
      <c r="F2537" s="88"/>
      <c r="G2537" s="14"/>
      <c r="H2537" s="14"/>
      <c r="I2537" s="17"/>
      <c r="J2537" s="17"/>
      <c r="K2537" s="6"/>
      <c r="L2537" s="6"/>
      <c r="M2537" s="136"/>
      <c r="N2537" s="14"/>
      <c r="O2537" s="26"/>
      <c r="P2537" s="14"/>
      <c r="Q2537" s="14"/>
      <c r="R2537" s="14"/>
      <c r="S2537" s="14"/>
      <c r="T2537" s="14"/>
      <c r="U2537" s="14"/>
      <c r="V2537" s="6"/>
      <c r="W2537" s="256">
        <f t="shared" si="242"/>
        <v>0</v>
      </c>
      <c r="X2537" s="144" t="str">
        <f t="shared" ref="X2537:X2600" si="244">IF(O2537="a",0,IF(O2537="d","0",IF(O2537="","",+N2537-S2537-T2537-U2537-V2537)))</f>
        <v/>
      </c>
      <c r="Y2537" s="26"/>
      <c r="Z2537" s="34"/>
      <c r="AA2537" s="34"/>
      <c r="AB2537" s="34"/>
      <c r="AC2537" s="35"/>
      <c r="AD2537" s="36"/>
      <c r="AE2537" s="49"/>
      <c r="AF2537" s="246"/>
      <c r="AG2537" s="257">
        <f t="shared" si="243"/>
        <v>0</v>
      </c>
      <c r="AH2537" s="252" t="str">
        <f t="shared" ref="AH2537:AH2600" si="245">IF(O2537="a",0,IF(O2537="d",0,IF(C2537="","",+N2537-(C2537*N2537))))</f>
        <v/>
      </c>
      <c r="AI2537" s="258">
        <f t="shared" si="241"/>
        <v>0</v>
      </c>
    </row>
    <row r="2538" spans="1:35" ht="14.25" customHeight="1" x14ac:dyDescent="0.2">
      <c r="A2538" s="20"/>
      <c r="B2538" s="7"/>
      <c r="C2538" s="7"/>
      <c r="D2538" s="88"/>
      <c r="E2538" s="6"/>
      <c r="F2538" s="88"/>
      <c r="G2538" s="14"/>
      <c r="H2538" s="14"/>
      <c r="I2538" s="17"/>
      <c r="J2538" s="17"/>
      <c r="K2538" s="6"/>
      <c r="L2538" s="6"/>
      <c r="M2538" s="136"/>
      <c r="N2538" s="14"/>
      <c r="O2538" s="26"/>
      <c r="P2538" s="14"/>
      <c r="Q2538" s="14"/>
      <c r="R2538" s="14"/>
      <c r="S2538" s="14"/>
      <c r="T2538" s="14"/>
      <c r="U2538" s="14"/>
      <c r="V2538" s="6"/>
      <c r="W2538" s="256">
        <f t="shared" si="242"/>
        <v>0</v>
      </c>
      <c r="X2538" s="144" t="str">
        <f t="shared" si="244"/>
        <v/>
      </c>
      <c r="Y2538" s="26"/>
      <c r="Z2538" s="34"/>
      <c r="AA2538" s="34"/>
      <c r="AB2538" s="34"/>
      <c r="AC2538" s="35"/>
      <c r="AD2538" s="36"/>
      <c r="AE2538" s="49"/>
      <c r="AF2538" s="246"/>
      <c r="AG2538" s="257">
        <f t="shared" si="243"/>
        <v>0</v>
      </c>
      <c r="AH2538" s="252" t="str">
        <f t="shared" si="245"/>
        <v/>
      </c>
      <c r="AI2538" s="258">
        <f t="shared" si="241"/>
        <v>0</v>
      </c>
    </row>
    <row r="2539" spans="1:35" ht="14.25" customHeight="1" x14ac:dyDescent="0.2">
      <c r="A2539" s="20"/>
      <c r="B2539" s="7"/>
      <c r="C2539" s="7"/>
      <c r="D2539" s="88"/>
      <c r="E2539" s="6"/>
      <c r="F2539" s="88"/>
      <c r="G2539" s="14"/>
      <c r="H2539" s="14"/>
      <c r="I2539" s="17"/>
      <c r="J2539" s="17"/>
      <c r="K2539" s="6"/>
      <c r="L2539" s="6"/>
      <c r="M2539" s="136"/>
      <c r="N2539" s="14"/>
      <c r="O2539" s="26"/>
      <c r="P2539" s="14"/>
      <c r="Q2539" s="14"/>
      <c r="R2539" s="14"/>
      <c r="S2539" s="14"/>
      <c r="T2539" s="14"/>
      <c r="U2539" s="14"/>
      <c r="V2539" s="6"/>
      <c r="W2539" s="256">
        <f t="shared" si="242"/>
        <v>0</v>
      </c>
      <c r="X2539" s="144" t="str">
        <f t="shared" si="244"/>
        <v/>
      </c>
      <c r="Y2539" s="26"/>
      <c r="Z2539" s="34"/>
      <c r="AA2539" s="34"/>
      <c r="AB2539" s="34"/>
      <c r="AC2539" s="35"/>
      <c r="AD2539" s="36"/>
      <c r="AE2539" s="49"/>
      <c r="AF2539" s="246"/>
      <c r="AG2539" s="257">
        <f t="shared" si="243"/>
        <v>0</v>
      </c>
      <c r="AH2539" s="252" t="str">
        <f t="shared" si="245"/>
        <v/>
      </c>
      <c r="AI2539" s="258">
        <f t="shared" si="241"/>
        <v>0</v>
      </c>
    </row>
    <row r="2540" spans="1:35" ht="14.25" customHeight="1" x14ac:dyDescent="0.2">
      <c r="A2540" s="20"/>
      <c r="B2540" s="7"/>
      <c r="C2540" s="7"/>
      <c r="D2540" s="88"/>
      <c r="E2540" s="6"/>
      <c r="F2540" s="88"/>
      <c r="G2540" s="14"/>
      <c r="H2540" s="14"/>
      <c r="I2540" s="17"/>
      <c r="J2540" s="17"/>
      <c r="K2540" s="6"/>
      <c r="L2540" s="6"/>
      <c r="M2540" s="136"/>
      <c r="N2540" s="14"/>
      <c r="O2540" s="26"/>
      <c r="P2540" s="14"/>
      <c r="Q2540" s="14"/>
      <c r="R2540" s="14"/>
      <c r="S2540" s="14"/>
      <c r="T2540" s="14"/>
      <c r="U2540" s="14"/>
      <c r="V2540" s="6"/>
      <c r="W2540" s="256">
        <f t="shared" si="242"/>
        <v>0</v>
      </c>
      <c r="X2540" s="144" t="str">
        <f t="shared" si="244"/>
        <v/>
      </c>
      <c r="Y2540" s="26"/>
      <c r="Z2540" s="34"/>
      <c r="AA2540" s="34"/>
      <c r="AB2540" s="34"/>
      <c r="AC2540" s="35"/>
      <c r="AD2540" s="36"/>
      <c r="AE2540" s="49"/>
      <c r="AF2540" s="246"/>
      <c r="AG2540" s="257">
        <f t="shared" si="243"/>
        <v>0</v>
      </c>
      <c r="AH2540" s="252" t="str">
        <f t="shared" si="245"/>
        <v/>
      </c>
      <c r="AI2540" s="258">
        <f t="shared" si="241"/>
        <v>0</v>
      </c>
    </row>
    <row r="2541" spans="1:35" ht="14.25" customHeight="1" x14ac:dyDescent="0.2">
      <c r="A2541" s="20"/>
      <c r="B2541" s="7"/>
      <c r="C2541" s="7"/>
      <c r="D2541" s="88"/>
      <c r="E2541" s="6"/>
      <c r="F2541" s="88"/>
      <c r="G2541" s="14"/>
      <c r="H2541" s="14"/>
      <c r="I2541" s="17"/>
      <c r="J2541" s="17"/>
      <c r="K2541" s="6"/>
      <c r="L2541" s="6"/>
      <c r="M2541" s="136"/>
      <c r="N2541" s="14"/>
      <c r="O2541" s="26"/>
      <c r="P2541" s="14"/>
      <c r="Q2541" s="14"/>
      <c r="R2541" s="14"/>
      <c r="S2541" s="14"/>
      <c r="T2541" s="14"/>
      <c r="U2541" s="14"/>
      <c r="V2541" s="6"/>
      <c r="W2541" s="256">
        <f t="shared" si="242"/>
        <v>0</v>
      </c>
      <c r="X2541" s="144" t="str">
        <f t="shared" si="244"/>
        <v/>
      </c>
      <c r="Y2541" s="26"/>
      <c r="Z2541" s="34"/>
      <c r="AA2541" s="34"/>
      <c r="AB2541" s="34"/>
      <c r="AC2541" s="35"/>
      <c r="AD2541" s="36"/>
      <c r="AE2541" s="49"/>
      <c r="AF2541" s="246"/>
      <c r="AG2541" s="257">
        <f t="shared" si="243"/>
        <v>0</v>
      </c>
      <c r="AH2541" s="252" t="str">
        <f t="shared" si="245"/>
        <v/>
      </c>
      <c r="AI2541" s="258">
        <f t="shared" si="241"/>
        <v>0</v>
      </c>
    </row>
    <row r="2542" spans="1:35" ht="14.25" customHeight="1" x14ac:dyDescent="0.2">
      <c r="A2542" s="20"/>
      <c r="B2542" s="7"/>
      <c r="C2542" s="7"/>
      <c r="D2542" s="88"/>
      <c r="E2542" s="6"/>
      <c r="F2542" s="88"/>
      <c r="G2542" s="14"/>
      <c r="H2542" s="14"/>
      <c r="I2542" s="17"/>
      <c r="J2542" s="17"/>
      <c r="K2542" s="6"/>
      <c r="L2542" s="6"/>
      <c r="M2542" s="136"/>
      <c r="N2542" s="14"/>
      <c r="O2542" s="26"/>
      <c r="P2542" s="14"/>
      <c r="Q2542" s="14"/>
      <c r="R2542" s="14"/>
      <c r="S2542" s="14"/>
      <c r="T2542" s="14"/>
      <c r="U2542" s="14"/>
      <c r="V2542" s="6"/>
      <c r="W2542" s="256">
        <f t="shared" si="242"/>
        <v>0</v>
      </c>
      <c r="X2542" s="144" t="str">
        <f t="shared" si="244"/>
        <v/>
      </c>
      <c r="Y2542" s="26"/>
      <c r="Z2542" s="34"/>
      <c r="AA2542" s="34"/>
      <c r="AB2542" s="34"/>
      <c r="AC2542" s="35"/>
      <c r="AD2542" s="36"/>
      <c r="AE2542" s="49"/>
      <c r="AF2542" s="246"/>
      <c r="AG2542" s="257">
        <f t="shared" si="243"/>
        <v>0</v>
      </c>
      <c r="AH2542" s="252" t="str">
        <f t="shared" si="245"/>
        <v/>
      </c>
      <c r="AI2542" s="258">
        <f t="shared" ref="AI2542:AI2605" si="246">AG2542-W2542</f>
        <v>0</v>
      </c>
    </row>
    <row r="2543" spans="1:35" ht="14.25" customHeight="1" x14ac:dyDescent="0.2">
      <c r="A2543" s="20"/>
      <c r="B2543" s="7"/>
      <c r="C2543" s="7"/>
      <c r="D2543" s="88"/>
      <c r="E2543" s="6"/>
      <c r="F2543" s="88"/>
      <c r="G2543" s="14"/>
      <c r="H2543" s="14"/>
      <c r="I2543" s="17"/>
      <c r="J2543" s="17"/>
      <c r="K2543" s="6"/>
      <c r="L2543" s="6"/>
      <c r="M2543" s="136"/>
      <c r="N2543" s="14"/>
      <c r="O2543" s="26"/>
      <c r="P2543" s="14"/>
      <c r="Q2543" s="14"/>
      <c r="R2543" s="14"/>
      <c r="S2543" s="14"/>
      <c r="T2543" s="14"/>
      <c r="U2543" s="14"/>
      <c r="V2543" s="6"/>
      <c r="W2543" s="256">
        <f t="shared" si="242"/>
        <v>0</v>
      </c>
      <c r="X2543" s="144" t="str">
        <f t="shared" si="244"/>
        <v/>
      </c>
      <c r="Y2543" s="26"/>
      <c r="Z2543" s="34"/>
      <c r="AA2543" s="34"/>
      <c r="AB2543" s="34"/>
      <c r="AC2543" s="35"/>
      <c r="AD2543" s="36"/>
      <c r="AE2543" s="49"/>
      <c r="AF2543" s="246"/>
      <c r="AG2543" s="257">
        <f t="shared" si="243"/>
        <v>0</v>
      </c>
      <c r="AH2543" s="252" t="str">
        <f t="shared" si="245"/>
        <v/>
      </c>
      <c r="AI2543" s="258">
        <f t="shared" si="246"/>
        <v>0</v>
      </c>
    </row>
    <row r="2544" spans="1:35" ht="14.25" customHeight="1" x14ac:dyDescent="0.2">
      <c r="A2544" s="20"/>
      <c r="B2544" s="7"/>
      <c r="C2544" s="7"/>
      <c r="D2544" s="88"/>
      <c r="E2544" s="6"/>
      <c r="F2544" s="88"/>
      <c r="G2544" s="14"/>
      <c r="H2544" s="14"/>
      <c r="I2544" s="17"/>
      <c r="J2544" s="17"/>
      <c r="K2544" s="6"/>
      <c r="L2544" s="6"/>
      <c r="M2544" s="136"/>
      <c r="N2544" s="14"/>
      <c r="O2544" s="26"/>
      <c r="P2544" s="14"/>
      <c r="Q2544" s="14"/>
      <c r="R2544" s="14"/>
      <c r="S2544" s="14"/>
      <c r="T2544" s="14"/>
      <c r="U2544" s="14"/>
      <c r="V2544" s="6"/>
      <c r="W2544" s="256">
        <f t="shared" si="242"/>
        <v>0</v>
      </c>
      <c r="X2544" s="144" t="str">
        <f t="shared" si="244"/>
        <v/>
      </c>
      <c r="Y2544" s="26"/>
      <c r="Z2544" s="34"/>
      <c r="AA2544" s="34"/>
      <c r="AB2544" s="34"/>
      <c r="AC2544" s="35"/>
      <c r="AD2544" s="36"/>
      <c r="AE2544" s="49"/>
      <c r="AF2544" s="246"/>
      <c r="AG2544" s="257">
        <f t="shared" si="243"/>
        <v>0</v>
      </c>
      <c r="AH2544" s="252" t="str">
        <f t="shared" si="245"/>
        <v/>
      </c>
      <c r="AI2544" s="258">
        <f t="shared" si="246"/>
        <v>0</v>
      </c>
    </row>
    <row r="2545" spans="1:35" ht="14.25" customHeight="1" x14ac:dyDescent="0.2">
      <c r="A2545" s="20"/>
      <c r="B2545" s="7"/>
      <c r="C2545" s="7"/>
      <c r="D2545" s="88"/>
      <c r="E2545" s="6"/>
      <c r="F2545" s="88"/>
      <c r="G2545" s="14"/>
      <c r="H2545" s="14"/>
      <c r="I2545" s="17"/>
      <c r="J2545" s="17"/>
      <c r="K2545" s="6"/>
      <c r="L2545" s="6"/>
      <c r="M2545" s="136"/>
      <c r="N2545" s="14"/>
      <c r="O2545" s="26"/>
      <c r="P2545" s="14"/>
      <c r="Q2545" s="14"/>
      <c r="R2545" s="14"/>
      <c r="S2545" s="14"/>
      <c r="T2545" s="14"/>
      <c r="U2545" s="14"/>
      <c r="V2545" s="6"/>
      <c r="W2545" s="256">
        <f t="shared" si="242"/>
        <v>0</v>
      </c>
      <c r="X2545" s="144" t="str">
        <f t="shared" si="244"/>
        <v/>
      </c>
      <c r="Y2545" s="26"/>
      <c r="Z2545" s="34"/>
      <c r="AA2545" s="34"/>
      <c r="AB2545" s="34"/>
      <c r="AC2545" s="35"/>
      <c r="AD2545" s="36"/>
      <c r="AE2545" s="49"/>
      <c r="AF2545" s="246"/>
      <c r="AG2545" s="257">
        <f t="shared" si="243"/>
        <v>0</v>
      </c>
      <c r="AH2545" s="252" t="str">
        <f t="shared" si="245"/>
        <v/>
      </c>
      <c r="AI2545" s="258">
        <f t="shared" si="246"/>
        <v>0</v>
      </c>
    </row>
    <row r="2546" spans="1:35" ht="14.25" customHeight="1" x14ac:dyDescent="0.2">
      <c r="A2546" s="20"/>
      <c r="B2546" s="7"/>
      <c r="C2546" s="7"/>
      <c r="D2546" s="88"/>
      <c r="E2546" s="6"/>
      <c r="F2546" s="88"/>
      <c r="G2546" s="14"/>
      <c r="H2546" s="14"/>
      <c r="I2546" s="17"/>
      <c r="J2546" s="17"/>
      <c r="K2546" s="6"/>
      <c r="L2546" s="6"/>
      <c r="M2546" s="136"/>
      <c r="N2546" s="14"/>
      <c r="O2546" s="26"/>
      <c r="P2546" s="14"/>
      <c r="Q2546" s="14"/>
      <c r="R2546" s="14"/>
      <c r="S2546" s="14"/>
      <c r="T2546" s="14"/>
      <c r="U2546" s="14"/>
      <c r="V2546" s="6"/>
      <c r="W2546" s="256">
        <f t="shared" si="242"/>
        <v>0</v>
      </c>
      <c r="X2546" s="144" t="str">
        <f t="shared" si="244"/>
        <v/>
      </c>
      <c r="Y2546" s="26"/>
      <c r="Z2546" s="34"/>
      <c r="AA2546" s="34"/>
      <c r="AB2546" s="34"/>
      <c r="AC2546" s="35"/>
      <c r="AD2546" s="36"/>
      <c r="AE2546" s="49"/>
      <c r="AF2546" s="246"/>
      <c r="AG2546" s="257">
        <f t="shared" si="243"/>
        <v>0</v>
      </c>
      <c r="AH2546" s="252" t="str">
        <f t="shared" si="245"/>
        <v/>
      </c>
      <c r="AI2546" s="258">
        <f t="shared" si="246"/>
        <v>0</v>
      </c>
    </row>
    <row r="2547" spans="1:35" ht="14.25" customHeight="1" x14ac:dyDescent="0.2">
      <c r="A2547" s="20"/>
      <c r="B2547" s="7"/>
      <c r="C2547" s="7"/>
      <c r="D2547" s="88"/>
      <c r="E2547" s="6"/>
      <c r="F2547" s="88"/>
      <c r="G2547" s="14"/>
      <c r="H2547" s="14"/>
      <c r="I2547" s="17"/>
      <c r="J2547" s="17"/>
      <c r="K2547" s="6"/>
      <c r="L2547" s="6"/>
      <c r="M2547" s="136"/>
      <c r="N2547" s="14"/>
      <c r="O2547" s="26"/>
      <c r="P2547" s="14"/>
      <c r="Q2547" s="14"/>
      <c r="R2547" s="14"/>
      <c r="S2547" s="14"/>
      <c r="T2547" s="14"/>
      <c r="U2547" s="14"/>
      <c r="V2547" s="6"/>
      <c r="W2547" s="256">
        <f t="shared" si="242"/>
        <v>0</v>
      </c>
      <c r="X2547" s="144" t="str">
        <f t="shared" si="244"/>
        <v/>
      </c>
      <c r="Y2547" s="26"/>
      <c r="Z2547" s="34"/>
      <c r="AA2547" s="34"/>
      <c r="AB2547" s="34"/>
      <c r="AC2547" s="35"/>
      <c r="AD2547" s="36"/>
      <c r="AE2547" s="49"/>
      <c r="AF2547" s="246"/>
      <c r="AG2547" s="257">
        <f t="shared" si="243"/>
        <v>0</v>
      </c>
      <c r="AH2547" s="252" t="str">
        <f t="shared" si="245"/>
        <v/>
      </c>
      <c r="AI2547" s="258">
        <f t="shared" si="246"/>
        <v>0</v>
      </c>
    </row>
    <row r="2548" spans="1:35" ht="14.25" customHeight="1" x14ac:dyDescent="0.2">
      <c r="A2548" s="20"/>
      <c r="B2548" s="7"/>
      <c r="C2548" s="7"/>
      <c r="D2548" s="88"/>
      <c r="E2548" s="6"/>
      <c r="F2548" s="88"/>
      <c r="G2548" s="14"/>
      <c r="H2548" s="14"/>
      <c r="I2548" s="17"/>
      <c r="J2548" s="17"/>
      <c r="K2548" s="6"/>
      <c r="L2548" s="6"/>
      <c r="M2548" s="136"/>
      <c r="N2548" s="14"/>
      <c r="O2548" s="26"/>
      <c r="P2548" s="14"/>
      <c r="Q2548" s="14"/>
      <c r="R2548" s="14"/>
      <c r="S2548" s="14"/>
      <c r="T2548" s="14"/>
      <c r="U2548" s="14"/>
      <c r="V2548" s="6"/>
      <c r="W2548" s="256">
        <f t="shared" si="242"/>
        <v>0</v>
      </c>
      <c r="X2548" s="144" t="str">
        <f t="shared" si="244"/>
        <v/>
      </c>
      <c r="Y2548" s="26"/>
      <c r="Z2548" s="34"/>
      <c r="AA2548" s="34"/>
      <c r="AB2548" s="34"/>
      <c r="AC2548" s="35"/>
      <c r="AD2548" s="36"/>
      <c r="AE2548" s="49"/>
      <c r="AF2548" s="246"/>
      <c r="AG2548" s="257">
        <f t="shared" si="243"/>
        <v>0</v>
      </c>
      <c r="AH2548" s="252" t="str">
        <f t="shared" si="245"/>
        <v/>
      </c>
      <c r="AI2548" s="258">
        <f t="shared" si="246"/>
        <v>0</v>
      </c>
    </row>
    <row r="2549" spans="1:35" ht="14.25" customHeight="1" x14ac:dyDescent="0.2">
      <c r="A2549" s="20"/>
      <c r="B2549" s="7"/>
      <c r="C2549" s="7"/>
      <c r="D2549" s="88"/>
      <c r="E2549" s="6"/>
      <c r="F2549" s="88"/>
      <c r="G2549" s="14"/>
      <c r="H2549" s="14"/>
      <c r="I2549" s="17"/>
      <c r="J2549" s="17"/>
      <c r="K2549" s="6"/>
      <c r="L2549" s="6"/>
      <c r="M2549" s="136"/>
      <c r="N2549" s="14"/>
      <c r="O2549" s="26"/>
      <c r="P2549" s="14"/>
      <c r="Q2549" s="14"/>
      <c r="R2549" s="14"/>
      <c r="S2549" s="14"/>
      <c r="T2549" s="14"/>
      <c r="U2549" s="14"/>
      <c r="V2549" s="6"/>
      <c r="W2549" s="256">
        <f t="shared" si="242"/>
        <v>0</v>
      </c>
      <c r="X2549" s="144" t="str">
        <f t="shared" si="244"/>
        <v/>
      </c>
      <c r="Y2549" s="26"/>
      <c r="Z2549" s="34"/>
      <c r="AA2549" s="34"/>
      <c r="AB2549" s="34"/>
      <c r="AC2549" s="35"/>
      <c r="AD2549" s="36"/>
      <c r="AE2549" s="49"/>
      <c r="AF2549" s="246"/>
      <c r="AG2549" s="257">
        <f t="shared" si="243"/>
        <v>0</v>
      </c>
      <c r="AH2549" s="252" t="str">
        <f t="shared" si="245"/>
        <v/>
      </c>
      <c r="AI2549" s="258">
        <f t="shared" si="246"/>
        <v>0</v>
      </c>
    </row>
    <row r="2550" spans="1:35" ht="14.25" customHeight="1" x14ac:dyDescent="0.2">
      <c r="A2550" s="20"/>
      <c r="B2550" s="7"/>
      <c r="C2550" s="7"/>
      <c r="D2550" s="88"/>
      <c r="E2550" s="6"/>
      <c r="F2550" s="88"/>
      <c r="G2550" s="14"/>
      <c r="H2550" s="14"/>
      <c r="I2550" s="17"/>
      <c r="J2550" s="17"/>
      <c r="K2550" s="6"/>
      <c r="L2550" s="6"/>
      <c r="M2550" s="136"/>
      <c r="N2550" s="14"/>
      <c r="O2550" s="26"/>
      <c r="P2550" s="14"/>
      <c r="Q2550" s="14"/>
      <c r="R2550" s="14"/>
      <c r="S2550" s="14"/>
      <c r="T2550" s="14"/>
      <c r="U2550" s="14"/>
      <c r="V2550" s="6"/>
      <c r="W2550" s="256">
        <f t="shared" si="242"/>
        <v>0</v>
      </c>
      <c r="X2550" s="144" t="str">
        <f t="shared" si="244"/>
        <v/>
      </c>
      <c r="Y2550" s="26"/>
      <c r="Z2550" s="34"/>
      <c r="AA2550" s="34"/>
      <c r="AB2550" s="34"/>
      <c r="AC2550" s="35"/>
      <c r="AD2550" s="36"/>
      <c r="AE2550" s="49"/>
      <c r="AF2550" s="246"/>
      <c r="AG2550" s="257">
        <f t="shared" si="243"/>
        <v>0</v>
      </c>
      <c r="AH2550" s="252" t="str">
        <f t="shared" si="245"/>
        <v/>
      </c>
      <c r="AI2550" s="258">
        <f t="shared" si="246"/>
        <v>0</v>
      </c>
    </row>
    <row r="2551" spans="1:35" ht="14.25" customHeight="1" x14ac:dyDescent="0.2">
      <c r="A2551" s="20"/>
      <c r="B2551" s="7"/>
      <c r="C2551" s="7"/>
      <c r="D2551" s="88"/>
      <c r="E2551" s="6"/>
      <c r="F2551" s="88"/>
      <c r="G2551" s="14"/>
      <c r="H2551" s="14"/>
      <c r="I2551" s="17"/>
      <c r="J2551" s="17"/>
      <c r="K2551" s="6"/>
      <c r="L2551" s="6"/>
      <c r="M2551" s="136"/>
      <c r="N2551" s="14"/>
      <c r="O2551" s="26"/>
      <c r="P2551" s="14"/>
      <c r="Q2551" s="14"/>
      <c r="R2551" s="14"/>
      <c r="S2551" s="14"/>
      <c r="T2551" s="14"/>
      <c r="U2551" s="14"/>
      <c r="V2551" s="6"/>
      <c r="W2551" s="256">
        <f t="shared" si="242"/>
        <v>0</v>
      </c>
      <c r="X2551" s="144" t="str">
        <f t="shared" si="244"/>
        <v/>
      </c>
      <c r="Y2551" s="26"/>
      <c r="Z2551" s="34"/>
      <c r="AA2551" s="34"/>
      <c r="AB2551" s="34"/>
      <c r="AC2551" s="35"/>
      <c r="AD2551" s="36"/>
      <c r="AE2551" s="49"/>
      <c r="AF2551" s="246"/>
      <c r="AG2551" s="257">
        <f t="shared" si="243"/>
        <v>0</v>
      </c>
      <c r="AH2551" s="252" t="str">
        <f t="shared" si="245"/>
        <v/>
      </c>
      <c r="AI2551" s="258">
        <f t="shared" si="246"/>
        <v>0</v>
      </c>
    </row>
    <row r="2552" spans="1:35" ht="14.25" customHeight="1" x14ac:dyDescent="0.2">
      <c r="A2552" s="20"/>
      <c r="B2552" s="7"/>
      <c r="C2552" s="7"/>
      <c r="D2552" s="88"/>
      <c r="E2552" s="6"/>
      <c r="F2552" s="88"/>
      <c r="G2552" s="14"/>
      <c r="H2552" s="14"/>
      <c r="I2552" s="17"/>
      <c r="J2552" s="17"/>
      <c r="K2552" s="6"/>
      <c r="L2552" s="6"/>
      <c r="M2552" s="136"/>
      <c r="N2552" s="14"/>
      <c r="O2552" s="26"/>
      <c r="P2552" s="14"/>
      <c r="Q2552" s="14"/>
      <c r="R2552" s="14"/>
      <c r="S2552" s="14"/>
      <c r="T2552" s="14"/>
      <c r="U2552" s="14"/>
      <c r="V2552" s="6"/>
      <c r="W2552" s="256">
        <f t="shared" si="242"/>
        <v>0</v>
      </c>
      <c r="X2552" s="144" t="str">
        <f t="shared" si="244"/>
        <v/>
      </c>
      <c r="Y2552" s="26"/>
      <c r="Z2552" s="34"/>
      <c r="AA2552" s="34"/>
      <c r="AB2552" s="34"/>
      <c r="AC2552" s="35"/>
      <c r="AD2552" s="36"/>
      <c r="AE2552" s="49"/>
      <c r="AF2552" s="246"/>
      <c r="AG2552" s="257">
        <f t="shared" si="243"/>
        <v>0</v>
      </c>
      <c r="AH2552" s="252" t="str">
        <f t="shared" si="245"/>
        <v/>
      </c>
      <c r="AI2552" s="258">
        <f t="shared" si="246"/>
        <v>0</v>
      </c>
    </row>
    <row r="2553" spans="1:35" ht="14.25" customHeight="1" x14ac:dyDescent="0.2">
      <c r="A2553" s="20"/>
      <c r="B2553" s="7"/>
      <c r="C2553" s="7"/>
      <c r="D2553" s="88"/>
      <c r="E2553" s="6"/>
      <c r="F2553" s="88"/>
      <c r="G2553" s="14"/>
      <c r="H2553" s="14"/>
      <c r="I2553" s="17"/>
      <c r="J2553" s="17"/>
      <c r="K2553" s="6"/>
      <c r="L2553" s="6"/>
      <c r="M2553" s="136"/>
      <c r="N2553" s="14"/>
      <c r="O2553" s="26"/>
      <c r="P2553" s="14"/>
      <c r="Q2553" s="14"/>
      <c r="R2553" s="14"/>
      <c r="S2553" s="14"/>
      <c r="T2553" s="14"/>
      <c r="U2553" s="14"/>
      <c r="V2553" s="6"/>
      <c r="W2553" s="256">
        <f t="shared" si="242"/>
        <v>0</v>
      </c>
      <c r="X2553" s="144" t="str">
        <f t="shared" si="244"/>
        <v/>
      </c>
      <c r="Y2553" s="26"/>
      <c r="Z2553" s="34"/>
      <c r="AA2553" s="34"/>
      <c r="AB2553" s="34"/>
      <c r="AC2553" s="35"/>
      <c r="AD2553" s="36"/>
      <c r="AE2553" s="49"/>
      <c r="AF2553" s="246"/>
      <c r="AG2553" s="257">
        <f t="shared" si="243"/>
        <v>0</v>
      </c>
      <c r="AH2553" s="252" t="str">
        <f t="shared" si="245"/>
        <v/>
      </c>
      <c r="AI2553" s="258">
        <f t="shared" si="246"/>
        <v>0</v>
      </c>
    </row>
    <row r="2554" spans="1:35" ht="14.25" customHeight="1" x14ac:dyDescent="0.2">
      <c r="A2554" s="20"/>
      <c r="B2554" s="7"/>
      <c r="C2554" s="7"/>
      <c r="D2554" s="88"/>
      <c r="E2554" s="6"/>
      <c r="F2554" s="88"/>
      <c r="G2554" s="14"/>
      <c r="H2554" s="14"/>
      <c r="I2554" s="17"/>
      <c r="J2554" s="17"/>
      <c r="K2554" s="6"/>
      <c r="L2554" s="6"/>
      <c r="M2554" s="136"/>
      <c r="N2554" s="14"/>
      <c r="O2554" s="26"/>
      <c r="P2554" s="14"/>
      <c r="Q2554" s="14"/>
      <c r="R2554" s="14"/>
      <c r="S2554" s="14"/>
      <c r="T2554" s="14"/>
      <c r="U2554" s="14"/>
      <c r="V2554" s="6"/>
      <c r="W2554" s="256">
        <f t="shared" si="242"/>
        <v>0</v>
      </c>
      <c r="X2554" s="144" t="str">
        <f t="shared" si="244"/>
        <v/>
      </c>
      <c r="Y2554" s="26"/>
      <c r="Z2554" s="34"/>
      <c r="AA2554" s="34"/>
      <c r="AB2554" s="34"/>
      <c r="AC2554" s="35"/>
      <c r="AD2554" s="36"/>
      <c r="AE2554" s="49"/>
      <c r="AF2554" s="246"/>
      <c r="AG2554" s="257">
        <f t="shared" si="243"/>
        <v>0</v>
      </c>
      <c r="AH2554" s="252" t="str">
        <f t="shared" si="245"/>
        <v/>
      </c>
      <c r="AI2554" s="258">
        <f t="shared" si="246"/>
        <v>0</v>
      </c>
    </row>
    <row r="2555" spans="1:35" ht="14.25" customHeight="1" x14ac:dyDescent="0.2">
      <c r="A2555" s="20"/>
      <c r="B2555" s="7"/>
      <c r="C2555" s="7"/>
      <c r="D2555" s="88"/>
      <c r="E2555" s="6"/>
      <c r="F2555" s="88"/>
      <c r="G2555" s="14"/>
      <c r="H2555" s="14"/>
      <c r="I2555" s="17"/>
      <c r="J2555" s="17"/>
      <c r="K2555" s="6"/>
      <c r="L2555" s="6"/>
      <c r="M2555" s="136"/>
      <c r="N2555" s="14"/>
      <c r="O2555" s="26"/>
      <c r="P2555" s="14"/>
      <c r="Q2555" s="14"/>
      <c r="R2555" s="14"/>
      <c r="S2555" s="14"/>
      <c r="T2555" s="14"/>
      <c r="U2555" s="14"/>
      <c r="V2555" s="6"/>
      <c r="W2555" s="256">
        <f t="shared" si="242"/>
        <v>0</v>
      </c>
      <c r="X2555" s="144" t="str">
        <f t="shared" si="244"/>
        <v/>
      </c>
      <c r="Y2555" s="26"/>
      <c r="Z2555" s="34"/>
      <c r="AA2555" s="34"/>
      <c r="AB2555" s="34"/>
      <c r="AC2555" s="35"/>
      <c r="AD2555" s="36"/>
      <c r="AE2555" s="49"/>
      <c r="AF2555" s="246"/>
      <c r="AG2555" s="257">
        <f t="shared" si="243"/>
        <v>0</v>
      </c>
      <c r="AH2555" s="252" t="str">
        <f t="shared" si="245"/>
        <v/>
      </c>
      <c r="AI2555" s="258">
        <f t="shared" si="246"/>
        <v>0</v>
      </c>
    </row>
    <row r="2556" spans="1:35" ht="14.25" customHeight="1" x14ac:dyDescent="0.2">
      <c r="A2556" s="20"/>
      <c r="B2556" s="7"/>
      <c r="C2556" s="7"/>
      <c r="D2556" s="88"/>
      <c r="E2556" s="6"/>
      <c r="F2556" s="88"/>
      <c r="G2556" s="14"/>
      <c r="H2556" s="14"/>
      <c r="I2556" s="17"/>
      <c r="J2556" s="17"/>
      <c r="K2556" s="6"/>
      <c r="L2556" s="6"/>
      <c r="M2556" s="136"/>
      <c r="N2556" s="14"/>
      <c r="O2556" s="26"/>
      <c r="P2556" s="14"/>
      <c r="Q2556" s="14"/>
      <c r="R2556" s="14"/>
      <c r="S2556" s="14"/>
      <c r="T2556" s="14"/>
      <c r="U2556" s="14"/>
      <c r="V2556" s="6"/>
      <c r="W2556" s="256">
        <f t="shared" si="242"/>
        <v>0</v>
      </c>
      <c r="X2556" s="144" t="str">
        <f t="shared" si="244"/>
        <v/>
      </c>
      <c r="Y2556" s="26"/>
      <c r="Z2556" s="34"/>
      <c r="AA2556" s="34"/>
      <c r="AB2556" s="34"/>
      <c r="AC2556" s="35"/>
      <c r="AD2556" s="36"/>
      <c r="AE2556" s="49"/>
      <c r="AF2556" s="246"/>
      <c r="AG2556" s="257">
        <f t="shared" si="243"/>
        <v>0</v>
      </c>
      <c r="AH2556" s="252" t="str">
        <f t="shared" si="245"/>
        <v/>
      </c>
      <c r="AI2556" s="258">
        <f t="shared" si="246"/>
        <v>0</v>
      </c>
    </row>
    <row r="2557" spans="1:35" ht="14.25" customHeight="1" x14ac:dyDescent="0.2">
      <c r="A2557" s="20"/>
      <c r="B2557" s="7"/>
      <c r="C2557" s="7"/>
      <c r="D2557" s="88"/>
      <c r="E2557" s="6"/>
      <c r="F2557" s="88"/>
      <c r="G2557" s="14"/>
      <c r="H2557" s="14"/>
      <c r="I2557" s="17"/>
      <c r="J2557" s="17"/>
      <c r="K2557" s="6"/>
      <c r="L2557" s="6"/>
      <c r="M2557" s="136"/>
      <c r="N2557" s="14"/>
      <c r="O2557" s="26"/>
      <c r="P2557" s="14"/>
      <c r="Q2557" s="14"/>
      <c r="R2557" s="14"/>
      <c r="S2557" s="14"/>
      <c r="T2557" s="14"/>
      <c r="U2557" s="14"/>
      <c r="V2557" s="6"/>
      <c r="W2557" s="256">
        <f t="shared" si="242"/>
        <v>0</v>
      </c>
      <c r="X2557" s="144" t="str">
        <f t="shared" si="244"/>
        <v/>
      </c>
      <c r="Y2557" s="26"/>
      <c r="Z2557" s="34"/>
      <c r="AA2557" s="34"/>
      <c r="AB2557" s="34"/>
      <c r="AC2557" s="35"/>
      <c r="AD2557" s="36"/>
      <c r="AE2557" s="49"/>
      <c r="AF2557" s="246"/>
      <c r="AG2557" s="257">
        <f t="shared" si="243"/>
        <v>0</v>
      </c>
      <c r="AH2557" s="252" t="str">
        <f t="shared" si="245"/>
        <v/>
      </c>
      <c r="AI2557" s="258">
        <f t="shared" si="246"/>
        <v>0</v>
      </c>
    </row>
    <row r="2558" spans="1:35" ht="14.25" customHeight="1" x14ac:dyDescent="0.2">
      <c r="A2558" s="20"/>
      <c r="B2558" s="7"/>
      <c r="C2558" s="7"/>
      <c r="D2558" s="88"/>
      <c r="E2558" s="6"/>
      <c r="F2558" s="88"/>
      <c r="G2558" s="14"/>
      <c r="H2558" s="14"/>
      <c r="I2558" s="17"/>
      <c r="J2558" s="17"/>
      <c r="K2558" s="6"/>
      <c r="L2558" s="6"/>
      <c r="M2558" s="136"/>
      <c r="N2558" s="14"/>
      <c r="O2558" s="26"/>
      <c r="P2558" s="14"/>
      <c r="Q2558" s="14"/>
      <c r="R2558" s="14"/>
      <c r="S2558" s="14"/>
      <c r="T2558" s="14"/>
      <c r="U2558" s="14"/>
      <c r="V2558" s="6"/>
      <c r="W2558" s="256">
        <f t="shared" si="242"/>
        <v>0</v>
      </c>
      <c r="X2558" s="144" t="str">
        <f t="shared" si="244"/>
        <v/>
      </c>
      <c r="Y2558" s="26"/>
      <c r="Z2558" s="34"/>
      <c r="AA2558" s="34"/>
      <c r="AB2558" s="34"/>
      <c r="AC2558" s="35"/>
      <c r="AD2558" s="36"/>
      <c r="AE2558" s="49"/>
      <c r="AF2558" s="246"/>
      <c r="AG2558" s="257">
        <f t="shared" si="243"/>
        <v>0</v>
      </c>
      <c r="AH2558" s="252" t="str">
        <f t="shared" si="245"/>
        <v/>
      </c>
      <c r="AI2558" s="258">
        <f t="shared" si="246"/>
        <v>0</v>
      </c>
    </row>
    <row r="2559" spans="1:35" ht="14.25" customHeight="1" x14ac:dyDescent="0.2">
      <c r="A2559" s="20"/>
      <c r="B2559" s="7"/>
      <c r="C2559" s="7"/>
      <c r="D2559" s="88"/>
      <c r="E2559" s="6"/>
      <c r="F2559" s="88"/>
      <c r="G2559" s="14"/>
      <c r="H2559" s="14"/>
      <c r="I2559" s="17"/>
      <c r="J2559" s="17"/>
      <c r="K2559" s="6"/>
      <c r="L2559" s="6"/>
      <c r="M2559" s="136"/>
      <c r="N2559" s="14"/>
      <c r="O2559" s="26"/>
      <c r="P2559" s="14"/>
      <c r="Q2559" s="14"/>
      <c r="R2559" s="14"/>
      <c r="S2559" s="14"/>
      <c r="T2559" s="14"/>
      <c r="U2559" s="14"/>
      <c r="V2559" s="6"/>
      <c r="W2559" s="256">
        <f t="shared" si="242"/>
        <v>0</v>
      </c>
      <c r="X2559" s="144" t="str">
        <f t="shared" si="244"/>
        <v/>
      </c>
      <c r="Y2559" s="26"/>
      <c r="Z2559" s="34"/>
      <c r="AA2559" s="34"/>
      <c r="AB2559" s="34"/>
      <c r="AC2559" s="35"/>
      <c r="AD2559" s="36"/>
      <c r="AE2559" s="49"/>
      <c r="AF2559" s="246"/>
      <c r="AG2559" s="257">
        <f t="shared" si="243"/>
        <v>0</v>
      </c>
      <c r="AH2559" s="252" t="str">
        <f t="shared" si="245"/>
        <v/>
      </c>
      <c r="AI2559" s="258">
        <f t="shared" si="246"/>
        <v>0</v>
      </c>
    </row>
    <row r="2560" spans="1:35" ht="14.25" customHeight="1" x14ac:dyDescent="0.2">
      <c r="A2560" s="20"/>
      <c r="B2560" s="7"/>
      <c r="C2560" s="7"/>
      <c r="D2560" s="88"/>
      <c r="E2560" s="6"/>
      <c r="F2560" s="88"/>
      <c r="G2560" s="14"/>
      <c r="H2560" s="14"/>
      <c r="I2560" s="17"/>
      <c r="J2560" s="17"/>
      <c r="K2560" s="6"/>
      <c r="L2560" s="6"/>
      <c r="M2560" s="136"/>
      <c r="N2560" s="14"/>
      <c r="O2560" s="26"/>
      <c r="P2560" s="14"/>
      <c r="Q2560" s="14"/>
      <c r="R2560" s="14"/>
      <c r="S2560" s="14"/>
      <c r="T2560" s="14"/>
      <c r="U2560" s="14"/>
      <c r="V2560" s="6"/>
      <c r="W2560" s="256">
        <f t="shared" si="242"/>
        <v>0</v>
      </c>
      <c r="X2560" s="144" t="str">
        <f t="shared" si="244"/>
        <v/>
      </c>
      <c r="Y2560" s="26"/>
      <c r="Z2560" s="34"/>
      <c r="AA2560" s="34"/>
      <c r="AB2560" s="34"/>
      <c r="AC2560" s="35"/>
      <c r="AD2560" s="36"/>
      <c r="AE2560" s="49"/>
      <c r="AF2560" s="246"/>
      <c r="AG2560" s="257">
        <f t="shared" si="243"/>
        <v>0</v>
      </c>
      <c r="AH2560" s="252" t="str">
        <f t="shared" si="245"/>
        <v/>
      </c>
      <c r="AI2560" s="258">
        <f t="shared" si="246"/>
        <v>0</v>
      </c>
    </row>
    <row r="2561" spans="1:35" ht="14.25" customHeight="1" x14ac:dyDescent="0.2">
      <c r="A2561" s="20"/>
      <c r="B2561" s="7"/>
      <c r="C2561" s="7"/>
      <c r="D2561" s="88"/>
      <c r="E2561" s="6"/>
      <c r="F2561" s="88"/>
      <c r="G2561" s="14"/>
      <c r="H2561" s="14"/>
      <c r="I2561" s="17"/>
      <c r="J2561" s="17"/>
      <c r="K2561" s="6"/>
      <c r="L2561" s="6"/>
      <c r="M2561" s="136"/>
      <c r="N2561" s="14"/>
      <c r="O2561" s="26"/>
      <c r="P2561" s="14"/>
      <c r="Q2561" s="14"/>
      <c r="R2561" s="14"/>
      <c r="S2561" s="14"/>
      <c r="T2561" s="14"/>
      <c r="U2561" s="14"/>
      <c r="V2561" s="6"/>
      <c r="W2561" s="256">
        <f t="shared" si="242"/>
        <v>0</v>
      </c>
      <c r="X2561" s="144" t="str">
        <f t="shared" si="244"/>
        <v/>
      </c>
      <c r="Y2561" s="26"/>
      <c r="Z2561" s="34"/>
      <c r="AA2561" s="34"/>
      <c r="AB2561" s="34"/>
      <c r="AC2561" s="35"/>
      <c r="AD2561" s="36"/>
      <c r="AE2561" s="49"/>
      <c r="AF2561" s="246"/>
      <c r="AG2561" s="257">
        <f t="shared" si="243"/>
        <v>0</v>
      </c>
      <c r="AH2561" s="252" t="str">
        <f t="shared" si="245"/>
        <v/>
      </c>
      <c r="AI2561" s="258">
        <f t="shared" si="246"/>
        <v>0</v>
      </c>
    </row>
    <row r="2562" spans="1:35" ht="14.25" customHeight="1" x14ac:dyDescent="0.2">
      <c r="A2562" s="20"/>
      <c r="B2562" s="7"/>
      <c r="C2562" s="7"/>
      <c r="D2562" s="88"/>
      <c r="E2562" s="6"/>
      <c r="F2562" s="88"/>
      <c r="G2562" s="14"/>
      <c r="H2562" s="14"/>
      <c r="I2562" s="17"/>
      <c r="J2562" s="17"/>
      <c r="K2562" s="6"/>
      <c r="L2562" s="6"/>
      <c r="M2562" s="136"/>
      <c r="N2562" s="14"/>
      <c r="O2562" s="26"/>
      <c r="P2562" s="14"/>
      <c r="Q2562" s="14"/>
      <c r="R2562" s="14"/>
      <c r="S2562" s="14"/>
      <c r="T2562" s="14"/>
      <c r="U2562" s="14"/>
      <c r="V2562" s="6"/>
      <c r="W2562" s="256">
        <f t="shared" si="242"/>
        <v>0</v>
      </c>
      <c r="X2562" s="144" t="str">
        <f t="shared" si="244"/>
        <v/>
      </c>
      <c r="Y2562" s="26"/>
      <c r="Z2562" s="34"/>
      <c r="AA2562" s="34"/>
      <c r="AB2562" s="34"/>
      <c r="AC2562" s="35"/>
      <c r="AD2562" s="36"/>
      <c r="AE2562" s="49"/>
      <c r="AF2562" s="246"/>
      <c r="AG2562" s="257">
        <f t="shared" si="243"/>
        <v>0</v>
      </c>
      <c r="AH2562" s="252" t="str">
        <f t="shared" si="245"/>
        <v/>
      </c>
      <c r="AI2562" s="258">
        <f t="shared" si="246"/>
        <v>0</v>
      </c>
    </row>
    <row r="2563" spans="1:35" ht="14.25" customHeight="1" x14ac:dyDescent="0.2">
      <c r="A2563" s="20"/>
      <c r="B2563" s="7"/>
      <c r="C2563" s="7"/>
      <c r="D2563" s="88"/>
      <c r="E2563" s="6"/>
      <c r="F2563" s="88"/>
      <c r="G2563" s="14"/>
      <c r="H2563" s="14"/>
      <c r="I2563" s="17"/>
      <c r="J2563" s="17"/>
      <c r="K2563" s="6"/>
      <c r="L2563" s="6"/>
      <c r="M2563" s="136"/>
      <c r="N2563" s="14"/>
      <c r="O2563" s="26"/>
      <c r="P2563" s="14"/>
      <c r="Q2563" s="14"/>
      <c r="R2563" s="14"/>
      <c r="S2563" s="14"/>
      <c r="T2563" s="14"/>
      <c r="U2563" s="14"/>
      <c r="V2563" s="6"/>
      <c r="W2563" s="256">
        <f t="shared" si="242"/>
        <v>0</v>
      </c>
      <c r="X2563" s="144" t="str">
        <f t="shared" si="244"/>
        <v/>
      </c>
      <c r="Y2563" s="26"/>
      <c r="Z2563" s="34"/>
      <c r="AA2563" s="34"/>
      <c r="AB2563" s="34"/>
      <c r="AC2563" s="35"/>
      <c r="AD2563" s="36"/>
      <c r="AE2563" s="49"/>
      <c r="AF2563" s="246"/>
      <c r="AG2563" s="257">
        <f t="shared" si="243"/>
        <v>0</v>
      </c>
      <c r="AH2563" s="252" t="str">
        <f t="shared" si="245"/>
        <v/>
      </c>
      <c r="AI2563" s="258">
        <f t="shared" si="246"/>
        <v>0</v>
      </c>
    </row>
    <row r="2564" spans="1:35" ht="14.25" customHeight="1" x14ac:dyDescent="0.2">
      <c r="A2564" s="20"/>
      <c r="B2564" s="7"/>
      <c r="C2564" s="7"/>
      <c r="D2564" s="88"/>
      <c r="E2564" s="6"/>
      <c r="F2564" s="88"/>
      <c r="G2564" s="14"/>
      <c r="H2564" s="14"/>
      <c r="I2564" s="17"/>
      <c r="J2564" s="17"/>
      <c r="K2564" s="6"/>
      <c r="L2564" s="6"/>
      <c r="M2564" s="136"/>
      <c r="N2564" s="14"/>
      <c r="O2564" s="26"/>
      <c r="P2564" s="14"/>
      <c r="Q2564" s="14"/>
      <c r="R2564" s="14"/>
      <c r="S2564" s="14"/>
      <c r="T2564" s="14"/>
      <c r="U2564" s="14"/>
      <c r="V2564" s="6"/>
      <c r="W2564" s="256">
        <f t="shared" si="242"/>
        <v>0</v>
      </c>
      <c r="X2564" s="144" t="str">
        <f t="shared" si="244"/>
        <v/>
      </c>
      <c r="Y2564" s="26"/>
      <c r="Z2564" s="34"/>
      <c r="AA2564" s="34"/>
      <c r="AB2564" s="34"/>
      <c r="AC2564" s="35"/>
      <c r="AD2564" s="36"/>
      <c r="AE2564" s="49"/>
      <c r="AF2564" s="246"/>
      <c r="AG2564" s="257">
        <f t="shared" si="243"/>
        <v>0</v>
      </c>
      <c r="AH2564" s="252" t="str">
        <f t="shared" si="245"/>
        <v/>
      </c>
      <c r="AI2564" s="258">
        <f t="shared" si="246"/>
        <v>0</v>
      </c>
    </row>
    <row r="2565" spans="1:35" ht="14.25" customHeight="1" x14ac:dyDescent="0.2">
      <c r="A2565" s="20"/>
      <c r="B2565" s="7"/>
      <c r="C2565" s="7"/>
      <c r="D2565" s="88"/>
      <c r="E2565" s="6"/>
      <c r="F2565" s="88"/>
      <c r="G2565" s="14"/>
      <c r="H2565" s="14"/>
      <c r="I2565" s="17"/>
      <c r="J2565" s="17"/>
      <c r="K2565" s="6"/>
      <c r="L2565" s="6"/>
      <c r="M2565" s="136"/>
      <c r="N2565" s="14"/>
      <c r="O2565" s="26"/>
      <c r="P2565" s="14"/>
      <c r="Q2565" s="14"/>
      <c r="R2565" s="14"/>
      <c r="S2565" s="14"/>
      <c r="T2565" s="14"/>
      <c r="U2565" s="14"/>
      <c r="V2565" s="6"/>
      <c r="W2565" s="256">
        <f t="shared" si="242"/>
        <v>0</v>
      </c>
      <c r="X2565" s="144" t="str">
        <f t="shared" si="244"/>
        <v/>
      </c>
      <c r="Y2565" s="26"/>
      <c r="Z2565" s="34"/>
      <c r="AA2565" s="34"/>
      <c r="AB2565" s="34"/>
      <c r="AC2565" s="35"/>
      <c r="AD2565" s="36"/>
      <c r="AE2565" s="49"/>
      <c r="AF2565" s="246"/>
      <c r="AG2565" s="257">
        <f t="shared" si="243"/>
        <v>0</v>
      </c>
      <c r="AH2565" s="252" t="str">
        <f t="shared" si="245"/>
        <v/>
      </c>
      <c r="AI2565" s="258">
        <f t="shared" si="246"/>
        <v>0</v>
      </c>
    </row>
    <row r="2566" spans="1:35" ht="14.25" customHeight="1" x14ac:dyDescent="0.2">
      <c r="A2566" s="20"/>
      <c r="B2566" s="7"/>
      <c r="C2566" s="7"/>
      <c r="D2566" s="88"/>
      <c r="E2566" s="6"/>
      <c r="F2566" s="88"/>
      <c r="G2566" s="14"/>
      <c r="H2566" s="14"/>
      <c r="I2566" s="17"/>
      <c r="J2566" s="17"/>
      <c r="K2566" s="6"/>
      <c r="L2566" s="6"/>
      <c r="M2566" s="136"/>
      <c r="N2566" s="14"/>
      <c r="O2566" s="26"/>
      <c r="P2566" s="14"/>
      <c r="Q2566" s="14"/>
      <c r="R2566" s="14"/>
      <c r="S2566" s="14"/>
      <c r="T2566" s="14"/>
      <c r="U2566" s="14"/>
      <c r="V2566" s="6"/>
      <c r="W2566" s="256">
        <f t="shared" si="242"/>
        <v>0</v>
      </c>
      <c r="X2566" s="144" t="str">
        <f t="shared" si="244"/>
        <v/>
      </c>
      <c r="Y2566" s="26"/>
      <c r="Z2566" s="34"/>
      <c r="AA2566" s="34"/>
      <c r="AB2566" s="34"/>
      <c r="AC2566" s="35"/>
      <c r="AD2566" s="36"/>
      <c r="AE2566" s="49"/>
      <c r="AF2566" s="246"/>
      <c r="AG2566" s="257">
        <f t="shared" si="243"/>
        <v>0</v>
      </c>
      <c r="AH2566" s="252" t="str">
        <f t="shared" si="245"/>
        <v/>
      </c>
      <c r="AI2566" s="258">
        <f t="shared" si="246"/>
        <v>0</v>
      </c>
    </row>
    <row r="2567" spans="1:35" ht="14.25" customHeight="1" x14ac:dyDescent="0.2">
      <c r="A2567" s="20"/>
      <c r="B2567" s="7"/>
      <c r="C2567" s="7"/>
      <c r="D2567" s="88"/>
      <c r="E2567" s="6"/>
      <c r="F2567" s="88"/>
      <c r="G2567" s="14"/>
      <c r="H2567" s="14"/>
      <c r="I2567" s="17"/>
      <c r="J2567" s="17"/>
      <c r="K2567" s="6"/>
      <c r="L2567" s="6"/>
      <c r="M2567" s="136"/>
      <c r="N2567" s="14"/>
      <c r="O2567" s="26"/>
      <c r="P2567" s="14"/>
      <c r="Q2567" s="14"/>
      <c r="R2567" s="14"/>
      <c r="S2567" s="14"/>
      <c r="T2567" s="14"/>
      <c r="U2567" s="14"/>
      <c r="V2567" s="6"/>
      <c r="W2567" s="256">
        <f t="shared" si="242"/>
        <v>0</v>
      </c>
      <c r="X2567" s="144" t="str">
        <f t="shared" si="244"/>
        <v/>
      </c>
      <c r="Y2567" s="26"/>
      <c r="Z2567" s="34"/>
      <c r="AA2567" s="34"/>
      <c r="AB2567" s="34"/>
      <c r="AC2567" s="35"/>
      <c r="AD2567" s="36"/>
      <c r="AE2567" s="49"/>
      <c r="AF2567" s="246"/>
      <c r="AG2567" s="257">
        <f t="shared" si="243"/>
        <v>0</v>
      </c>
      <c r="AH2567" s="252" t="str">
        <f t="shared" si="245"/>
        <v/>
      </c>
      <c r="AI2567" s="258">
        <f t="shared" si="246"/>
        <v>0</v>
      </c>
    </row>
    <row r="2568" spans="1:35" ht="14.25" customHeight="1" x14ac:dyDescent="0.2">
      <c r="A2568" s="20"/>
      <c r="B2568" s="7"/>
      <c r="C2568" s="7"/>
      <c r="D2568" s="88"/>
      <c r="E2568" s="6"/>
      <c r="F2568" s="88"/>
      <c r="G2568" s="14"/>
      <c r="H2568" s="14"/>
      <c r="I2568" s="17"/>
      <c r="J2568" s="17"/>
      <c r="K2568" s="6"/>
      <c r="L2568" s="6"/>
      <c r="M2568" s="136"/>
      <c r="N2568" s="14"/>
      <c r="O2568" s="26"/>
      <c r="P2568" s="14"/>
      <c r="Q2568" s="14"/>
      <c r="R2568" s="14"/>
      <c r="S2568" s="14"/>
      <c r="T2568" s="14"/>
      <c r="U2568" s="14"/>
      <c r="V2568" s="6"/>
      <c r="W2568" s="256">
        <f t="shared" si="242"/>
        <v>0</v>
      </c>
      <c r="X2568" s="144" t="str">
        <f t="shared" si="244"/>
        <v/>
      </c>
      <c r="Y2568" s="26"/>
      <c r="Z2568" s="34"/>
      <c r="AA2568" s="34"/>
      <c r="AB2568" s="34"/>
      <c r="AC2568" s="35"/>
      <c r="AD2568" s="36"/>
      <c r="AE2568" s="49"/>
      <c r="AF2568" s="246"/>
      <c r="AG2568" s="257">
        <f t="shared" si="243"/>
        <v>0</v>
      </c>
      <c r="AH2568" s="252" t="str">
        <f t="shared" si="245"/>
        <v/>
      </c>
      <c r="AI2568" s="258">
        <f t="shared" si="246"/>
        <v>0</v>
      </c>
    </row>
    <row r="2569" spans="1:35" ht="14.25" customHeight="1" x14ac:dyDescent="0.2">
      <c r="A2569" s="20"/>
      <c r="B2569" s="7"/>
      <c r="C2569" s="7"/>
      <c r="D2569" s="88"/>
      <c r="E2569" s="6"/>
      <c r="F2569" s="88"/>
      <c r="G2569" s="14"/>
      <c r="H2569" s="14"/>
      <c r="I2569" s="17"/>
      <c r="J2569" s="17"/>
      <c r="K2569" s="6"/>
      <c r="L2569" s="6"/>
      <c r="M2569" s="136"/>
      <c r="N2569" s="14"/>
      <c r="O2569" s="26"/>
      <c r="P2569" s="14"/>
      <c r="Q2569" s="14"/>
      <c r="R2569" s="14"/>
      <c r="S2569" s="14"/>
      <c r="T2569" s="14"/>
      <c r="U2569" s="14"/>
      <c r="V2569" s="6"/>
      <c r="W2569" s="256">
        <f t="shared" si="242"/>
        <v>0</v>
      </c>
      <c r="X2569" s="144" t="str">
        <f t="shared" si="244"/>
        <v/>
      </c>
      <c r="Y2569" s="26"/>
      <c r="Z2569" s="34"/>
      <c r="AA2569" s="34"/>
      <c r="AB2569" s="34"/>
      <c r="AC2569" s="35"/>
      <c r="AD2569" s="36"/>
      <c r="AE2569" s="49"/>
      <c r="AF2569" s="246"/>
      <c r="AG2569" s="257">
        <f t="shared" si="243"/>
        <v>0</v>
      </c>
      <c r="AH2569" s="252" t="str">
        <f t="shared" si="245"/>
        <v/>
      </c>
      <c r="AI2569" s="258">
        <f t="shared" si="246"/>
        <v>0</v>
      </c>
    </row>
    <row r="2570" spans="1:35" ht="14.25" customHeight="1" x14ac:dyDescent="0.2">
      <c r="A2570" s="20"/>
      <c r="B2570" s="7"/>
      <c r="C2570" s="7"/>
      <c r="D2570" s="88"/>
      <c r="E2570" s="6"/>
      <c r="F2570" s="88"/>
      <c r="G2570" s="14"/>
      <c r="H2570" s="14"/>
      <c r="I2570" s="17"/>
      <c r="J2570" s="17"/>
      <c r="K2570" s="6"/>
      <c r="L2570" s="6"/>
      <c r="M2570" s="136"/>
      <c r="N2570" s="14"/>
      <c r="O2570" s="26"/>
      <c r="P2570" s="14"/>
      <c r="Q2570" s="14"/>
      <c r="R2570" s="14"/>
      <c r="S2570" s="14"/>
      <c r="T2570" s="14"/>
      <c r="U2570" s="14"/>
      <c r="V2570" s="6"/>
      <c r="W2570" s="256">
        <f t="shared" si="242"/>
        <v>0</v>
      </c>
      <c r="X2570" s="144" t="str">
        <f t="shared" si="244"/>
        <v/>
      </c>
      <c r="Y2570" s="26"/>
      <c r="Z2570" s="34"/>
      <c r="AA2570" s="34"/>
      <c r="AB2570" s="34"/>
      <c r="AC2570" s="35"/>
      <c r="AD2570" s="36"/>
      <c r="AE2570" s="49"/>
      <c r="AF2570" s="246"/>
      <c r="AG2570" s="257">
        <f t="shared" si="243"/>
        <v>0</v>
      </c>
      <c r="AH2570" s="252" t="str">
        <f t="shared" si="245"/>
        <v/>
      </c>
      <c r="AI2570" s="258">
        <f t="shared" si="246"/>
        <v>0</v>
      </c>
    </row>
    <row r="2571" spans="1:35" ht="14.25" customHeight="1" x14ac:dyDescent="0.2">
      <c r="A2571" s="20"/>
      <c r="B2571" s="7"/>
      <c r="C2571" s="7"/>
      <c r="D2571" s="88"/>
      <c r="E2571" s="6"/>
      <c r="F2571" s="88"/>
      <c r="G2571" s="14"/>
      <c r="H2571" s="14"/>
      <c r="I2571" s="17"/>
      <c r="J2571" s="17"/>
      <c r="K2571" s="6"/>
      <c r="L2571" s="6"/>
      <c r="M2571" s="136"/>
      <c r="N2571" s="14"/>
      <c r="O2571" s="26"/>
      <c r="P2571" s="14"/>
      <c r="Q2571" s="14"/>
      <c r="R2571" s="14"/>
      <c r="S2571" s="14"/>
      <c r="T2571" s="14"/>
      <c r="U2571" s="14"/>
      <c r="V2571" s="6"/>
      <c r="W2571" s="256">
        <f t="shared" si="242"/>
        <v>0</v>
      </c>
      <c r="X2571" s="144" t="str">
        <f t="shared" si="244"/>
        <v/>
      </c>
      <c r="Y2571" s="26"/>
      <c r="Z2571" s="34"/>
      <c r="AA2571" s="34"/>
      <c r="AB2571" s="34"/>
      <c r="AC2571" s="35"/>
      <c r="AD2571" s="36"/>
      <c r="AE2571" s="49"/>
      <c r="AF2571" s="246"/>
      <c r="AG2571" s="257">
        <f t="shared" si="243"/>
        <v>0</v>
      </c>
      <c r="AH2571" s="252" t="str">
        <f t="shared" si="245"/>
        <v/>
      </c>
      <c r="AI2571" s="258">
        <f t="shared" si="246"/>
        <v>0</v>
      </c>
    </row>
    <row r="2572" spans="1:35" ht="14.25" customHeight="1" x14ac:dyDescent="0.2">
      <c r="A2572" s="20"/>
      <c r="B2572" s="7"/>
      <c r="C2572" s="7"/>
      <c r="D2572" s="88"/>
      <c r="E2572" s="6"/>
      <c r="F2572" s="88"/>
      <c r="G2572" s="14"/>
      <c r="H2572" s="14"/>
      <c r="I2572" s="17"/>
      <c r="J2572" s="17"/>
      <c r="K2572" s="6"/>
      <c r="L2572" s="6"/>
      <c r="M2572" s="136"/>
      <c r="N2572" s="14"/>
      <c r="O2572" s="26"/>
      <c r="P2572" s="14"/>
      <c r="Q2572" s="14"/>
      <c r="R2572" s="14"/>
      <c r="S2572" s="14"/>
      <c r="T2572" s="14"/>
      <c r="U2572" s="14"/>
      <c r="V2572" s="6"/>
      <c r="W2572" s="256">
        <f t="shared" si="242"/>
        <v>0</v>
      </c>
      <c r="X2572" s="144" t="str">
        <f t="shared" si="244"/>
        <v/>
      </c>
      <c r="Y2572" s="26"/>
      <c r="Z2572" s="34"/>
      <c r="AA2572" s="34"/>
      <c r="AB2572" s="34"/>
      <c r="AC2572" s="35"/>
      <c r="AD2572" s="36"/>
      <c r="AE2572" s="49"/>
      <c r="AF2572" s="246"/>
      <c r="AG2572" s="257">
        <f t="shared" si="243"/>
        <v>0</v>
      </c>
      <c r="AH2572" s="252" t="str">
        <f t="shared" si="245"/>
        <v/>
      </c>
      <c r="AI2572" s="258">
        <f t="shared" si="246"/>
        <v>0</v>
      </c>
    </row>
    <row r="2573" spans="1:35" ht="14.25" customHeight="1" x14ac:dyDescent="0.2">
      <c r="A2573" s="20"/>
      <c r="B2573" s="7"/>
      <c r="C2573" s="7"/>
      <c r="D2573" s="88"/>
      <c r="E2573" s="6"/>
      <c r="F2573" s="88"/>
      <c r="G2573" s="14"/>
      <c r="H2573" s="14"/>
      <c r="I2573" s="17"/>
      <c r="J2573" s="17"/>
      <c r="K2573" s="6"/>
      <c r="L2573" s="6"/>
      <c r="M2573" s="136"/>
      <c r="N2573" s="14"/>
      <c r="O2573" s="26"/>
      <c r="P2573" s="14"/>
      <c r="Q2573" s="14"/>
      <c r="R2573" s="14"/>
      <c r="S2573" s="14"/>
      <c r="T2573" s="14"/>
      <c r="U2573" s="14"/>
      <c r="V2573" s="6"/>
      <c r="W2573" s="256">
        <f t="shared" si="242"/>
        <v>0</v>
      </c>
      <c r="X2573" s="144" t="str">
        <f t="shared" si="244"/>
        <v/>
      </c>
      <c r="Y2573" s="26"/>
      <c r="Z2573" s="34"/>
      <c r="AA2573" s="34"/>
      <c r="AB2573" s="34"/>
      <c r="AC2573" s="35"/>
      <c r="AD2573" s="36"/>
      <c r="AE2573" s="49"/>
      <c r="AF2573" s="246"/>
      <c r="AG2573" s="257">
        <f t="shared" si="243"/>
        <v>0</v>
      </c>
      <c r="AH2573" s="252" t="str">
        <f t="shared" si="245"/>
        <v/>
      </c>
      <c r="AI2573" s="258">
        <f t="shared" si="246"/>
        <v>0</v>
      </c>
    </row>
    <row r="2574" spans="1:35" ht="14.25" customHeight="1" x14ac:dyDescent="0.2">
      <c r="A2574" s="20"/>
      <c r="B2574" s="7"/>
      <c r="C2574" s="7"/>
      <c r="D2574" s="88"/>
      <c r="E2574" s="6"/>
      <c r="F2574" s="88"/>
      <c r="G2574" s="14"/>
      <c r="H2574" s="14"/>
      <c r="I2574" s="17"/>
      <c r="J2574" s="17"/>
      <c r="K2574" s="6"/>
      <c r="L2574" s="6"/>
      <c r="M2574" s="136"/>
      <c r="N2574" s="14"/>
      <c r="O2574" s="26"/>
      <c r="P2574" s="14"/>
      <c r="Q2574" s="14"/>
      <c r="R2574" s="14"/>
      <c r="S2574" s="14"/>
      <c r="T2574" s="14"/>
      <c r="U2574" s="14"/>
      <c r="V2574" s="6"/>
      <c r="W2574" s="256">
        <f t="shared" si="242"/>
        <v>0</v>
      </c>
      <c r="X2574" s="144" t="str">
        <f t="shared" si="244"/>
        <v/>
      </c>
      <c r="Y2574" s="26"/>
      <c r="Z2574" s="34"/>
      <c r="AA2574" s="34"/>
      <c r="AB2574" s="34"/>
      <c r="AC2574" s="35"/>
      <c r="AD2574" s="36"/>
      <c r="AE2574" s="49"/>
      <c r="AF2574" s="246"/>
      <c r="AG2574" s="257">
        <f t="shared" si="243"/>
        <v>0</v>
      </c>
      <c r="AH2574" s="252" t="str">
        <f t="shared" si="245"/>
        <v/>
      </c>
      <c r="AI2574" s="258">
        <f t="shared" si="246"/>
        <v>0</v>
      </c>
    </row>
    <row r="2575" spans="1:35" ht="14.25" customHeight="1" x14ac:dyDescent="0.2">
      <c r="A2575" s="20"/>
      <c r="B2575" s="7"/>
      <c r="C2575" s="7"/>
      <c r="D2575" s="88"/>
      <c r="E2575" s="6"/>
      <c r="F2575" s="88"/>
      <c r="G2575" s="14"/>
      <c r="H2575" s="14"/>
      <c r="I2575" s="17"/>
      <c r="J2575" s="17"/>
      <c r="K2575" s="6"/>
      <c r="L2575" s="6"/>
      <c r="M2575" s="136"/>
      <c r="N2575" s="14"/>
      <c r="O2575" s="26"/>
      <c r="P2575" s="14"/>
      <c r="Q2575" s="14"/>
      <c r="R2575" s="14"/>
      <c r="S2575" s="14"/>
      <c r="T2575" s="14"/>
      <c r="U2575" s="14"/>
      <c r="V2575" s="6"/>
      <c r="W2575" s="256">
        <f t="shared" si="242"/>
        <v>0</v>
      </c>
      <c r="X2575" s="144" t="str">
        <f t="shared" si="244"/>
        <v/>
      </c>
      <c r="Y2575" s="26"/>
      <c r="Z2575" s="34"/>
      <c r="AA2575" s="34"/>
      <c r="AB2575" s="34"/>
      <c r="AC2575" s="35"/>
      <c r="AD2575" s="36"/>
      <c r="AE2575" s="49"/>
      <c r="AF2575" s="246"/>
      <c r="AG2575" s="257">
        <f t="shared" si="243"/>
        <v>0</v>
      </c>
      <c r="AH2575" s="252" t="str">
        <f t="shared" si="245"/>
        <v/>
      </c>
      <c r="AI2575" s="258">
        <f t="shared" si="246"/>
        <v>0</v>
      </c>
    </row>
    <row r="2576" spans="1:35" ht="14.25" customHeight="1" x14ac:dyDescent="0.2">
      <c r="A2576" s="20"/>
      <c r="B2576" s="7"/>
      <c r="C2576" s="7"/>
      <c r="D2576" s="88"/>
      <c r="E2576" s="6"/>
      <c r="F2576" s="88"/>
      <c r="G2576" s="14"/>
      <c r="H2576" s="14"/>
      <c r="I2576" s="17"/>
      <c r="J2576" s="17"/>
      <c r="K2576" s="6"/>
      <c r="L2576" s="6"/>
      <c r="M2576" s="136"/>
      <c r="N2576" s="14"/>
      <c r="O2576" s="26"/>
      <c r="P2576" s="14"/>
      <c r="Q2576" s="14"/>
      <c r="R2576" s="14"/>
      <c r="S2576" s="14"/>
      <c r="T2576" s="14"/>
      <c r="U2576" s="14"/>
      <c r="V2576" s="6"/>
      <c r="W2576" s="256">
        <f t="shared" si="242"/>
        <v>0</v>
      </c>
      <c r="X2576" s="144" t="str">
        <f t="shared" si="244"/>
        <v/>
      </c>
      <c r="Y2576" s="26"/>
      <c r="Z2576" s="34"/>
      <c r="AA2576" s="34"/>
      <c r="AB2576" s="34"/>
      <c r="AC2576" s="35"/>
      <c r="AD2576" s="36"/>
      <c r="AE2576" s="49"/>
      <c r="AF2576" s="246"/>
      <c r="AG2576" s="257">
        <f t="shared" si="243"/>
        <v>0</v>
      </c>
      <c r="AH2576" s="252" t="str">
        <f t="shared" si="245"/>
        <v/>
      </c>
      <c r="AI2576" s="258">
        <f t="shared" si="246"/>
        <v>0</v>
      </c>
    </row>
    <row r="2577" spans="1:35" ht="14.25" customHeight="1" x14ac:dyDescent="0.2">
      <c r="A2577" s="20"/>
      <c r="B2577" s="7"/>
      <c r="C2577" s="7"/>
      <c r="D2577" s="88"/>
      <c r="E2577" s="6"/>
      <c r="F2577" s="88"/>
      <c r="G2577" s="14"/>
      <c r="H2577" s="14"/>
      <c r="I2577" s="17"/>
      <c r="J2577" s="17"/>
      <c r="K2577" s="6"/>
      <c r="L2577" s="6"/>
      <c r="M2577" s="136"/>
      <c r="N2577" s="14"/>
      <c r="O2577" s="26"/>
      <c r="P2577" s="14"/>
      <c r="Q2577" s="14"/>
      <c r="R2577" s="14"/>
      <c r="S2577" s="14"/>
      <c r="T2577" s="14"/>
      <c r="U2577" s="14"/>
      <c r="V2577" s="6"/>
      <c r="W2577" s="256">
        <f t="shared" si="242"/>
        <v>0</v>
      </c>
      <c r="X2577" s="144" t="str">
        <f t="shared" si="244"/>
        <v/>
      </c>
      <c r="Y2577" s="26"/>
      <c r="Z2577" s="34"/>
      <c r="AA2577" s="34"/>
      <c r="AB2577" s="34"/>
      <c r="AC2577" s="35"/>
      <c r="AD2577" s="36"/>
      <c r="AE2577" s="49"/>
      <c r="AF2577" s="246"/>
      <c r="AG2577" s="257">
        <f t="shared" si="243"/>
        <v>0</v>
      </c>
      <c r="AH2577" s="252" t="str">
        <f t="shared" si="245"/>
        <v/>
      </c>
      <c r="AI2577" s="258">
        <f t="shared" si="246"/>
        <v>0</v>
      </c>
    </row>
    <row r="2578" spans="1:35" ht="14.25" customHeight="1" x14ac:dyDescent="0.2">
      <c r="A2578" s="20"/>
      <c r="B2578" s="7"/>
      <c r="C2578" s="7"/>
      <c r="D2578" s="88"/>
      <c r="E2578" s="6"/>
      <c r="F2578" s="88"/>
      <c r="G2578" s="14"/>
      <c r="H2578" s="14"/>
      <c r="I2578" s="17"/>
      <c r="J2578" s="17"/>
      <c r="K2578" s="6"/>
      <c r="L2578" s="6"/>
      <c r="M2578" s="136"/>
      <c r="N2578" s="14"/>
      <c r="O2578" s="26"/>
      <c r="P2578" s="14"/>
      <c r="Q2578" s="14"/>
      <c r="R2578" s="14"/>
      <c r="S2578" s="14"/>
      <c r="T2578" s="14"/>
      <c r="U2578" s="14"/>
      <c r="V2578" s="6"/>
      <c r="W2578" s="256">
        <f t="shared" si="242"/>
        <v>0</v>
      </c>
      <c r="X2578" s="144" t="str">
        <f t="shared" si="244"/>
        <v/>
      </c>
      <c r="Y2578" s="26"/>
      <c r="Z2578" s="34"/>
      <c r="AA2578" s="34"/>
      <c r="AB2578" s="34"/>
      <c r="AC2578" s="35"/>
      <c r="AD2578" s="36"/>
      <c r="AE2578" s="49"/>
      <c r="AF2578" s="246"/>
      <c r="AG2578" s="257">
        <f t="shared" si="243"/>
        <v>0</v>
      </c>
      <c r="AH2578" s="252" t="str">
        <f t="shared" si="245"/>
        <v/>
      </c>
      <c r="AI2578" s="258">
        <f t="shared" si="246"/>
        <v>0</v>
      </c>
    </row>
    <row r="2579" spans="1:35" ht="14.25" customHeight="1" x14ac:dyDescent="0.2">
      <c r="A2579" s="20"/>
      <c r="B2579" s="7"/>
      <c r="C2579" s="7"/>
      <c r="D2579" s="88"/>
      <c r="E2579" s="6"/>
      <c r="F2579" s="88"/>
      <c r="G2579" s="14"/>
      <c r="H2579" s="14"/>
      <c r="I2579" s="17"/>
      <c r="J2579" s="17"/>
      <c r="K2579" s="6"/>
      <c r="L2579" s="6"/>
      <c r="M2579" s="136"/>
      <c r="N2579" s="14"/>
      <c r="O2579" s="26"/>
      <c r="P2579" s="14"/>
      <c r="Q2579" s="14"/>
      <c r="R2579" s="14"/>
      <c r="S2579" s="14"/>
      <c r="T2579" s="14"/>
      <c r="U2579" s="14"/>
      <c r="V2579" s="6"/>
      <c r="W2579" s="256">
        <f t="shared" si="242"/>
        <v>0</v>
      </c>
      <c r="X2579" s="144" t="str">
        <f t="shared" si="244"/>
        <v/>
      </c>
      <c r="Y2579" s="26"/>
      <c r="Z2579" s="34"/>
      <c r="AA2579" s="34"/>
      <c r="AB2579" s="34"/>
      <c r="AC2579" s="35"/>
      <c r="AD2579" s="36"/>
      <c r="AE2579" s="49"/>
      <c r="AF2579" s="246"/>
      <c r="AG2579" s="257">
        <f t="shared" si="243"/>
        <v>0</v>
      </c>
      <c r="AH2579" s="252" t="str">
        <f t="shared" si="245"/>
        <v/>
      </c>
      <c r="AI2579" s="258">
        <f t="shared" si="246"/>
        <v>0</v>
      </c>
    </row>
    <row r="2580" spans="1:35" ht="14.25" customHeight="1" x14ac:dyDescent="0.2">
      <c r="A2580" s="20"/>
      <c r="B2580" s="7"/>
      <c r="C2580" s="7"/>
      <c r="D2580" s="88"/>
      <c r="E2580" s="6"/>
      <c r="F2580" s="88"/>
      <c r="G2580" s="14"/>
      <c r="H2580" s="14"/>
      <c r="I2580" s="17"/>
      <c r="J2580" s="17"/>
      <c r="K2580" s="6"/>
      <c r="L2580" s="6"/>
      <c r="M2580" s="136"/>
      <c r="N2580" s="14"/>
      <c r="O2580" s="26"/>
      <c r="P2580" s="14"/>
      <c r="Q2580" s="14"/>
      <c r="R2580" s="14"/>
      <c r="S2580" s="14"/>
      <c r="T2580" s="14"/>
      <c r="U2580" s="14"/>
      <c r="V2580" s="6"/>
      <c r="W2580" s="256">
        <f t="shared" si="242"/>
        <v>0</v>
      </c>
      <c r="X2580" s="144" t="str">
        <f t="shared" si="244"/>
        <v/>
      </c>
      <c r="Y2580" s="26"/>
      <c r="Z2580" s="34"/>
      <c r="AA2580" s="34"/>
      <c r="AB2580" s="34"/>
      <c r="AC2580" s="35"/>
      <c r="AD2580" s="36"/>
      <c r="AE2580" s="49"/>
      <c r="AF2580" s="246"/>
      <c r="AG2580" s="257">
        <f t="shared" si="243"/>
        <v>0</v>
      </c>
      <c r="AH2580" s="252" t="str">
        <f t="shared" si="245"/>
        <v/>
      </c>
      <c r="AI2580" s="258">
        <f t="shared" si="246"/>
        <v>0</v>
      </c>
    </row>
    <row r="2581" spans="1:35" ht="14.25" customHeight="1" x14ac:dyDescent="0.2">
      <c r="A2581" s="20"/>
      <c r="B2581" s="7"/>
      <c r="C2581" s="7"/>
      <c r="D2581" s="88"/>
      <c r="E2581" s="6"/>
      <c r="F2581" s="88"/>
      <c r="G2581" s="14"/>
      <c r="H2581" s="14"/>
      <c r="I2581" s="17"/>
      <c r="J2581" s="17"/>
      <c r="K2581" s="6"/>
      <c r="L2581" s="6"/>
      <c r="M2581" s="136"/>
      <c r="N2581" s="14"/>
      <c r="O2581" s="26"/>
      <c r="P2581" s="14"/>
      <c r="Q2581" s="14"/>
      <c r="R2581" s="14"/>
      <c r="S2581" s="14"/>
      <c r="T2581" s="14"/>
      <c r="U2581" s="14"/>
      <c r="V2581" s="6"/>
      <c r="W2581" s="256">
        <f t="shared" si="242"/>
        <v>0</v>
      </c>
      <c r="X2581" s="144" t="str">
        <f t="shared" si="244"/>
        <v/>
      </c>
      <c r="Y2581" s="26"/>
      <c r="Z2581" s="34"/>
      <c r="AA2581" s="34"/>
      <c r="AB2581" s="34"/>
      <c r="AC2581" s="35"/>
      <c r="AD2581" s="36"/>
      <c r="AE2581" s="49"/>
      <c r="AF2581" s="246"/>
      <c r="AG2581" s="257">
        <f t="shared" si="243"/>
        <v>0</v>
      </c>
      <c r="AH2581" s="252" t="str">
        <f t="shared" si="245"/>
        <v/>
      </c>
      <c r="AI2581" s="258">
        <f t="shared" si="246"/>
        <v>0</v>
      </c>
    </row>
    <row r="2582" spans="1:35" ht="14.25" customHeight="1" x14ac:dyDescent="0.2">
      <c r="A2582" s="20"/>
      <c r="B2582" s="7"/>
      <c r="C2582" s="7"/>
      <c r="D2582" s="88"/>
      <c r="E2582" s="6"/>
      <c r="F2582" s="88"/>
      <c r="G2582" s="14"/>
      <c r="H2582" s="14"/>
      <c r="I2582" s="17"/>
      <c r="J2582" s="17"/>
      <c r="K2582" s="6"/>
      <c r="L2582" s="6"/>
      <c r="M2582" s="136"/>
      <c r="N2582" s="14"/>
      <c r="O2582" s="26"/>
      <c r="P2582" s="14"/>
      <c r="Q2582" s="14"/>
      <c r="R2582" s="14"/>
      <c r="S2582" s="14"/>
      <c r="T2582" s="14"/>
      <c r="U2582" s="14"/>
      <c r="V2582" s="6"/>
      <c r="W2582" s="256">
        <f t="shared" si="242"/>
        <v>0</v>
      </c>
      <c r="X2582" s="144" t="str">
        <f t="shared" si="244"/>
        <v/>
      </c>
      <c r="Y2582" s="26"/>
      <c r="Z2582" s="34"/>
      <c r="AA2582" s="34"/>
      <c r="AB2582" s="34"/>
      <c r="AC2582" s="35"/>
      <c r="AD2582" s="36"/>
      <c r="AE2582" s="49"/>
      <c r="AF2582" s="246"/>
      <c r="AG2582" s="257">
        <f t="shared" si="243"/>
        <v>0</v>
      </c>
      <c r="AH2582" s="252" t="str">
        <f t="shared" si="245"/>
        <v/>
      </c>
      <c r="AI2582" s="258">
        <f t="shared" si="246"/>
        <v>0</v>
      </c>
    </row>
    <row r="2583" spans="1:35" ht="14.25" customHeight="1" x14ac:dyDescent="0.2">
      <c r="A2583" s="20"/>
      <c r="B2583" s="7"/>
      <c r="C2583" s="7"/>
      <c r="D2583" s="88"/>
      <c r="E2583" s="6"/>
      <c r="F2583" s="88"/>
      <c r="G2583" s="14"/>
      <c r="H2583" s="14"/>
      <c r="I2583" s="17"/>
      <c r="J2583" s="17"/>
      <c r="K2583" s="6"/>
      <c r="L2583" s="6"/>
      <c r="M2583" s="136"/>
      <c r="N2583" s="14"/>
      <c r="O2583" s="26"/>
      <c r="P2583" s="14"/>
      <c r="Q2583" s="14"/>
      <c r="R2583" s="14"/>
      <c r="S2583" s="14"/>
      <c r="T2583" s="14"/>
      <c r="U2583" s="14"/>
      <c r="V2583" s="6"/>
      <c r="W2583" s="256">
        <f t="shared" si="242"/>
        <v>0</v>
      </c>
      <c r="X2583" s="144" t="str">
        <f t="shared" si="244"/>
        <v/>
      </c>
      <c r="Y2583" s="26"/>
      <c r="Z2583" s="34"/>
      <c r="AA2583" s="34"/>
      <c r="AB2583" s="34"/>
      <c r="AC2583" s="35"/>
      <c r="AD2583" s="36"/>
      <c r="AE2583" s="49"/>
      <c r="AF2583" s="246"/>
      <c r="AG2583" s="257">
        <f t="shared" si="243"/>
        <v>0</v>
      </c>
      <c r="AH2583" s="252" t="str">
        <f t="shared" si="245"/>
        <v/>
      </c>
      <c r="AI2583" s="258">
        <f t="shared" si="246"/>
        <v>0</v>
      </c>
    </row>
    <row r="2584" spans="1:35" ht="14.25" customHeight="1" x14ac:dyDescent="0.2">
      <c r="A2584" s="20"/>
      <c r="B2584" s="7"/>
      <c r="C2584" s="7"/>
      <c r="D2584" s="88"/>
      <c r="E2584" s="6"/>
      <c r="F2584" s="88"/>
      <c r="G2584" s="14"/>
      <c r="H2584" s="14"/>
      <c r="I2584" s="17"/>
      <c r="J2584" s="17"/>
      <c r="K2584" s="6"/>
      <c r="L2584" s="6"/>
      <c r="M2584" s="136"/>
      <c r="N2584" s="14"/>
      <c r="O2584" s="26"/>
      <c r="P2584" s="14"/>
      <c r="Q2584" s="14"/>
      <c r="R2584" s="14"/>
      <c r="S2584" s="14"/>
      <c r="T2584" s="14"/>
      <c r="U2584" s="14"/>
      <c r="V2584" s="6"/>
      <c r="W2584" s="256">
        <f t="shared" si="242"/>
        <v>0</v>
      </c>
      <c r="X2584" s="144" t="str">
        <f t="shared" si="244"/>
        <v/>
      </c>
      <c r="Y2584" s="26"/>
      <c r="Z2584" s="34"/>
      <c r="AA2584" s="34"/>
      <c r="AB2584" s="34"/>
      <c r="AC2584" s="35"/>
      <c r="AD2584" s="36"/>
      <c r="AE2584" s="49"/>
      <c r="AF2584" s="246"/>
      <c r="AG2584" s="257">
        <f t="shared" si="243"/>
        <v>0</v>
      </c>
      <c r="AH2584" s="252" t="str">
        <f t="shared" si="245"/>
        <v/>
      </c>
      <c r="AI2584" s="258">
        <f t="shared" si="246"/>
        <v>0</v>
      </c>
    </row>
    <row r="2585" spans="1:35" ht="14.25" customHeight="1" x14ac:dyDescent="0.2">
      <c r="A2585" s="20"/>
      <c r="B2585" s="7"/>
      <c r="C2585" s="7"/>
      <c r="D2585" s="88"/>
      <c r="E2585" s="6"/>
      <c r="F2585" s="88"/>
      <c r="G2585" s="14"/>
      <c r="H2585" s="14"/>
      <c r="I2585" s="17"/>
      <c r="J2585" s="17"/>
      <c r="K2585" s="6"/>
      <c r="L2585" s="6"/>
      <c r="M2585" s="136"/>
      <c r="N2585" s="14"/>
      <c r="O2585" s="26"/>
      <c r="P2585" s="14"/>
      <c r="Q2585" s="14"/>
      <c r="R2585" s="14"/>
      <c r="S2585" s="14"/>
      <c r="T2585" s="14"/>
      <c r="U2585" s="14"/>
      <c r="V2585" s="6"/>
      <c r="W2585" s="256">
        <f t="shared" si="242"/>
        <v>0</v>
      </c>
      <c r="X2585" s="144" t="str">
        <f t="shared" si="244"/>
        <v/>
      </c>
      <c r="Y2585" s="26"/>
      <c r="Z2585" s="34"/>
      <c r="AA2585" s="34"/>
      <c r="AB2585" s="34"/>
      <c r="AC2585" s="35"/>
      <c r="AD2585" s="36"/>
      <c r="AE2585" s="49"/>
      <c r="AF2585" s="246"/>
      <c r="AG2585" s="257">
        <f t="shared" si="243"/>
        <v>0</v>
      </c>
      <c r="AH2585" s="252" t="str">
        <f t="shared" si="245"/>
        <v/>
      </c>
      <c r="AI2585" s="258">
        <f t="shared" si="246"/>
        <v>0</v>
      </c>
    </row>
    <row r="2586" spans="1:35" ht="14.25" customHeight="1" x14ac:dyDescent="0.2">
      <c r="A2586" s="20"/>
      <c r="B2586" s="7"/>
      <c r="C2586" s="7"/>
      <c r="D2586" s="88"/>
      <c r="E2586" s="6"/>
      <c r="F2586" s="88"/>
      <c r="G2586" s="14"/>
      <c r="H2586" s="14"/>
      <c r="I2586" s="17"/>
      <c r="J2586" s="17"/>
      <c r="K2586" s="6"/>
      <c r="L2586" s="6"/>
      <c r="M2586" s="136"/>
      <c r="N2586" s="14"/>
      <c r="O2586" s="26"/>
      <c r="P2586" s="14"/>
      <c r="Q2586" s="14"/>
      <c r="R2586" s="14"/>
      <c r="S2586" s="14"/>
      <c r="T2586" s="14"/>
      <c r="U2586" s="14"/>
      <c r="V2586" s="6"/>
      <c r="W2586" s="256">
        <f t="shared" si="242"/>
        <v>0</v>
      </c>
      <c r="X2586" s="144" t="str">
        <f t="shared" si="244"/>
        <v/>
      </c>
      <c r="Y2586" s="26"/>
      <c r="Z2586" s="34"/>
      <c r="AA2586" s="34"/>
      <c r="AB2586" s="34"/>
      <c r="AC2586" s="35"/>
      <c r="AD2586" s="36"/>
      <c r="AE2586" s="49"/>
      <c r="AF2586" s="246"/>
      <c r="AG2586" s="257">
        <f t="shared" si="243"/>
        <v>0</v>
      </c>
      <c r="AH2586" s="252" t="str">
        <f t="shared" si="245"/>
        <v/>
      </c>
      <c r="AI2586" s="258">
        <f t="shared" si="246"/>
        <v>0</v>
      </c>
    </row>
    <row r="2587" spans="1:35" ht="14.25" customHeight="1" x14ac:dyDescent="0.2">
      <c r="A2587" s="20"/>
      <c r="B2587" s="7"/>
      <c r="C2587" s="7"/>
      <c r="D2587" s="88"/>
      <c r="E2587" s="6"/>
      <c r="F2587" s="88"/>
      <c r="G2587" s="14"/>
      <c r="H2587" s="14"/>
      <c r="I2587" s="17"/>
      <c r="J2587" s="17"/>
      <c r="K2587" s="6"/>
      <c r="L2587" s="6"/>
      <c r="M2587" s="136"/>
      <c r="N2587" s="14"/>
      <c r="O2587" s="26"/>
      <c r="P2587" s="14"/>
      <c r="Q2587" s="14"/>
      <c r="R2587" s="14"/>
      <c r="S2587" s="14"/>
      <c r="T2587" s="14"/>
      <c r="U2587" s="14"/>
      <c r="V2587" s="6"/>
      <c r="W2587" s="256">
        <f t="shared" si="242"/>
        <v>0</v>
      </c>
      <c r="X2587" s="144" t="str">
        <f t="shared" si="244"/>
        <v/>
      </c>
      <c r="Y2587" s="26"/>
      <c r="Z2587" s="34"/>
      <c r="AA2587" s="34"/>
      <c r="AB2587" s="34"/>
      <c r="AC2587" s="35"/>
      <c r="AD2587" s="36"/>
      <c r="AE2587" s="49"/>
      <c r="AF2587" s="246"/>
      <c r="AG2587" s="257">
        <f t="shared" si="243"/>
        <v>0</v>
      </c>
      <c r="AH2587" s="252" t="str">
        <f t="shared" si="245"/>
        <v/>
      </c>
      <c r="AI2587" s="258">
        <f t="shared" si="246"/>
        <v>0</v>
      </c>
    </row>
    <row r="2588" spans="1:35" ht="14.25" customHeight="1" x14ac:dyDescent="0.2">
      <c r="A2588" s="20"/>
      <c r="B2588" s="7"/>
      <c r="C2588" s="7"/>
      <c r="D2588" s="88"/>
      <c r="E2588" s="6"/>
      <c r="F2588" s="88"/>
      <c r="G2588" s="14"/>
      <c r="H2588" s="14"/>
      <c r="I2588" s="17"/>
      <c r="J2588" s="17"/>
      <c r="K2588" s="6"/>
      <c r="L2588" s="6"/>
      <c r="M2588" s="136"/>
      <c r="N2588" s="14"/>
      <c r="O2588" s="26"/>
      <c r="P2588" s="14"/>
      <c r="Q2588" s="14"/>
      <c r="R2588" s="14"/>
      <c r="S2588" s="14"/>
      <c r="T2588" s="14"/>
      <c r="U2588" s="14"/>
      <c r="V2588" s="6"/>
      <c r="W2588" s="256">
        <f t="shared" si="242"/>
        <v>0</v>
      </c>
      <c r="X2588" s="144" t="str">
        <f t="shared" si="244"/>
        <v/>
      </c>
      <c r="Y2588" s="26"/>
      <c r="Z2588" s="34"/>
      <c r="AA2588" s="34"/>
      <c r="AB2588" s="34"/>
      <c r="AC2588" s="35"/>
      <c r="AD2588" s="36"/>
      <c r="AE2588" s="49"/>
      <c r="AF2588" s="246"/>
      <c r="AG2588" s="257">
        <f t="shared" si="243"/>
        <v>0</v>
      </c>
      <c r="AH2588" s="252" t="str">
        <f t="shared" si="245"/>
        <v/>
      </c>
      <c r="AI2588" s="258">
        <f t="shared" si="246"/>
        <v>0</v>
      </c>
    </row>
    <row r="2589" spans="1:35" ht="14.25" customHeight="1" x14ac:dyDescent="0.2">
      <c r="A2589" s="20"/>
      <c r="B2589" s="7"/>
      <c r="C2589" s="7"/>
      <c r="D2589" s="88"/>
      <c r="E2589" s="6"/>
      <c r="F2589" s="88"/>
      <c r="G2589" s="14"/>
      <c r="H2589" s="14"/>
      <c r="I2589" s="17"/>
      <c r="J2589" s="17"/>
      <c r="K2589" s="6"/>
      <c r="L2589" s="6"/>
      <c r="M2589" s="136"/>
      <c r="N2589" s="14"/>
      <c r="O2589" s="26"/>
      <c r="P2589" s="14"/>
      <c r="Q2589" s="14"/>
      <c r="R2589" s="14"/>
      <c r="S2589" s="14"/>
      <c r="T2589" s="14"/>
      <c r="U2589" s="14"/>
      <c r="V2589" s="6"/>
      <c r="W2589" s="256">
        <f t="shared" si="242"/>
        <v>0</v>
      </c>
      <c r="X2589" s="144" t="str">
        <f t="shared" si="244"/>
        <v/>
      </c>
      <c r="Y2589" s="26"/>
      <c r="Z2589" s="34"/>
      <c r="AA2589" s="34"/>
      <c r="AB2589" s="34"/>
      <c r="AC2589" s="35"/>
      <c r="AD2589" s="36"/>
      <c r="AE2589" s="49"/>
      <c r="AF2589" s="246"/>
      <c r="AG2589" s="257">
        <f t="shared" si="243"/>
        <v>0</v>
      </c>
      <c r="AH2589" s="252" t="str">
        <f t="shared" si="245"/>
        <v/>
      </c>
      <c r="AI2589" s="258">
        <f t="shared" si="246"/>
        <v>0</v>
      </c>
    </row>
    <row r="2590" spans="1:35" ht="14.25" customHeight="1" x14ac:dyDescent="0.2">
      <c r="A2590" s="20"/>
      <c r="B2590" s="7"/>
      <c r="C2590" s="7"/>
      <c r="D2590" s="88"/>
      <c r="E2590" s="6"/>
      <c r="F2590" s="88"/>
      <c r="G2590" s="14"/>
      <c r="H2590" s="14"/>
      <c r="I2590" s="17"/>
      <c r="J2590" s="17"/>
      <c r="K2590" s="6"/>
      <c r="L2590" s="6"/>
      <c r="M2590" s="136"/>
      <c r="N2590" s="14"/>
      <c r="O2590" s="26"/>
      <c r="P2590" s="14"/>
      <c r="Q2590" s="14"/>
      <c r="R2590" s="14"/>
      <c r="S2590" s="14"/>
      <c r="T2590" s="14"/>
      <c r="U2590" s="14"/>
      <c r="V2590" s="6"/>
      <c r="W2590" s="256">
        <f t="shared" si="242"/>
        <v>0</v>
      </c>
      <c r="X2590" s="144" t="str">
        <f t="shared" si="244"/>
        <v/>
      </c>
      <c r="Y2590" s="26"/>
      <c r="Z2590" s="34"/>
      <c r="AA2590" s="34"/>
      <c r="AB2590" s="34"/>
      <c r="AC2590" s="35"/>
      <c r="AD2590" s="36"/>
      <c r="AE2590" s="49"/>
      <c r="AF2590" s="246"/>
      <c r="AG2590" s="257">
        <f t="shared" si="243"/>
        <v>0</v>
      </c>
      <c r="AH2590" s="252" t="str">
        <f t="shared" si="245"/>
        <v/>
      </c>
      <c r="AI2590" s="258">
        <f t="shared" si="246"/>
        <v>0</v>
      </c>
    </row>
    <row r="2591" spans="1:35" ht="14.25" customHeight="1" x14ac:dyDescent="0.2">
      <c r="A2591" s="20"/>
      <c r="B2591" s="7"/>
      <c r="C2591" s="7"/>
      <c r="D2591" s="88"/>
      <c r="E2591" s="6"/>
      <c r="F2591" s="88"/>
      <c r="G2591" s="14"/>
      <c r="H2591" s="14"/>
      <c r="I2591" s="17"/>
      <c r="J2591" s="17"/>
      <c r="K2591" s="6"/>
      <c r="L2591" s="6"/>
      <c r="M2591" s="136"/>
      <c r="N2591" s="14"/>
      <c r="O2591" s="26"/>
      <c r="P2591" s="14"/>
      <c r="Q2591" s="14"/>
      <c r="R2591" s="14"/>
      <c r="S2591" s="14"/>
      <c r="T2591" s="14"/>
      <c r="U2591" s="14"/>
      <c r="V2591" s="6"/>
      <c r="W2591" s="256">
        <f t="shared" si="242"/>
        <v>0</v>
      </c>
      <c r="X2591" s="144" t="str">
        <f t="shared" si="244"/>
        <v/>
      </c>
      <c r="Y2591" s="26"/>
      <c r="Z2591" s="34"/>
      <c r="AA2591" s="34"/>
      <c r="AB2591" s="34"/>
      <c r="AC2591" s="35"/>
      <c r="AD2591" s="36"/>
      <c r="AE2591" s="49"/>
      <c r="AF2591" s="246"/>
      <c r="AG2591" s="257">
        <f t="shared" si="243"/>
        <v>0</v>
      </c>
      <c r="AH2591" s="252" t="str">
        <f t="shared" si="245"/>
        <v/>
      </c>
      <c r="AI2591" s="258">
        <f t="shared" si="246"/>
        <v>0</v>
      </c>
    </row>
    <row r="2592" spans="1:35" ht="14.25" customHeight="1" x14ac:dyDescent="0.2">
      <c r="A2592" s="20"/>
      <c r="B2592" s="7"/>
      <c r="C2592" s="7"/>
      <c r="D2592" s="88"/>
      <c r="E2592" s="6"/>
      <c r="F2592" s="88"/>
      <c r="G2592" s="14"/>
      <c r="H2592" s="14"/>
      <c r="I2592" s="17"/>
      <c r="J2592" s="17"/>
      <c r="K2592" s="6"/>
      <c r="L2592" s="6"/>
      <c r="M2592" s="136"/>
      <c r="N2592" s="14"/>
      <c r="O2592" s="26"/>
      <c r="P2592" s="14"/>
      <c r="Q2592" s="14"/>
      <c r="R2592" s="14"/>
      <c r="S2592" s="14"/>
      <c r="T2592" s="14"/>
      <c r="U2592" s="14"/>
      <c r="V2592" s="6"/>
      <c r="W2592" s="256">
        <f t="shared" si="242"/>
        <v>0</v>
      </c>
      <c r="X2592" s="144" t="str">
        <f t="shared" si="244"/>
        <v/>
      </c>
      <c r="Y2592" s="26"/>
      <c r="Z2592" s="34"/>
      <c r="AA2592" s="34"/>
      <c r="AB2592" s="34"/>
      <c r="AC2592" s="35"/>
      <c r="AD2592" s="36"/>
      <c r="AE2592" s="49"/>
      <c r="AF2592" s="246"/>
      <c r="AG2592" s="257">
        <f t="shared" si="243"/>
        <v>0</v>
      </c>
      <c r="AH2592" s="252" t="str">
        <f t="shared" si="245"/>
        <v/>
      </c>
      <c r="AI2592" s="258">
        <f t="shared" si="246"/>
        <v>0</v>
      </c>
    </row>
    <row r="2593" spans="1:35" ht="14.25" customHeight="1" x14ac:dyDescent="0.2">
      <c r="A2593" s="20"/>
      <c r="B2593" s="7"/>
      <c r="C2593" s="7"/>
      <c r="D2593" s="88"/>
      <c r="E2593" s="6"/>
      <c r="F2593" s="88"/>
      <c r="G2593" s="14"/>
      <c r="H2593" s="14"/>
      <c r="I2593" s="17"/>
      <c r="J2593" s="17"/>
      <c r="K2593" s="6"/>
      <c r="L2593" s="6"/>
      <c r="M2593" s="136"/>
      <c r="N2593" s="14"/>
      <c r="O2593" s="26"/>
      <c r="P2593" s="14"/>
      <c r="Q2593" s="14"/>
      <c r="R2593" s="14"/>
      <c r="S2593" s="14"/>
      <c r="T2593" s="14"/>
      <c r="U2593" s="14"/>
      <c r="V2593" s="6"/>
      <c r="W2593" s="256">
        <f t="shared" si="242"/>
        <v>0</v>
      </c>
      <c r="X2593" s="144" t="str">
        <f t="shared" si="244"/>
        <v/>
      </c>
      <c r="Y2593" s="26"/>
      <c r="Z2593" s="34"/>
      <c r="AA2593" s="34"/>
      <c r="AB2593" s="34"/>
      <c r="AC2593" s="35"/>
      <c r="AD2593" s="36"/>
      <c r="AE2593" s="49"/>
      <c r="AF2593" s="246"/>
      <c r="AG2593" s="257">
        <f t="shared" si="243"/>
        <v>0</v>
      </c>
      <c r="AH2593" s="252" t="str">
        <f t="shared" si="245"/>
        <v/>
      </c>
      <c r="AI2593" s="258">
        <f t="shared" si="246"/>
        <v>0</v>
      </c>
    </row>
    <row r="2594" spans="1:35" ht="14.25" customHeight="1" x14ac:dyDescent="0.2">
      <c r="A2594" s="20"/>
      <c r="B2594" s="7"/>
      <c r="C2594" s="7"/>
      <c r="D2594" s="88"/>
      <c r="E2594" s="6"/>
      <c r="F2594" s="88"/>
      <c r="G2594" s="14"/>
      <c r="H2594" s="14"/>
      <c r="I2594" s="17"/>
      <c r="J2594" s="17"/>
      <c r="K2594" s="6"/>
      <c r="L2594" s="6"/>
      <c r="M2594" s="136"/>
      <c r="N2594" s="14"/>
      <c r="O2594" s="26"/>
      <c r="P2594" s="14"/>
      <c r="Q2594" s="14"/>
      <c r="R2594" s="14"/>
      <c r="S2594" s="14"/>
      <c r="T2594" s="14"/>
      <c r="U2594" s="14"/>
      <c r="V2594" s="6"/>
      <c r="W2594" s="256">
        <f t="shared" si="242"/>
        <v>0</v>
      </c>
      <c r="X2594" s="144" t="str">
        <f t="shared" si="244"/>
        <v/>
      </c>
      <c r="Y2594" s="26"/>
      <c r="Z2594" s="34"/>
      <c r="AA2594" s="34"/>
      <c r="AB2594" s="34"/>
      <c r="AC2594" s="35"/>
      <c r="AD2594" s="36"/>
      <c r="AE2594" s="49"/>
      <c r="AF2594" s="246"/>
      <c r="AG2594" s="257">
        <f t="shared" si="243"/>
        <v>0</v>
      </c>
      <c r="AH2594" s="252" t="str">
        <f t="shared" si="245"/>
        <v/>
      </c>
      <c r="AI2594" s="258">
        <f t="shared" si="246"/>
        <v>0</v>
      </c>
    </row>
    <row r="2595" spans="1:35" ht="14.25" customHeight="1" x14ac:dyDescent="0.2">
      <c r="A2595" s="20"/>
      <c r="B2595" s="7"/>
      <c r="C2595" s="7"/>
      <c r="D2595" s="88"/>
      <c r="E2595" s="6"/>
      <c r="F2595" s="88"/>
      <c r="G2595" s="14"/>
      <c r="H2595" s="14"/>
      <c r="I2595" s="17"/>
      <c r="J2595" s="17"/>
      <c r="K2595" s="6"/>
      <c r="L2595" s="6"/>
      <c r="M2595" s="136"/>
      <c r="N2595" s="14"/>
      <c r="O2595" s="26"/>
      <c r="P2595" s="14"/>
      <c r="Q2595" s="14"/>
      <c r="R2595" s="14"/>
      <c r="S2595" s="14"/>
      <c r="T2595" s="14"/>
      <c r="U2595" s="14"/>
      <c r="V2595" s="6"/>
      <c r="W2595" s="256">
        <f t="shared" si="242"/>
        <v>0</v>
      </c>
      <c r="X2595" s="144" t="str">
        <f t="shared" si="244"/>
        <v/>
      </c>
      <c r="Y2595" s="26"/>
      <c r="Z2595" s="34"/>
      <c r="AA2595" s="34"/>
      <c r="AB2595" s="34"/>
      <c r="AC2595" s="35"/>
      <c r="AD2595" s="36"/>
      <c r="AE2595" s="49"/>
      <c r="AF2595" s="246"/>
      <c r="AG2595" s="257">
        <f t="shared" si="243"/>
        <v>0</v>
      </c>
      <c r="AH2595" s="252" t="str">
        <f t="shared" si="245"/>
        <v/>
      </c>
      <c r="AI2595" s="258">
        <f t="shared" si="246"/>
        <v>0</v>
      </c>
    </row>
    <row r="2596" spans="1:35" ht="14.25" customHeight="1" x14ac:dyDescent="0.2">
      <c r="A2596" s="20"/>
      <c r="B2596" s="7"/>
      <c r="C2596" s="7"/>
      <c r="D2596" s="88"/>
      <c r="E2596" s="6"/>
      <c r="F2596" s="88"/>
      <c r="G2596" s="14"/>
      <c r="H2596" s="14"/>
      <c r="I2596" s="17"/>
      <c r="J2596" s="17"/>
      <c r="K2596" s="6"/>
      <c r="L2596" s="6"/>
      <c r="M2596" s="136"/>
      <c r="N2596" s="14"/>
      <c r="O2596" s="26"/>
      <c r="P2596" s="14"/>
      <c r="Q2596" s="14"/>
      <c r="R2596" s="14"/>
      <c r="S2596" s="14"/>
      <c r="T2596" s="14"/>
      <c r="U2596" s="14"/>
      <c r="V2596" s="6"/>
      <c r="W2596" s="256">
        <f t="shared" si="242"/>
        <v>0</v>
      </c>
      <c r="X2596" s="144" t="str">
        <f t="shared" si="244"/>
        <v/>
      </c>
      <c r="Y2596" s="26"/>
      <c r="Z2596" s="34"/>
      <c r="AA2596" s="34"/>
      <c r="AB2596" s="34"/>
      <c r="AC2596" s="35"/>
      <c r="AD2596" s="36"/>
      <c r="AE2596" s="49"/>
      <c r="AF2596" s="246"/>
      <c r="AG2596" s="257">
        <f t="shared" si="243"/>
        <v>0</v>
      </c>
      <c r="AH2596" s="252" t="str">
        <f t="shared" si="245"/>
        <v/>
      </c>
      <c r="AI2596" s="258">
        <f t="shared" si="246"/>
        <v>0</v>
      </c>
    </row>
    <row r="2597" spans="1:35" ht="14.25" customHeight="1" x14ac:dyDescent="0.2">
      <c r="A2597" s="20"/>
      <c r="B2597" s="7"/>
      <c r="C2597" s="7"/>
      <c r="D2597" s="88"/>
      <c r="E2597" s="6"/>
      <c r="F2597" s="88"/>
      <c r="G2597" s="14"/>
      <c r="H2597" s="14"/>
      <c r="I2597" s="17"/>
      <c r="J2597" s="17"/>
      <c r="K2597" s="6"/>
      <c r="L2597" s="6"/>
      <c r="M2597" s="136"/>
      <c r="N2597" s="14"/>
      <c r="O2597" s="26"/>
      <c r="P2597" s="14"/>
      <c r="Q2597" s="14"/>
      <c r="R2597" s="14"/>
      <c r="S2597" s="14"/>
      <c r="T2597" s="14"/>
      <c r="U2597" s="14"/>
      <c r="V2597" s="6"/>
      <c r="W2597" s="256">
        <f t="shared" si="242"/>
        <v>0</v>
      </c>
      <c r="X2597" s="144" t="str">
        <f t="shared" si="244"/>
        <v/>
      </c>
      <c r="Y2597" s="26"/>
      <c r="Z2597" s="34"/>
      <c r="AA2597" s="34"/>
      <c r="AB2597" s="34"/>
      <c r="AC2597" s="35"/>
      <c r="AD2597" s="36"/>
      <c r="AE2597" s="49"/>
      <c r="AF2597" s="246"/>
      <c r="AG2597" s="257">
        <f t="shared" si="243"/>
        <v>0</v>
      </c>
      <c r="AH2597" s="252" t="str">
        <f t="shared" si="245"/>
        <v/>
      </c>
      <c r="AI2597" s="258">
        <f t="shared" si="246"/>
        <v>0</v>
      </c>
    </row>
    <row r="2598" spans="1:35" ht="14.25" customHeight="1" x14ac:dyDescent="0.2">
      <c r="A2598" s="20"/>
      <c r="B2598" s="7"/>
      <c r="C2598" s="7"/>
      <c r="D2598" s="88"/>
      <c r="E2598" s="6"/>
      <c r="F2598" s="88"/>
      <c r="G2598" s="14"/>
      <c r="H2598" s="14"/>
      <c r="I2598" s="17"/>
      <c r="J2598" s="17"/>
      <c r="K2598" s="6"/>
      <c r="L2598" s="6"/>
      <c r="M2598" s="136"/>
      <c r="N2598" s="14"/>
      <c r="O2598" s="26"/>
      <c r="P2598" s="14"/>
      <c r="Q2598" s="14"/>
      <c r="R2598" s="14"/>
      <c r="S2598" s="14"/>
      <c r="T2598" s="14"/>
      <c r="U2598" s="14"/>
      <c r="V2598" s="6"/>
      <c r="W2598" s="256">
        <f t="shared" si="242"/>
        <v>0</v>
      </c>
      <c r="X2598" s="144" t="str">
        <f t="shared" si="244"/>
        <v/>
      </c>
      <c r="Y2598" s="26"/>
      <c r="Z2598" s="34"/>
      <c r="AA2598" s="34"/>
      <c r="AB2598" s="34"/>
      <c r="AC2598" s="35"/>
      <c r="AD2598" s="36"/>
      <c r="AE2598" s="49"/>
      <c r="AF2598" s="246"/>
      <c r="AG2598" s="257">
        <f t="shared" si="243"/>
        <v>0</v>
      </c>
      <c r="AH2598" s="252" t="str">
        <f t="shared" si="245"/>
        <v/>
      </c>
      <c r="AI2598" s="258">
        <f t="shared" si="246"/>
        <v>0</v>
      </c>
    </row>
    <row r="2599" spans="1:35" ht="14.25" customHeight="1" x14ac:dyDescent="0.2">
      <c r="A2599" s="20"/>
      <c r="B2599" s="7"/>
      <c r="C2599" s="7"/>
      <c r="D2599" s="88"/>
      <c r="E2599" s="6"/>
      <c r="F2599" s="88"/>
      <c r="G2599" s="14"/>
      <c r="H2599" s="14"/>
      <c r="I2599" s="17"/>
      <c r="J2599" s="17"/>
      <c r="K2599" s="6"/>
      <c r="L2599" s="6"/>
      <c r="M2599" s="136"/>
      <c r="N2599" s="14"/>
      <c r="O2599" s="26"/>
      <c r="P2599" s="14"/>
      <c r="Q2599" s="14"/>
      <c r="R2599" s="14"/>
      <c r="S2599" s="14"/>
      <c r="T2599" s="14"/>
      <c r="U2599" s="14"/>
      <c r="V2599" s="6"/>
      <c r="W2599" s="256">
        <f t="shared" si="242"/>
        <v>0</v>
      </c>
      <c r="X2599" s="144" t="str">
        <f t="shared" si="244"/>
        <v/>
      </c>
      <c r="Y2599" s="26"/>
      <c r="Z2599" s="34"/>
      <c r="AA2599" s="34"/>
      <c r="AB2599" s="34"/>
      <c r="AC2599" s="35"/>
      <c r="AD2599" s="36"/>
      <c r="AE2599" s="49"/>
      <c r="AF2599" s="246"/>
      <c r="AG2599" s="257">
        <f t="shared" si="243"/>
        <v>0</v>
      </c>
      <c r="AH2599" s="252" t="str">
        <f t="shared" si="245"/>
        <v/>
      </c>
      <c r="AI2599" s="258">
        <f t="shared" si="246"/>
        <v>0</v>
      </c>
    </row>
    <row r="2600" spans="1:35" ht="14.25" customHeight="1" x14ac:dyDescent="0.2">
      <c r="A2600" s="20"/>
      <c r="B2600" s="7"/>
      <c r="C2600" s="7"/>
      <c r="D2600" s="88"/>
      <c r="E2600" s="6"/>
      <c r="F2600" s="88"/>
      <c r="G2600" s="14"/>
      <c r="H2600" s="14"/>
      <c r="I2600" s="17"/>
      <c r="J2600" s="17"/>
      <c r="K2600" s="6"/>
      <c r="L2600" s="6"/>
      <c r="M2600" s="136"/>
      <c r="N2600" s="14"/>
      <c r="O2600" s="26"/>
      <c r="P2600" s="14"/>
      <c r="Q2600" s="14"/>
      <c r="R2600" s="14"/>
      <c r="S2600" s="14"/>
      <c r="T2600" s="14"/>
      <c r="U2600" s="14"/>
      <c r="V2600" s="6"/>
      <c r="W2600" s="256">
        <f t="shared" ref="W2600:W2663" si="247">S2600+T2600+U2600+V2600</f>
        <v>0</v>
      </c>
      <c r="X2600" s="144" t="str">
        <f t="shared" si="244"/>
        <v/>
      </c>
      <c r="Y2600" s="26"/>
      <c r="Z2600" s="34"/>
      <c r="AA2600" s="34"/>
      <c r="AB2600" s="34"/>
      <c r="AC2600" s="35"/>
      <c r="AD2600" s="36"/>
      <c r="AE2600" s="49"/>
      <c r="AF2600" s="246"/>
      <c r="AG2600" s="257">
        <f t="shared" ref="AG2600:AG2663" si="248">N2600*C2600</f>
        <v>0</v>
      </c>
      <c r="AH2600" s="252" t="str">
        <f t="shared" si="245"/>
        <v/>
      </c>
      <c r="AI2600" s="258">
        <f t="shared" si="246"/>
        <v>0</v>
      </c>
    </row>
    <row r="2601" spans="1:35" ht="14.25" customHeight="1" x14ac:dyDescent="0.2">
      <c r="A2601" s="20"/>
      <c r="B2601" s="7"/>
      <c r="C2601" s="7"/>
      <c r="D2601" s="88"/>
      <c r="E2601" s="6"/>
      <c r="F2601" s="88"/>
      <c r="G2601" s="14"/>
      <c r="H2601" s="14"/>
      <c r="I2601" s="17"/>
      <c r="J2601" s="17"/>
      <c r="K2601" s="6"/>
      <c r="L2601" s="6"/>
      <c r="M2601" s="136"/>
      <c r="N2601" s="14"/>
      <c r="O2601" s="26"/>
      <c r="P2601" s="14"/>
      <c r="Q2601" s="14"/>
      <c r="R2601" s="14"/>
      <c r="S2601" s="14"/>
      <c r="T2601" s="14"/>
      <c r="U2601" s="14"/>
      <c r="V2601" s="6"/>
      <c r="W2601" s="256">
        <f t="shared" si="247"/>
        <v>0</v>
      </c>
      <c r="X2601" s="144" t="str">
        <f t="shared" ref="X2601:X2664" si="249">IF(O2601="a",0,IF(O2601="d","0",IF(O2601="","",+N2601-S2601-T2601-U2601-V2601)))</f>
        <v/>
      </c>
      <c r="Y2601" s="26"/>
      <c r="Z2601" s="34"/>
      <c r="AA2601" s="34"/>
      <c r="AB2601" s="34"/>
      <c r="AC2601" s="35"/>
      <c r="AD2601" s="36"/>
      <c r="AE2601" s="49"/>
      <c r="AF2601" s="246"/>
      <c r="AG2601" s="257">
        <f t="shared" si="248"/>
        <v>0</v>
      </c>
      <c r="AH2601" s="252" t="str">
        <f t="shared" ref="AH2601:AH2664" si="250">IF(O2601="a",0,IF(O2601="d",0,IF(C2601="","",+N2601-(C2601*N2601))))</f>
        <v/>
      </c>
      <c r="AI2601" s="258">
        <f t="shared" si="246"/>
        <v>0</v>
      </c>
    </row>
    <row r="2602" spans="1:35" ht="14.25" customHeight="1" x14ac:dyDescent="0.2">
      <c r="A2602" s="20"/>
      <c r="B2602" s="7"/>
      <c r="C2602" s="7"/>
      <c r="D2602" s="88"/>
      <c r="E2602" s="6"/>
      <c r="F2602" s="88"/>
      <c r="G2602" s="14"/>
      <c r="H2602" s="14"/>
      <c r="I2602" s="17"/>
      <c r="J2602" s="17"/>
      <c r="K2602" s="6"/>
      <c r="L2602" s="6"/>
      <c r="M2602" s="136"/>
      <c r="N2602" s="14"/>
      <c r="O2602" s="26"/>
      <c r="P2602" s="14"/>
      <c r="Q2602" s="14"/>
      <c r="R2602" s="14"/>
      <c r="S2602" s="14"/>
      <c r="T2602" s="14"/>
      <c r="U2602" s="14"/>
      <c r="V2602" s="6"/>
      <c r="W2602" s="256">
        <f t="shared" si="247"/>
        <v>0</v>
      </c>
      <c r="X2602" s="144" t="str">
        <f t="shared" si="249"/>
        <v/>
      </c>
      <c r="Y2602" s="26"/>
      <c r="Z2602" s="34"/>
      <c r="AA2602" s="34"/>
      <c r="AB2602" s="34"/>
      <c r="AC2602" s="35"/>
      <c r="AD2602" s="36"/>
      <c r="AE2602" s="49"/>
      <c r="AF2602" s="246"/>
      <c r="AG2602" s="257">
        <f t="shared" si="248"/>
        <v>0</v>
      </c>
      <c r="AH2602" s="252" t="str">
        <f t="shared" si="250"/>
        <v/>
      </c>
      <c r="AI2602" s="258">
        <f t="shared" si="246"/>
        <v>0</v>
      </c>
    </row>
    <row r="2603" spans="1:35" ht="14.25" customHeight="1" x14ac:dyDescent="0.2">
      <c r="A2603" s="20"/>
      <c r="B2603" s="7"/>
      <c r="C2603" s="7"/>
      <c r="D2603" s="88"/>
      <c r="E2603" s="6"/>
      <c r="F2603" s="88"/>
      <c r="G2603" s="14"/>
      <c r="H2603" s="14"/>
      <c r="I2603" s="17"/>
      <c r="J2603" s="17"/>
      <c r="K2603" s="6"/>
      <c r="L2603" s="6"/>
      <c r="M2603" s="136"/>
      <c r="N2603" s="14"/>
      <c r="O2603" s="26"/>
      <c r="P2603" s="14"/>
      <c r="Q2603" s="14"/>
      <c r="R2603" s="14"/>
      <c r="S2603" s="14"/>
      <c r="T2603" s="14"/>
      <c r="U2603" s="14"/>
      <c r="V2603" s="6"/>
      <c r="W2603" s="256">
        <f t="shared" si="247"/>
        <v>0</v>
      </c>
      <c r="X2603" s="144" t="str">
        <f t="shared" si="249"/>
        <v/>
      </c>
      <c r="Y2603" s="26"/>
      <c r="Z2603" s="34"/>
      <c r="AA2603" s="34"/>
      <c r="AB2603" s="34"/>
      <c r="AC2603" s="35"/>
      <c r="AD2603" s="36"/>
      <c r="AE2603" s="49"/>
      <c r="AF2603" s="246"/>
      <c r="AG2603" s="257">
        <f t="shared" si="248"/>
        <v>0</v>
      </c>
      <c r="AH2603" s="252" t="str">
        <f t="shared" si="250"/>
        <v/>
      </c>
      <c r="AI2603" s="258">
        <f t="shared" si="246"/>
        <v>0</v>
      </c>
    </row>
    <row r="2604" spans="1:35" ht="14.25" customHeight="1" x14ac:dyDescent="0.2">
      <c r="A2604" s="20"/>
      <c r="B2604" s="7"/>
      <c r="C2604" s="7"/>
      <c r="D2604" s="88"/>
      <c r="E2604" s="6"/>
      <c r="F2604" s="88"/>
      <c r="G2604" s="14"/>
      <c r="H2604" s="14"/>
      <c r="I2604" s="17"/>
      <c r="J2604" s="17"/>
      <c r="K2604" s="6"/>
      <c r="L2604" s="6"/>
      <c r="M2604" s="136"/>
      <c r="N2604" s="14"/>
      <c r="O2604" s="26"/>
      <c r="P2604" s="14"/>
      <c r="Q2604" s="14"/>
      <c r="R2604" s="14"/>
      <c r="S2604" s="14"/>
      <c r="T2604" s="14"/>
      <c r="U2604" s="14"/>
      <c r="V2604" s="6"/>
      <c r="W2604" s="256">
        <f t="shared" si="247"/>
        <v>0</v>
      </c>
      <c r="X2604" s="144" t="str">
        <f t="shared" si="249"/>
        <v/>
      </c>
      <c r="Y2604" s="26"/>
      <c r="Z2604" s="34"/>
      <c r="AA2604" s="34"/>
      <c r="AB2604" s="34"/>
      <c r="AC2604" s="35"/>
      <c r="AD2604" s="36"/>
      <c r="AE2604" s="49"/>
      <c r="AF2604" s="246"/>
      <c r="AG2604" s="257">
        <f t="shared" si="248"/>
        <v>0</v>
      </c>
      <c r="AH2604" s="252" t="str">
        <f t="shared" si="250"/>
        <v/>
      </c>
      <c r="AI2604" s="258">
        <f t="shared" si="246"/>
        <v>0</v>
      </c>
    </row>
    <row r="2605" spans="1:35" ht="14.25" customHeight="1" x14ac:dyDescent="0.2">
      <c r="A2605" s="20"/>
      <c r="B2605" s="7"/>
      <c r="C2605" s="7"/>
      <c r="D2605" s="88"/>
      <c r="E2605" s="6"/>
      <c r="F2605" s="88"/>
      <c r="G2605" s="14"/>
      <c r="H2605" s="14"/>
      <c r="I2605" s="17"/>
      <c r="J2605" s="17"/>
      <c r="K2605" s="6"/>
      <c r="L2605" s="6"/>
      <c r="M2605" s="136"/>
      <c r="N2605" s="14"/>
      <c r="O2605" s="26"/>
      <c r="P2605" s="14"/>
      <c r="Q2605" s="14"/>
      <c r="R2605" s="14"/>
      <c r="S2605" s="14"/>
      <c r="T2605" s="14"/>
      <c r="U2605" s="14"/>
      <c r="V2605" s="6"/>
      <c r="W2605" s="256">
        <f t="shared" si="247"/>
        <v>0</v>
      </c>
      <c r="X2605" s="144" t="str">
        <f t="shared" si="249"/>
        <v/>
      </c>
      <c r="Y2605" s="26"/>
      <c r="Z2605" s="34"/>
      <c r="AA2605" s="34"/>
      <c r="AB2605" s="34"/>
      <c r="AC2605" s="35"/>
      <c r="AD2605" s="36"/>
      <c r="AE2605" s="49"/>
      <c r="AF2605" s="246"/>
      <c r="AG2605" s="257">
        <f t="shared" si="248"/>
        <v>0</v>
      </c>
      <c r="AH2605" s="252" t="str">
        <f t="shared" si="250"/>
        <v/>
      </c>
      <c r="AI2605" s="258">
        <f t="shared" si="246"/>
        <v>0</v>
      </c>
    </row>
    <row r="2606" spans="1:35" ht="14.25" customHeight="1" x14ac:dyDescent="0.2">
      <c r="A2606" s="20"/>
      <c r="B2606" s="7"/>
      <c r="C2606" s="7"/>
      <c r="D2606" s="88"/>
      <c r="E2606" s="6"/>
      <c r="F2606" s="88"/>
      <c r="G2606" s="14"/>
      <c r="H2606" s="14"/>
      <c r="I2606" s="17"/>
      <c r="J2606" s="17"/>
      <c r="K2606" s="6"/>
      <c r="L2606" s="6"/>
      <c r="M2606" s="136"/>
      <c r="N2606" s="14"/>
      <c r="O2606" s="26"/>
      <c r="P2606" s="14"/>
      <c r="Q2606" s="14"/>
      <c r="R2606" s="14"/>
      <c r="S2606" s="14"/>
      <c r="T2606" s="14"/>
      <c r="U2606" s="14"/>
      <c r="V2606" s="6"/>
      <c r="W2606" s="256">
        <f t="shared" si="247"/>
        <v>0</v>
      </c>
      <c r="X2606" s="144" t="str">
        <f t="shared" si="249"/>
        <v/>
      </c>
      <c r="Y2606" s="26"/>
      <c r="Z2606" s="34"/>
      <c r="AA2606" s="34"/>
      <c r="AB2606" s="34"/>
      <c r="AC2606" s="35"/>
      <c r="AD2606" s="36"/>
      <c r="AE2606" s="49"/>
      <c r="AF2606" s="246"/>
      <c r="AG2606" s="257">
        <f t="shared" si="248"/>
        <v>0</v>
      </c>
      <c r="AH2606" s="252" t="str">
        <f t="shared" si="250"/>
        <v/>
      </c>
      <c r="AI2606" s="258">
        <f t="shared" ref="AI2606:AI2669" si="251">AG2606-W2606</f>
        <v>0</v>
      </c>
    </row>
    <row r="2607" spans="1:35" ht="14.25" customHeight="1" x14ac:dyDescent="0.2">
      <c r="A2607" s="20"/>
      <c r="B2607" s="7"/>
      <c r="C2607" s="7"/>
      <c r="D2607" s="88"/>
      <c r="E2607" s="6"/>
      <c r="F2607" s="88"/>
      <c r="G2607" s="14"/>
      <c r="H2607" s="14"/>
      <c r="I2607" s="17"/>
      <c r="J2607" s="17"/>
      <c r="K2607" s="6"/>
      <c r="L2607" s="6"/>
      <c r="M2607" s="136"/>
      <c r="N2607" s="14"/>
      <c r="O2607" s="26"/>
      <c r="P2607" s="14"/>
      <c r="Q2607" s="14"/>
      <c r="R2607" s="14"/>
      <c r="S2607" s="14"/>
      <c r="T2607" s="14"/>
      <c r="U2607" s="14"/>
      <c r="V2607" s="6"/>
      <c r="W2607" s="256">
        <f t="shared" si="247"/>
        <v>0</v>
      </c>
      <c r="X2607" s="144" t="str">
        <f t="shared" si="249"/>
        <v/>
      </c>
      <c r="Y2607" s="26"/>
      <c r="Z2607" s="34"/>
      <c r="AA2607" s="34"/>
      <c r="AB2607" s="34"/>
      <c r="AC2607" s="35"/>
      <c r="AD2607" s="36"/>
      <c r="AE2607" s="49"/>
      <c r="AF2607" s="246"/>
      <c r="AG2607" s="257">
        <f t="shared" si="248"/>
        <v>0</v>
      </c>
      <c r="AH2607" s="252" t="str">
        <f t="shared" si="250"/>
        <v/>
      </c>
      <c r="AI2607" s="258">
        <f t="shared" si="251"/>
        <v>0</v>
      </c>
    </row>
    <row r="2608" spans="1:35" ht="14.25" customHeight="1" x14ac:dyDescent="0.2">
      <c r="A2608" s="20"/>
      <c r="B2608" s="7"/>
      <c r="C2608" s="7"/>
      <c r="D2608" s="88"/>
      <c r="E2608" s="6"/>
      <c r="F2608" s="88"/>
      <c r="G2608" s="14"/>
      <c r="H2608" s="14"/>
      <c r="I2608" s="17"/>
      <c r="J2608" s="17"/>
      <c r="K2608" s="6"/>
      <c r="L2608" s="6"/>
      <c r="M2608" s="136"/>
      <c r="N2608" s="14"/>
      <c r="O2608" s="26"/>
      <c r="P2608" s="14"/>
      <c r="Q2608" s="14"/>
      <c r="R2608" s="14"/>
      <c r="S2608" s="14"/>
      <c r="T2608" s="14"/>
      <c r="U2608" s="14"/>
      <c r="V2608" s="6"/>
      <c r="W2608" s="256">
        <f t="shared" si="247"/>
        <v>0</v>
      </c>
      <c r="X2608" s="144" t="str">
        <f t="shared" si="249"/>
        <v/>
      </c>
      <c r="Y2608" s="26"/>
      <c r="Z2608" s="34"/>
      <c r="AA2608" s="34"/>
      <c r="AB2608" s="34"/>
      <c r="AC2608" s="35"/>
      <c r="AD2608" s="36"/>
      <c r="AE2608" s="49"/>
      <c r="AF2608" s="246"/>
      <c r="AG2608" s="257">
        <f t="shared" si="248"/>
        <v>0</v>
      </c>
      <c r="AH2608" s="252" t="str">
        <f t="shared" si="250"/>
        <v/>
      </c>
      <c r="AI2608" s="258">
        <f t="shared" si="251"/>
        <v>0</v>
      </c>
    </row>
    <row r="2609" spans="1:35" ht="14.25" customHeight="1" x14ac:dyDescent="0.2">
      <c r="A2609" s="20"/>
      <c r="B2609" s="7"/>
      <c r="C2609" s="7"/>
      <c r="D2609" s="88"/>
      <c r="E2609" s="6"/>
      <c r="F2609" s="88"/>
      <c r="G2609" s="14"/>
      <c r="H2609" s="14"/>
      <c r="I2609" s="17"/>
      <c r="J2609" s="17"/>
      <c r="K2609" s="6"/>
      <c r="L2609" s="6"/>
      <c r="M2609" s="136"/>
      <c r="N2609" s="14"/>
      <c r="O2609" s="26"/>
      <c r="P2609" s="14"/>
      <c r="Q2609" s="14"/>
      <c r="R2609" s="14"/>
      <c r="S2609" s="14"/>
      <c r="T2609" s="14"/>
      <c r="U2609" s="14"/>
      <c r="V2609" s="6"/>
      <c r="W2609" s="256">
        <f t="shared" si="247"/>
        <v>0</v>
      </c>
      <c r="X2609" s="144" t="str">
        <f t="shared" si="249"/>
        <v/>
      </c>
      <c r="Y2609" s="26"/>
      <c r="Z2609" s="34"/>
      <c r="AA2609" s="34"/>
      <c r="AB2609" s="34"/>
      <c r="AC2609" s="35"/>
      <c r="AD2609" s="36"/>
      <c r="AE2609" s="49"/>
      <c r="AF2609" s="246"/>
      <c r="AG2609" s="257">
        <f t="shared" si="248"/>
        <v>0</v>
      </c>
      <c r="AH2609" s="252" t="str">
        <f t="shared" si="250"/>
        <v/>
      </c>
      <c r="AI2609" s="258">
        <f t="shared" si="251"/>
        <v>0</v>
      </c>
    </row>
    <row r="2610" spans="1:35" ht="14.25" customHeight="1" x14ac:dyDescent="0.2">
      <c r="A2610" s="20"/>
      <c r="B2610" s="7"/>
      <c r="C2610" s="7"/>
      <c r="D2610" s="88"/>
      <c r="E2610" s="6"/>
      <c r="F2610" s="88"/>
      <c r="G2610" s="14"/>
      <c r="H2610" s="14"/>
      <c r="I2610" s="17"/>
      <c r="J2610" s="17"/>
      <c r="K2610" s="6"/>
      <c r="L2610" s="6"/>
      <c r="M2610" s="136"/>
      <c r="N2610" s="14"/>
      <c r="O2610" s="26"/>
      <c r="P2610" s="14"/>
      <c r="Q2610" s="14"/>
      <c r="R2610" s="14"/>
      <c r="S2610" s="14"/>
      <c r="T2610" s="14"/>
      <c r="U2610" s="14"/>
      <c r="V2610" s="6"/>
      <c r="W2610" s="256">
        <f t="shared" si="247"/>
        <v>0</v>
      </c>
      <c r="X2610" s="144" t="str">
        <f t="shared" si="249"/>
        <v/>
      </c>
      <c r="Y2610" s="26"/>
      <c r="Z2610" s="34"/>
      <c r="AA2610" s="34"/>
      <c r="AB2610" s="34"/>
      <c r="AC2610" s="35"/>
      <c r="AD2610" s="36"/>
      <c r="AE2610" s="49"/>
      <c r="AF2610" s="246"/>
      <c r="AG2610" s="257">
        <f t="shared" si="248"/>
        <v>0</v>
      </c>
      <c r="AH2610" s="252" t="str">
        <f t="shared" si="250"/>
        <v/>
      </c>
      <c r="AI2610" s="258">
        <f t="shared" si="251"/>
        <v>0</v>
      </c>
    </row>
    <row r="2611" spans="1:35" ht="14.25" customHeight="1" x14ac:dyDescent="0.2">
      <c r="A2611" s="20"/>
      <c r="B2611" s="7"/>
      <c r="C2611" s="7"/>
      <c r="D2611" s="88"/>
      <c r="E2611" s="6"/>
      <c r="F2611" s="88"/>
      <c r="G2611" s="14"/>
      <c r="H2611" s="14"/>
      <c r="I2611" s="17"/>
      <c r="J2611" s="17"/>
      <c r="K2611" s="6"/>
      <c r="L2611" s="6"/>
      <c r="M2611" s="136"/>
      <c r="N2611" s="14"/>
      <c r="O2611" s="26"/>
      <c r="P2611" s="14"/>
      <c r="Q2611" s="14"/>
      <c r="R2611" s="14"/>
      <c r="S2611" s="14"/>
      <c r="T2611" s="14"/>
      <c r="U2611" s="14"/>
      <c r="V2611" s="6"/>
      <c r="W2611" s="256">
        <f t="shared" si="247"/>
        <v>0</v>
      </c>
      <c r="X2611" s="144" t="str">
        <f t="shared" si="249"/>
        <v/>
      </c>
      <c r="Y2611" s="26"/>
      <c r="Z2611" s="34"/>
      <c r="AA2611" s="34"/>
      <c r="AB2611" s="34"/>
      <c r="AC2611" s="35"/>
      <c r="AD2611" s="36"/>
      <c r="AE2611" s="49"/>
      <c r="AF2611" s="246"/>
      <c r="AG2611" s="257">
        <f t="shared" si="248"/>
        <v>0</v>
      </c>
      <c r="AH2611" s="252" t="str">
        <f t="shared" si="250"/>
        <v/>
      </c>
      <c r="AI2611" s="258">
        <f t="shared" si="251"/>
        <v>0</v>
      </c>
    </row>
    <row r="2612" spans="1:35" ht="14.25" customHeight="1" x14ac:dyDescent="0.2">
      <c r="A2612" s="20"/>
      <c r="B2612" s="7"/>
      <c r="C2612" s="7"/>
      <c r="D2612" s="88"/>
      <c r="E2612" s="6"/>
      <c r="F2612" s="88"/>
      <c r="G2612" s="14"/>
      <c r="H2612" s="14"/>
      <c r="I2612" s="17"/>
      <c r="J2612" s="17"/>
      <c r="K2612" s="6"/>
      <c r="L2612" s="6"/>
      <c r="M2612" s="136"/>
      <c r="N2612" s="14"/>
      <c r="O2612" s="26"/>
      <c r="P2612" s="14"/>
      <c r="Q2612" s="14"/>
      <c r="R2612" s="14"/>
      <c r="S2612" s="14"/>
      <c r="T2612" s="14"/>
      <c r="U2612" s="14"/>
      <c r="V2612" s="6"/>
      <c r="W2612" s="256">
        <f t="shared" si="247"/>
        <v>0</v>
      </c>
      <c r="X2612" s="144" t="str">
        <f t="shared" si="249"/>
        <v/>
      </c>
      <c r="Y2612" s="26"/>
      <c r="Z2612" s="34"/>
      <c r="AA2612" s="34"/>
      <c r="AB2612" s="34"/>
      <c r="AC2612" s="35"/>
      <c r="AD2612" s="36"/>
      <c r="AE2612" s="49"/>
      <c r="AF2612" s="246"/>
      <c r="AG2612" s="257">
        <f t="shared" si="248"/>
        <v>0</v>
      </c>
      <c r="AH2612" s="252" t="str">
        <f t="shared" si="250"/>
        <v/>
      </c>
      <c r="AI2612" s="258">
        <f t="shared" si="251"/>
        <v>0</v>
      </c>
    </row>
    <row r="2613" spans="1:35" ht="14.25" customHeight="1" x14ac:dyDescent="0.2">
      <c r="A2613" s="20"/>
      <c r="B2613" s="7"/>
      <c r="C2613" s="7"/>
      <c r="D2613" s="88"/>
      <c r="E2613" s="6"/>
      <c r="F2613" s="88"/>
      <c r="G2613" s="14"/>
      <c r="H2613" s="14"/>
      <c r="I2613" s="17"/>
      <c r="J2613" s="17"/>
      <c r="K2613" s="6"/>
      <c r="L2613" s="6"/>
      <c r="M2613" s="136"/>
      <c r="N2613" s="14"/>
      <c r="O2613" s="26"/>
      <c r="P2613" s="14"/>
      <c r="Q2613" s="14"/>
      <c r="R2613" s="14"/>
      <c r="S2613" s="14"/>
      <c r="T2613" s="14"/>
      <c r="U2613" s="14"/>
      <c r="V2613" s="6"/>
      <c r="W2613" s="256">
        <f t="shared" si="247"/>
        <v>0</v>
      </c>
      <c r="X2613" s="144" t="str">
        <f t="shared" si="249"/>
        <v/>
      </c>
      <c r="Y2613" s="26"/>
      <c r="Z2613" s="34"/>
      <c r="AA2613" s="34"/>
      <c r="AB2613" s="34"/>
      <c r="AC2613" s="35"/>
      <c r="AD2613" s="36"/>
      <c r="AE2613" s="49"/>
      <c r="AF2613" s="246"/>
      <c r="AG2613" s="257">
        <f t="shared" si="248"/>
        <v>0</v>
      </c>
      <c r="AH2613" s="252" t="str">
        <f t="shared" si="250"/>
        <v/>
      </c>
      <c r="AI2613" s="258">
        <f t="shared" si="251"/>
        <v>0</v>
      </c>
    </row>
    <row r="2614" spans="1:35" ht="14.25" customHeight="1" x14ac:dyDescent="0.2">
      <c r="A2614" s="20"/>
      <c r="B2614" s="7"/>
      <c r="C2614" s="7"/>
      <c r="D2614" s="88"/>
      <c r="E2614" s="6"/>
      <c r="F2614" s="88"/>
      <c r="G2614" s="14"/>
      <c r="H2614" s="14"/>
      <c r="I2614" s="17"/>
      <c r="J2614" s="17"/>
      <c r="K2614" s="6"/>
      <c r="L2614" s="6"/>
      <c r="M2614" s="136"/>
      <c r="N2614" s="14"/>
      <c r="O2614" s="26"/>
      <c r="P2614" s="14"/>
      <c r="Q2614" s="14"/>
      <c r="R2614" s="14"/>
      <c r="S2614" s="14"/>
      <c r="T2614" s="14"/>
      <c r="U2614" s="14"/>
      <c r="V2614" s="6"/>
      <c r="W2614" s="256">
        <f t="shared" si="247"/>
        <v>0</v>
      </c>
      <c r="X2614" s="144" t="str">
        <f t="shared" si="249"/>
        <v/>
      </c>
      <c r="Y2614" s="26"/>
      <c r="Z2614" s="34"/>
      <c r="AA2614" s="34"/>
      <c r="AB2614" s="34"/>
      <c r="AC2614" s="35"/>
      <c r="AD2614" s="36"/>
      <c r="AE2614" s="49"/>
      <c r="AF2614" s="246"/>
      <c r="AG2614" s="257">
        <f t="shared" si="248"/>
        <v>0</v>
      </c>
      <c r="AH2614" s="252" t="str">
        <f t="shared" si="250"/>
        <v/>
      </c>
      <c r="AI2614" s="258">
        <f t="shared" si="251"/>
        <v>0</v>
      </c>
    </row>
    <row r="2615" spans="1:35" ht="14.25" customHeight="1" x14ac:dyDescent="0.2">
      <c r="A2615" s="20"/>
      <c r="B2615" s="7"/>
      <c r="C2615" s="7"/>
      <c r="D2615" s="88"/>
      <c r="E2615" s="6"/>
      <c r="F2615" s="88"/>
      <c r="G2615" s="14"/>
      <c r="H2615" s="14"/>
      <c r="I2615" s="17"/>
      <c r="J2615" s="17"/>
      <c r="K2615" s="6"/>
      <c r="L2615" s="6"/>
      <c r="M2615" s="136"/>
      <c r="N2615" s="14"/>
      <c r="O2615" s="26"/>
      <c r="P2615" s="14"/>
      <c r="Q2615" s="14"/>
      <c r="R2615" s="14"/>
      <c r="S2615" s="14"/>
      <c r="T2615" s="14"/>
      <c r="U2615" s="14"/>
      <c r="V2615" s="6"/>
      <c r="W2615" s="256">
        <f t="shared" si="247"/>
        <v>0</v>
      </c>
      <c r="X2615" s="144" t="str">
        <f t="shared" si="249"/>
        <v/>
      </c>
      <c r="Y2615" s="26"/>
      <c r="Z2615" s="34"/>
      <c r="AA2615" s="34"/>
      <c r="AB2615" s="34"/>
      <c r="AC2615" s="35"/>
      <c r="AD2615" s="36"/>
      <c r="AE2615" s="49"/>
      <c r="AF2615" s="246"/>
      <c r="AG2615" s="257">
        <f t="shared" si="248"/>
        <v>0</v>
      </c>
      <c r="AH2615" s="252" t="str">
        <f t="shared" si="250"/>
        <v/>
      </c>
      <c r="AI2615" s="258">
        <f t="shared" si="251"/>
        <v>0</v>
      </c>
    </row>
    <row r="2616" spans="1:35" ht="14.25" customHeight="1" x14ac:dyDescent="0.2">
      <c r="A2616" s="20"/>
      <c r="B2616" s="7"/>
      <c r="C2616" s="7"/>
      <c r="D2616" s="88"/>
      <c r="E2616" s="6"/>
      <c r="F2616" s="88"/>
      <c r="G2616" s="14"/>
      <c r="H2616" s="14"/>
      <c r="I2616" s="17"/>
      <c r="J2616" s="17"/>
      <c r="K2616" s="6"/>
      <c r="L2616" s="6"/>
      <c r="M2616" s="136"/>
      <c r="N2616" s="14"/>
      <c r="O2616" s="26"/>
      <c r="P2616" s="14"/>
      <c r="Q2616" s="14"/>
      <c r="R2616" s="14"/>
      <c r="S2616" s="14"/>
      <c r="T2616" s="14"/>
      <c r="U2616" s="14"/>
      <c r="V2616" s="6"/>
      <c r="W2616" s="256">
        <f t="shared" si="247"/>
        <v>0</v>
      </c>
      <c r="X2616" s="144" t="str">
        <f t="shared" si="249"/>
        <v/>
      </c>
      <c r="Y2616" s="26"/>
      <c r="Z2616" s="34"/>
      <c r="AA2616" s="34"/>
      <c r="AB2616" s="34"/>
      <c r="AC2616" s="35"/>
      <c r="AD2616" s="36"/>
      <c r="AE2616" s="49"/>
      <c r="AF2616" s="246"/>
      <c r="AG2616" s="257">
        <f t="shared" si="248"/>
        <v>0</v>
      </c>
      <c r="AH2616" s="252" t="str">
        <f t="shared" si="250"/>
        <v/>
      </c>
      <c r="AI2616" s="258">
        <f t="shared" si="251"/>
        <v>0</v>
      </c>
    </row>
    <row r="2617" spans="1:35" ht="14.25" customHeight="1" x14ac:dyDescent="0.2">
      <c r="A2617" s="20"/>
      <c r="B2617" s="7"/>
      <c r="C2617" s="7"/>
      <c r="D2617" s="88"/>
      <c r="E2617" s="6"/>
      <c r="F2617" s="88"/>
      <c r="G2617" s="14"/>
      <c r="H2617" s="14"/>
      <c r="I2617" s="17"/>
      <c r="J2617" s="17"/>
      <c r="K2617" s="6"/>
      <c r="L2617" s="6"/>
      <c r="M2617" s="136"/>
      <c r="N2617" s="14"/>
      <c r="O2617" s="26"/>
      <c r="P2617" s="14"/>
      <c r="Q2617" s="14"/>
      <c r="R2617" s="14"/>
      <c r="S2617" s="14"/>
      <c r="T2617" s="14"/>
      <c r="U2617" s="14"/>
      <c r="V2617" s="6"/>
      <c r="W2617" s="256">
        <f t="shared" si="247"/>
        <v>0</v>
      </c>
      <c r="X2617" s="144" t="str">
        <f t="shared" si="249"/>
        <v/>
      </c>
      <c r="Y2617" s="26"/>
      <c r="Z2617" s="34"/>
      <c r="AA2617" s="34"/>
      <c r="AB2617" s="34"/>
      <c r="AC2617" s="35"/>
      <c r="AD2617" s="36"/>
      <c r="AE2617" s="49"/>
      <c r="AF2617" s="246"/>
      <c r="AG2617" s="257">
        <f t="shared" si="248"/>
        <v>0</v>
      </c>
      <c r="AH2617" s="252" t="str">
        <f t="shared" si="250"/>
        <v/>
      </c>
      <c r="AI2617" s="258">
        <f t="shared" si="251"/>
        <v>0</v>
      </c>
    </row>
    <row r="2618" spans="1:35" ht="14.25" customHeight="1" x14ac:dyDescent="0.2">
      <c r="A2618" s="20"/>
      <c r="B2618" s="7"/>
      <c r="C2618" s="7"/>
      <c r="D2618" s="88"/>
      <c r="E2618" s="6"/>
      <c r="F2618" s="88"/>
      <c r="G2618" s="14"/>
      <c r="H2618" s="14"/>
      <c r="I2618" s="17"/>
      <c r="J2618" s="17"/>
      <c r="K2618" s="6"/>
      <c r="L2618" s="6"/>
      <c r="M2618" s="136"/>
      <c r="N2618" s="14"/>
      <c r="O2618" s="26"/>
      <c r="P2618" s="14"/>
      <c r="Q2618" s="14"/>
      <c r="R2618" s="14"/>
      <c r="S2618" s="14"/>
      <c r="T2618" s="14"/>
      <c r="U2618" s="14"/>
      <c r="V2618" s="6"/>
      <c r="W2618" s="256">
        <f t="shared" si="247"/>
        <v>0</v>
      </c>
      <c r="X2618" s="144" t="str">
        <f t="shared" si="249"/>
        <v/>
      </c>
      <c r="Y2618" s="26"/>
      <c r="Z2618" s="34"/>
      <c r="AA2618" s="34"/>
      <c r="AB2618" s="34"/>
      <c r="AC2618" s="35"/>
      <c r="AD2618" s="36"/>
      <c r="AE2618" s="49"/>
      <c r="AF2618" s="246"/>
      <c r="AG2618" s="257">
        <f t="shared" si="248"/>
        <v>0</v>
      </c>
      <c r="AH2618" s="252" t="str">
        <f t="shared" si="250"/>
        <v/>
      </c>
      <c r="AI2618" s="258">
        <f t="shared" si="251"/>
        <v>0</v>
      </c>
    </row>
    <row r="2619" spans="1:35" ht="14.25" customHeight="1" x14ac:dyDescent="0.2">
      <c r="A2619" s="20"/>
      <c r="B2619" s="7"/>
      <c r="C2619" s="7"/>
      <c r="D2619" s="88"/>
      <c r="E2619" s="6"/>
      <c r="F2619" s="88"/>
      <c r="G2619" s="14"/>
      <c r="H2619" s="14"/>
      <c r="I2619" s="17"/>
      <c r="J2619" s="17"/>
      <c r="K2619" s="6"/>
      <c r="L2619" s="6"/>
      <c r="M2619" s="136"/>
      <c r="N2619" s="14"/>
      <c r="O2619" s="26"/>
      <c r="P2619" s="14"/>
      <c r="Q2619" s="14"/>
      <c r="R2619" s="14"/>
      <c r="S2619" s="14"/>
      <c r="T2619" s="14"/>
      <c r="U2619" s="14"/>
      <c r="V2619" s="6"/>
      <c r="W2619" s="256">
        <f t="shared" si="247"/>
        <v>0</v>
      </c>
      <c r="X2619" s="144" t="str">
        <f t="shared" si="249"/>
        <v/>
      </c>
      <c r="Y2619" s="26"/>
      <c r="Z2619" s="34"/>
      <c r="AA2619" s="34"/>
      <c r="AB2619" s="34"/>
      <c r="AC2619" s="35"/>
      <c r="AD2619" s="36"/>
      <c r="AE2619" s="49"/>
      <c r="AF2619" s="246"/>
      <c r="AG2619" s="257">
        <f t="shared" si="248"/>
        <v>0</v>
      </c>
      <c r="AH2619" s="252" t="str">
        <f t="shared" si="250"/>
        <v/>
      </c>
      <c r="AI2619" s="258">
        <f t="shared" si="251"/>
        <v>0</v>
      </c>
    </row>
    <row r="2620" spans="1:35" ht="14.25" customHeight="1" x14ac:dyDescent="0.2">
      <c r="A2620" s="20"/>
      <c r="B2620" s="7"/>
      <c r="C2620" s="7"/>
      <c r="D2620" s="88"/>
      <c r="E2620" s="6"/>
      <c r="F2620" s="88"/>
      <c r="G2620" s="14"/>
      <c r="H2620" s="14"/>
      <c r="I2620" s="17"/>
      <c r="J2620" s="17"/>
      <c r="K2620" s="6"/>
      <c r="L2620" s="6"/>
      <c r="M2620" s="136"/>
      <c r="N2620" s="14"/>
      <c r="O2620" s="26"/>
      <c r="P2620" s="14"/>
      <c r="Q2620" s="14"/>
      <c r="R2620" s="14"/>
      <c r="S2620" s="14"/>
      <c r="T2620" s="14"/>
      <c r="U2620" s="14"/>
      <c r="V2620" s="6"/>
      <c r="W2620" s="256">
        <f t="shared" si="247"/>
        <v>0</v>
      </c>
      <c r="X2620" s="144" t="str">
        <f t="shared" si="249"/>
        <v/>
      </c>
      <c r="Y2620" s="26"/>
      <c r="Z2620" s="34"/>
      <c r="AA2620" s="34"/>
      <c r="AB2620" s="34"/>
      <c r="AC2620" s="35"/>
      <c r="AD2620" s="36"/>
      <c r="AE2620" s="49"/>
      <c r="AF2620" s="246"/>
      <c r="AG2620" s="257">
        <f t="shared" si="248"/>
        <v>0</v>
      </c>
      <c r="AH2620" s="252" t="str">
        <f t="shared" si="250"/>
        <v/>
      </c>
      <c r="AI2620" s="258">
        <f t="shared" si="251"/>
        <v>0</v>
      </c>
    </row>
    <row r="2621" spans="1:35" ht="14.25" customHeight="1" x14ac:dyDescent="0.2">
      <c r="A2621" s="20"/>
      <c r="B2621" s="7"/>
      <c r="C2621" s="7"/>
      <c r="D2621" s="88"/>
      <c r="E2621" s="6"/>
      <c r="F2621" s="88"/>
      <c r="G2621" s="14"/>
      <c r="H2621" s="14"/>
      <c r="I2621" s="17"/>
      <c r="J2621" s="17"/>
      <c r="K2621" s="6"/>
      <c r="L2621" s="6"/>
      <c r="M2621" s="136"/>
      <c r="N2621" s="14"/>
      <c r="O2621" s="26"/>
      <c r="P2621" s="14"/>
      <c r="Q2621" s="14"/>
      <c r="R2621" s="14"/>
      <c r="S2621" s="14"/>
      <c r="T2621" s="14"/>
      <c r="U2621" s="14"/>
      <c r="V2621" s="6"/>
      <c r="W2621" s="256">
        <f t="shared" si="247"/>
        <v>0</v>
      </c>
      <c r="X2621" s="144" t="str">
        <f t="shared" si="249"/>
        <v/>
      </c>
      <c r="Y2621" s="26"/>
      <c r="Z2621" s="34"/>
      <c r="AA2621" s="34"/>
      <c r="AB2621" s="34"/>
      <c r="AC2621" s="35"/>
      <c r="AD2621" s="36"/>
      <c r="AE2621" s="49"/>
      <c r="AF2621" s="246"/>
      <c r="AG2621" s="257">
        <f t="shared" si="248"/>
        <v>0</v>
      </c>
      <c r="AH2621" s="252" t="str">
        <f t="shared" si="250"/>
        <v/>
      </c>
      <c r="AI2621" s="258">
        <f t="shared" si="251"/>
        <v>0</v>
      </c>
    </row>
    <row r="2622" spans="1:35" ht="14.25" customHeight="1" x14ac:dyDescent="0.2">
      <c r="A2622" s="20"/>
      <c r="B2622" s="7"/>
      <c r="C2622" s="7"/>
      <c r="D2622" s="88"/>
      <c r="E2622" s="6"/>
      <c r="F2622" s="88"/>
      <c r="G2622" s="14"/>
      <c r="H2622" s="14"/>
      <c r="I2622" s="17"/>
      <c r="J2622" s="17"/>
      <c r="K2622" s="6"/>
      <c r="L2622" s="6"/>
      <c r="M2622" s="136"/>
      <c r="N2622" s="14"/>
      <c r="O2622" s="26"/>
      <c r="P2622" s="14"/>
      <c r="Q2622" s="14"/>
      <c r="R2622" s="14"/>
      <c r="S2622" s="14"/>
      <c r="T2622" s="14"/>
      <c r="U2622" s="14"/>
      <c r="V2622" s="6"/>
      <c r="W2622" s="256">
        <f t="shared" si="247"/>
        <v>0</v>
      </c>
      <c r="X2622" s="144" t="str">
        <f t="shared" si="249"/>
        <v/>
      </c>
      <c r="Y2622" s="26"/>
      <c r="Z2622" s="34"/>
      <c r="AA2622" s="34"/>
      <c r="AB2622" s="34"/>
      <c r="AC2622" s="35"/>
      <c r="AD2622" s="36"/>
      <c r="AE2622" s="49"/>
      <c r="AF2622" s="246"/>
      <c r="AG2622" s="257">
        <f t="shared" si="248"/>
        <v>0</v>
      </c>
      <c r="AH2622" s="252" t="str">
        <f t="shared" si="250"/>
        <v/>
      </c>
      <c r="AI2622" s="258">
        <f t="shared" si="251"/>
        <v>0</v>
      </c>
    </row>
    <row r="2623" spans="1:35" ht="14.25" customHeight="1" x14ac:dyDescent="0.2">
      <c r="A2623" s="20"/>
      <c r="B2623" s="7"/>
      <c r="C2623" s="7"/>
      <c r="D2623" s="88"/>
      <c r="E2623" s="6"/>
      <c r="F2623" s="88"/>
      <c r="G2623" s="14"/>
      <c r="H2623" s="14"/>
      <c r="I2623" s="17"/>
      <c r="J2623" s="17"/>
      <c r="K2623" s="6"/>
      <c r="L2623" s="6"/>
      <c r="M2623" s="136"/>
      <c r="N2623" s="14"/>
      <c r="O2623" s="26"/>
      <c r="P2623" s="14"/>
      <c r="Q2623" s="14"/>
      <c r="R2623" s="14"/>
      <c r="S2623" s="14"/>
      <c r="T2623" s="14"/>
      <c r="U2623" s="14"/>
      <c r="V2623" s="6"/>
      <c r="W2623" s="256">
        <f t="shared" si="247"/>
        <v>0</v>
      </c>
      <c r="X2623" s="144" t="str">
        <f t="shared" si="249"/>
        <v/>
      </c>
      <c r="Y2623" s="26"/>
      <c r="Z2623" s="34"/>
      <c r="AA2623" s="34"/>
      <c r="AB2623" s="34"/>
      <c r="AC2623" s="35"/>
      <c r="AD2623" s="36"/>
      <c r="AE2623" s="49"/>
      <c r="AF2623" s="246"/>
      <c r="AG2623" s="257">
        <f t="shared" si="248"/>
        <v>0</v>
      </c>
      <c r="AH2623" s="252" t="str">
        <f t="shared" si="250"/>
        <v/>
      </c>
      <c r="AI2623" s="258">
        <f t="shared" si="251"/>
        <v>0</v>
      </c>
    </row>
    <row r="2624" spans="1:35" ht="14.25" customHeight="1" x14ac:dyDescent="0.2">
      <c r="A2624" s="20"/>
      <c r="B2624" s="7"/>
      <c r="C2624" s="7"/>
      <c r="D2624" s="88"/>
      <c r="E2624" s="6"/>
      <c r="F2624" s="88"/>
      <c r="G2624" s="14"/>
      <c r="H2624" s="14"/>
      <c r="I2624" s="17"/>
      <c r="J2624" s="17"/>
      <c r="K2624" s="6"/>
      <c r="L2624" s="6"/>
      <c r="M2624" s="136"/>
      <c r="N2624" s="14"/>
      <c r="O2624" s="26"/>
      <c r="P2624" s="14"/>
      <c r="Q2624" s="14"/>
      <c r="R2624" s="14"/>
      <c r="S2624" s="14"/>
      <c r="T2624" s="14"/>
      <c r="U2624" s="14"/>
      <c r="V2624" s="6"/>
      <c r="W2624" s="256">
        <f t="shared" si="247"/>
        <v>0</v>
      </c>
      <c r="X2624" s="144" t="str">
        <f t="shared" si="249"/>
        <v/>
      </c>
      <c r="Y2624" s="26"/>
      <c r="Z2624" s="34"/>
      <c r="AA2624" s="34"/>
      <c r="AB2624" s="34"/>
      <c r="AC2624" s="35"/>
      <c r="AD2624" s="36"/>
      <c r="AE2624" s="49"/>
      <c r="AF2624" s="246"/>
      <c r="AG2624" s="257">
        <f t="shared" si="248"/>
        <v>0</v>
      </c>
      <c r="AH2624" s="252" t="str">
        <f t="shared" si="250"/>
        <v/>
      </c>
      <c r="AI2624" s="258">
        <f t="shared" si="251"/>
        <v>0</v>
      </c>
    </row>
    <row r="2625" spans="1:35" ht="14.25" customHeight="1" x14ac:dyDescent="0.2">
      <c r="A2625" s="20"/>
      <c r="B2625" s="7"/>
      <c r="C2625" s="7"/>
      <c r="D2625" s="88"/>
      <c r="E2625" s="6"/>
      <c r="F2625" s="88"/>
      <c r="G2625" s="14"/>
      <c r="H2625" s="14"/>
      <c r="I2625" s="17"/>
      <c r="J2625" s="17"/>
      <c r="K2625" s="6"/>
      <c r="L2625" s="6"/>
      <c r="M2625" s="136"/>
      <c r="N2625" s="14"/>
      <c r="O2625" s="26"/>
      <c r="P2625" s="14"/>
      <c r="Q2625" s="14"/>
      <c r="R2625" s="14"/>
      <c r="S2625" s="14"/>
      <c r="T2625" s="14"/>
      <c r="U2625" s="14"/>
      <c r="V2625" s="6"/>
      <c r="W2625" s="256">
        <f t="shared" si="247"/>
        <v>0</v>
      </c>
      <c r="X2625" s="144" t="str">
        <f t="shared" si="249"/>
        <v/>
      </c>
      <c r="Y2625" s="26"/>
      <c r="Z2625" s="34"/>
      <c r="AA2625" s="34"/>
      <c r="AB2625" s="34"/>
      <c r="AC2625" s="35"/>
      <c r="AD2625" s="36"/>
      <c r="AE2625" s="49"/>
      <c r="AF2625" s="246"/>
      <c r="AG2625" s="257">
        <f t="shared" si="248"/>
        <v>0</v>
      </c>
      <c r="AH2625" s="252" t="str">
        <f t="shared" si="250"/>
        <v/>
      </c>
      <c r="AI2625" s="258">
        <f t="shared" si="251"/>
        <v>0</v>
      </c>
    </row>
    <row r="2626" spans="1:35" ht="14.25" customHeight="1" x14ac:dyDescent="0.2">
      <c r="A2626" s="20"/>
      <c r="B2626" s="7"/>
      <c r="C2626" s="7"/>
      <c r="D2626" s="88"/>
      <c r="E2626" s="6"/>
      <c r="F2626" s="88"/>
      <c r="G2626" s="14"/>
      <c r="H2626" s="14"/>
      <c r="I2626" s="17"/>
      <c r="J2626" s="17"/>
      <c r="K2626" s="6"/>
      <c r="L2626" s="6"/>
      <c r="M2626" s="136"/>
      <c r="N2626" s="14"/>
      <c r="O2626" s="26"/>
      <c r="P2626" s="14"/>
      <c r="Q2626" s="14"/>
      <c r="R2626" s="14"/>
      <c r="S2626" s="14"/>
      <c r="T2626" s="14"/>
      <c r="U2626" s="14"/>
      <c r="V2626" s="6"/>
      <c r="W2626" s="256">
        <f t="shared" si="247"/>
        <v>0</v>
      </c>
      <c r="X2626" s="144" t="str">
        <f t="shared" si="249"/>
        <v/>
      </c>
      <c r="Y2626" s="26"/>
      <c r="Z2626" s="34"/>
      <c r="AA2626" s="34"/>
      <c r="AB2626" s="34"/>
      <c r="AC2626" s="35"/>
      <c r="AD2626" s="36"/>
      <c r="AE2626" s="49"/>
      <c r="AF2626" s="246"/>
      <c r="AG2626" s="257">
        <f t="shared" si="248"/>
        <v>0</v>
      </c>
      <c r="AH2626" s="252" t="str">
        <f t="shared" si="250"/>
        <v/>
      </c>
      <c r="AI2626" s="258">
        <f t="shared" si="251"/>
        <v>0</v>
      </c>
    </row>
    <row r="2627" spans="1:35" ht="14.25" customHeight="1" x14ac:dyDescent="0.2">
      <c r="A2627" s="20"/>
      <c r="B2627" s="7"/>
      <c r="C2627" s="7"/>
      <c r="D2627" s="88"/>
      <c r="E2627" s="6"/>
      <c r="F2627" s="88"/>
      <c r="G2627" s="14"/>
      <c r="H2627" s="14"/>
      <c r="I2627" s="17"/>
      <c r="J2627" s="17"/>
      <c r="K2627" s="6"/>
      <c r="L2627" s="6"/>
      <c r="M2627" s="136"/>
      <c r="N2627" s="14"/>
      <c r="O2627" s="26"/>
      <c r="P2627" s="14"/>
      <c r="Q2627" s="14"/>
      <c r="R2627" s="14"/>
      <c r="S2627" s="14"/>
      <c r="T2627" s="14"/>
      <c r="U2627" s="14"/>
      <c r="V2627" s="6"/>
      <c r="W2627" s="256">
        <f t="shared" si="247"/>
        <v>0</v>
      </c>
      <c r="X2627" s="144" t="str">
        <f t="shared" si="249"/>
        <v/>
      </c>
      <c r="Y2627" s="26"/>
      <c r="Z2627" s="34"/>
      <c r="AA2627" s="34"/>
      <c r="AB2627" s="34"/>
      <c r="AC2627" s="35"/>
      <c r="AD2627" s="36"/>
      <c r="AE2627" s="49"/>
      <c r="AF2627" s="246"/>
      <c r="AG2627" s="257">
        <f t="shared" si="248"/>
        <v>0</v>
      </c>
      <c r="AH2627" s="252" t="str">
        <f t="shared" si="250"/>
        <v/>
      </c>
      <c r="AI2627" s="258">
        <f t="shared" si="251"/>
        <v>0</v>
      </c>
    </row>
    <row r="2628" spans="1:35" ht="14.25" customHeight="1" x14ac:dyDescent="0.2">
      <c r="A2628" s="20"/>
      <c r="B2628" s="7"/>
      <c r="C2628" s="7"/>
      <c r="D2628" s="88"/>
      <c r="E2628" s="6"/>
      <c r="F2628" s="88"/>
      <c r="G2628" s="14"/>
      <c r="H2628" s="14"/>
      <c r="I2628" s="17"/>
      <c r="J2628" s="17"/>
      <c r="K2628" s="6"/>
      <c r="L2628" s="6"/>
      <c r="M2628" s="136"/>
      <c r="N2628" s="14"/>
      <c r="O2628" s="26"/>
      <c r="P2628" s="14"/>
      <c r="Q2628" s="14"/>
      <c r="R2628" s="14"/>
      <c r="S2628" s="14"/>
      <c r="T2628" s="14"/>
      <c r="U2628" s="14"/>
      <c r="V2628" s="6"/>
      <c r="W2628" s="256">
        <f t="shared" si="247"/>
        <v>0</v>
      </c>
      <c r="X2628" s="144" t="str">
        <f t="shared" si="249"/>
        <v/>
      </c>
      <c r="Y2628" s="26"/>
      <c r="Z2628" s="34"/>
      <c r="AA2628" s="34"/>
      <c r="AB2628" s="34"/>
      <c r="AC2628" s="35"/>
      <c r="AD2628" s="36"/>
      <c r="AE2628" s="49"/>
      <c r="AF2628" s="246"/>
      <c r="AG2628" s="257">
        <f t="shared" si="248"/>
        <v>0</v>
      </c>
      <c r="AH2628" s="252" t="str">
        <f t="shared" si="250"/>
        <v/>
      </c>
      <c r="AI2628" s="258">
        <f t="shared" si="251"/>
        <v>0</v>
      </c>
    </row>
    <row r="2629" spans="1:35" ht="14.25" customHeight="1" x14ac:dyDescent="0.2">
      <c r="A2629" s="20"/>
      <c r="B2629" s="7"/>
      <c r="C2629" s="7"/>
      <c r="D2629" s="88"/>
      <c r="E2629" s="6"/>
      <c r="F2629" s="88"/>
      <c r="G2629" s="14"/>
      <c r="H2629" s="14"/>
      <c r="I2629" s="17"/>
      <c r="J2629" s="17"/>
      <c r="K2629" s="6"/>
      <c r="L2629" s="6"/>
      <c r="M2629" s="136"/>
      <c r="N2629" s="14"/>
      <c r="O2629" s="26"/>
      <c r="P2629" s="14"/>
      <c r="Q2629" s="14"/>
      <c r="R2629" s="14"/>
      <c r="S2629" s="14"/>
      <c r="T2629" s="14"/>
      <c r="U2629" s="14"/>
      <c r="V2629" s="6"/>
      <c r="W2629" s="256">
        <f t="shared" si="247"/>
        <v>0</v>
      </c>
      <c r="X2629" s="144" t="str">
        <f t="shared" si="249"/>
        <v/>
      </c>
      <c r="Y2629" s="26"/>
      <c r="Z2629" s="34"/>
      <c r="AA2629" s="34"/>
      <c r="AB2629" s="34"/>
      <c r="AC2629" s="35"/>
      <c r="AD2629" s="36"/>
      <c r="AE2629" s="49"/>
      <c r="AF2629" s="246"/>
      <c r="AG2629" s="257">
        <f t="shared" si="248"/>
        <v>0</v>
      </c>
      <c r="AH2629" s="252" t="str">
        <f t="shared" si="250"/>
        <v/>
      </c>
      <c r="AI2629" s="258">
        <f t="shared" si="251"/>
        <v>0</v>
      </c>
    </row>
    <row r="2630" spans="1:35" ht="14.25" customHeight="1" x14ac:dyDescent="0.2">
      <c r="A2630" s="20"/>
      <c r="B2630" s="7"/>
      <c r="C2630" s="7"/>
      <c r="D2630" s="88"/>
      <c r="E2630" s="6"/>
      <c r="F2630" s="88"/>
      <c r="G2630" s="14"/>
      <c r="H2630" s="14"/>
      <c r="I2630" s="17"/>
      <c r="J2630" s="17"/>
      <c r="K2630" s="6"/>
      <c r="L2630" s="6"/>
      <c r="M2630" s="136"/>
      <c r="N2630" s="14"/>
      <c r="O2630" s="26"/>
      <c r="P2630" s="14"/>
      <c r="Q2630" s="14"/>
      <c r="R2630" s="14"/>
      <c r="S2630" s="14"/>
      <c r="T2630" s="14"/>
      <c r="U2630" s="14"/>
      <c r="V2630" s="6"/>
      <c r="W2630" s="256">
        <f t="shared" si="247"/>
        <v>0</v>
      </c>
      <c r="X2630" s="144" t="str">
        <f t="shared" si="249"/>
        <v/>
      </c>
      <c r="Y2630" s="26"/>
      <c r="Z2630" s="34"/>
      <c r="AA2630" s="34"/>
      <c r="AB2630" s="34"/>
      <c r="AC2630" s="35"/>
      <c r="AD2630" s="36"/>
      <c r="AE2630" s="49"/>
      <c r="AF2630" s="246"/>
      <c r="AG2630" s="257">
        <f t="shared" si="248"/>
        <v>0</v>
      </c>
      <c r="AH2630" s="252" t="str">
        <f t="shared" si="250"/>
        <v/>
      </c>
      <c r="AI2630" s="258">
        <f t="shared" si="251"/>
        <v>0</v>
      </c>
    </row>
    <row r="2631" spans="1:35" ht="14.25" customHeight="1" x14ac:dyDescent="0.2">
      <c r="A2631" s="20"/>
      <c r="B2631" s="7"/>
      <c r="C2631" s="7"/>
      <c r="D2631" s="88"/>
      <c r="E2631" s="6"/>
      <c r="F2631" s="88"/>
      <c r="G2631" s="14"/>
      <c r="H2631" s="14"/>
      <c r="I2631" s="17"/>
      <c r="J2631" s="17"/>
      <c r="K2631" s="6"/>
      <c r="L2631" s="6"/>
      <c r="M2631" s="136"/>
      <c r="N2631" s="14"/>
      <c r="O2631" s="26"/>
      <c r="P2631" s="14"/>
      <c r="Q2631" s="14"/>
      <c r="R2631" s="14"/>
      <c r="S2631" s="14"/>
      <c r="T2631" s="14"/>
      <c r="U2631" s="14"/>
      <c r="V2631" s="6"/>
      <c r="W2631" s="256">
        <f t="shared" si="247"/>
        <v>0</v>
      </c>
      <c r="X2631" s="144" t="str">
        <f t="shared" si="249"/>
        <v/>
      </c>
      <c r="Y2631" s="26"/>
      <c r="Z2631" s="34"/>
      <c r="AA2631" s="34"/>
      <c r="AB2631" s="34"/>
      <c r="AC2631" s="35"/>
      <c r="AD2631" s="36"/>
      <c r="AE2631" s="49"/>
      <c r="AF2631" s="246"/>
      <c r="AG2631" s="257">
        <f t="shared" si="248"/>
        <v>0</v>
      </c>
      <c r="AH2631" s="252" t="str">
        <f t="shared" si="250"/>
        <v/>
      </c>
      <c r="AI2631" s="258">
        <f t="shared" si="251"/>
        <v>0</v>
      </c>
    </row>
    <row r="2632" spans="1:35" ht="14.25" customHeight="1" x14ac:dyDescent="0.2">
      <c r="A2632" s="20"/>
      <c r="B2632" s="7"/>
      <c r="C2632" s="7"/>
      <c r="D2632" s="88"/>
      <c r="E2632" s="6"/>
      <c r="F2632" s="88"/>
      <c r="G2632" s="14"/>
      <c r="H2632" s="14"/>
      <c r="I2632" s="17"/>
      <c r="J2632" s="17"/>
      <c r="K2632" s="6"/>
      <c r="L2632" s="6"/>
      <c r="M2632" s="136"/>
      <c r="N2632" s="14"/>
      <c r="O2632" s="26"/>
      <c r="P2632" s="14"/>
      <c r="Q2632" s="14"/>
      <c r="R2632" s="14"/>
      <c r="S2632" s="14"/>
      <c r="T2632" s="14"/>
      <c r="U2632" s="14"/>
      <c r="V2632" s="6"/>
      <c r="W2632" s="256">
        <f t="shared" si="247"/>
        <v>0</v>
      </c>
      <c r="X2632" s="144" t="str">
        <f t="shared" si="249"/>
        <v/>
      </c>
      <c r="Y2632" s="26"/>
      <c r="Z2632" s="34"/>
      <c r="AA2632" s="34"/>
      <c r="AB2632" s="34"/>
      <c r="AC2632" s="35"/>
      <c r="AD2632" s="36"/>
      <c r="AE2632" s="49"/>
      <c r="AF2632" s="246"/>
      <c r="AG2632" s="257">
        <f t="shared" si="248"/>
        <v>0</v>
      </c>
      <c r="AH2632" s="252" t="str">
        <f t="shared" si="250"/>
        <v/>
      </c>
      <c r="AI2632" s="258">
        <f t="shared" si="251"/>
        <v>0</v>
      </c>
    </row>
    <row r="2633" spans="1:35" ht="14.25" customHeight="1" x14ac:dyDescent="0.2">
      <c r="A2633" s="20"/>
      <c r="B2633" s="7"/>
      <c r="C2633" s="7"/>
      <c r="D2633" s="88"/>
      <c r="E2633" s="6"/>
      <c r="F2633" s="88"/>
      <c r="G2633" s="14"/>
      <c r="H2633" s="14"/>
      <c r="I2633" s="17"/>
      <c r="J2633" s="17"/>
      <c r="K2633" s="6"/>
      <c r="L2633" s="6"/>
      <c r="M2633" s="136"/>
      <c r="N2633" s="14"/>
      <c r="O2633" s="26"/>
      <c r="P2633" s="14"/>
      <c r="Q2633" s="14"/>
      <c r="R2633" s="14"/>
      <c r="S2633" s="14"/>
      <c r="T2633" s="14"/>
      <c r="U2633" s="14"/>
      <c r="V2633" s="6"/>
      <c r="W2633" s="256">
        <f t="shared" si="247"/>
        <v>0</v>
      </c>
      <c r="X2633" s="144" t="str">
        <f t="shared" si="249"/>
        <v/>
      </c>
      <c r="Y2633" s="26"/>
      <c r="Z2633" s="34"/>
      <c r="AA2633" s="34"/>
      <c r="AB2633" s="34"/>
      <c r="AC2633" s="35"/>
      <c r="AD2633" s="36"/>
      <c r="AE2633" s="49"/>
      <c r="AF2633" s="246"/>
      <c r="AG2633" s="257">
        <f t="shared" si="248"/>
        <v>0</v>
      </c>
      <c r="AH2633" s="252" t="str">
        <f t="shared" si="250"/>
        <v/>
      </c>
      <c r="AI2633" s="258">
        <f t="shared" si="251"/>
        <v>0</v>
      </c>
    </row>
    <row r="2634" spans="1:35" ht="14.25" customHeight="1" x14ac:dyDescent="0.2">
      <c r="A2634" s="20"/>
      <c r="B2634" s="7"/>
      <c r="C2634" s="7"/>
      <c r="D2634" s="88"/>
      <c r="E2634" s="6"/>
      <c r="F2634" s="88"/>
      <c r="G2634" s="14"/>
      <c r="H2634" s="14"/>
      <c r="I2634" s="17"/>
      <c r="J2634" s="17"/>
      <c r="K2634" s="6"/>
      <c r="L2634" s="6"/>
      <c r="M2634" s="136"/>
      <c r="N2634" s="14"/>
      <c r="O2634" s="26"/>
      <c r="P2634" s="14"/>
      <c r="Q2634" s="14"/>
      <c r="R2634" s="14"/>
      <c r="S2634" s="14"/>
      <c r="T2634" s="14"/>
      <c r="U2634" s="14"/>
      <c r="V2634" s="6"/>
      <c r="W2634" s="256">
        <f t="shared" si="247"/>
        <v>0</v>
      </c>
      <c r="X2634" s="144" t="str">
        <f t="shared" si="249"/>
        <v/>
      </c>
      <c r="Y2634" s="26"/>
      <c r="Z2634" s="34"/>
      <c r="AA2634" s="34"/>
      <c r="AB2634" s="34"/>
      <c r="AC2634" s="35"/>
      <c r="AD2634" s="36"/>
      <c r="AE2634" s="49"/>
      <c r="AF2634" s="246"/>
      <c r="AG2634" s="257">
        <f t="shared" si="248"/>
        <v>0</v>
      </c>
      <c r="AH2634" s="252" t="str">
        <f t="shared" si="250"/>
        <v/>
      </c>
      <c r="AI2634" s="258">
        <f t="shared" si="251"/>
        <v>0</v>
      </c>
    </row>
    <row r="2635" spans="1:35" ht="14.25" customHeight="1" x14ac:dyDescent="0.2">
      <c r="A2635" s="20"/>
      <c r="B2635" s="7"/>
      <c r="C2635" s="7"/>
      <c r="D2635" s="88"/>
      <c r="E2635" s="6"/>
      <c r="F2635" s="88"/>
      <c r="G2635" s="14"/>
      <c r="H2635" s="14"/>
      <c r="I2635" s="17"/>
      <c r="J2635" s="17"/>
      <c r="K2635" s="6"/>
      <c r="L2635" s="6"/>
      <c r="M2635" s="136"/>
      <c r="N2635" s="14"/>
      <c r="O2635" s="26"/>
      <c r="P2635" s="14"/>
      <c r="Q2635" s="14"/>
      <c r="R2635" s="14"/>
      <c r="S2635" s="14"/>
      <c r="T2635" s="14"/>
      <c r="U2635" s="14"/>
      <c r="V2635" s="6"/>
      <c r="W2635" s="256">
        <f t="shared" si="247"/>
        <v>0</v>
      </c>
      <c r="X2635" s="144" t="str">
        <f t="shared" si="249"/>
        <v/>
      </c>
      <c r="Y2635" s="26"/>
      <c r="Z2635" s="34"/>
      <c r="AA2635" s="34"/>
      <c r="AB2635" s="34"/>
      <c r="AC2635" s="35"/>
      <c r="AD2635" s="36"/>
      <c r="AE2635" s="49"/>
      <c r="AF2635" s="246"/>
      <c r="AG2635" s="257">
        <f t="shared" si="248"/>
        <v>0</v>
      </c>
      <c r="AH2635" s="252" t="str">
        <f t="shared" si="250"/>
        <v/>
      </c>
      <c r="AI2635" s="258">
        <f t="shared" si="251"/>
        <v>0</v>
      </c>
    </row>
    <row r="2636" spans="1:35" ht="14.25" customHeight="1" x14ac:dyDescent="0.2">
      <c r="A2636" s="20"/>
      <c r="B2636" s="7"/>
      <c r="C2636" s="7"/>
      <c r="D2636" s="88"/>
      <c r="E2636" s="6"/>
      <c r="F2636" s="88"/>
      <c r="G2636" s="14"/>
      <c r="H2636" s="14"/>
      <c r="I2636" s="17"/>
      <c r="J2636" s="17"/>
      <c r="K2636" s="6"/>
      <c r="L2636" s="6"/>
      <c r="M2636" s="136"/>
      <c r="N2636" s="14"/>
      <c r="O2636" s="26"/>
      <c r="P2636" s="14"/>
      <c r="Q2636" s="14"/>
      <c r="R2636" s="14"/>
      <c r="S2636" s="14"/>
      <c r="T2636" s="14"/>
      <c r="U2636" s="14"/>
      <c r="V2636" s="6"/>
      <c r="W2636" s="256">
        <f t="shared" si="247"/>
        <v>0</v>
      </c>
      <c r="X2636" s="144" t="str">
        <f t="shared" si="249"/>
        <v/>
      </c>
      <c r="Y2636" s="26"/>
      <c r="Z2636" s="34"/>
      <c r="AA2636" s="34"/>
      <c r="AB2636" s="34"/>
      <c r="AC2636" s="35"/>
      <c r="AD2636" s="36"/>
      <c r="AE2636" s="49"/>
      <c r="AF2636" s="246"/>
      <c r="AG2636" s="257">
        <f t="shared" si="248"/>
        <v>0</v>
      </c>
      <c r="AH2636" s="252" t="str">
        <f t="shared" si="250"/>
        <v/>
      </c>
      <c r="AI2636" s="258">
        <f t="shared" si="251"/>
        <v>0</v>
      </c>
    </row>
    <row r="2637" spans="1:35" ht="14.25" customHeight="1" x14ac:dyDescent="0.2">
      <c r="A2637" s="20"/>
      <c r="B2637" s="7"/>
      <c r="C2637" s="7"/>
      <c r="D2637" s="88"/>
      <c r="E2637" s="6"/>
      <c r="F2637" s="88"/>
      <c r="G2637" s="14"/>
      <c r="H2637" s="14"/>
      <c r="I2637" s="17"/>
      <c r="J2637" s="17"/>
      <c r="K2637" s="6"/>
      <c r="L2637" s="6"/>
      <c r="M2637" s="136"/>
      <c r="N2637" s="14"/>
      <c r="O2637" s="26"/>
      <c r="P2637" s="14"/>
      <c r="Q2637" s="14"/>
      <c r="R2637" s="14"/>
      <c r="S2637" s="14"/>
      <c r="T2637" s="14"/>
      <c r="U2637" s="14"/>
      <c r="V2637" s="6"/>
      <c r="W2637" s="256">
        <f t="shared" si="247"/>
        <v>0</v>
      </c>
      <c r="X2637" s="144" t="str">
        <f t="shared" si="249"/>
        <v/>
      </c>
      <c r="Y2637" s="26"/>
      <c r="Z2637" s="34"/>
      <c r="AA2637" s="34"/>
      <c r="AB2637" s="34"/>
      <c r="AC2637" s="35"/>
      <c r="AD2637" s="36"/>
      <c r="AE2637" s="49"/>
      <c r="AF2637" s="246"/>
      <c r="AG2637" s="257">
        <f t="shared" si="248"/>
        <v>0</v>
      </c>
      <c r="AH2637" s="252" t="str">
        <f t="shared" si="250"/>
        <v/>
      </c>
      <c r="AI2637" s="258">
        <f t="shared" si="251"/>
        <v>0</v>
      </c>
    </row>
    <row r="2638" spans="1:35" ht="14.25" customHeight="1" x14ac:dyDescent="0.2">
      <c r="A2638" s="20"/>
      <c r="B2638" s="7"/>
      <c r="C2638" s="7"/>
      <c r="D2638" s="88"/>
      <c r="E2638" s="6"/>
      <c r="F2638" s="88"/>
      <c r="G2638" s="14"/>
      <c r="H2638" s="14"/>
      <c r="I2638" s="17"/>
      <c r="J2638" s="17"/>
      <c r="K2638" s="6"/>
      <c r="L2638" s="6"/>
      <c r="M2638" s="136"/>
      <c r="N2638" s="14"/>
      <c r="O2638" s="26"/>
      <c r="P2638" s="14"/>
      <c r="Q2638" s="14"/>
      <c r="R2638" s="14"/>
      <c r="S2638" s="14"/>
      <c r="T2638" s="14"/>
      <c r="U2638" s="14"/>
      <c r="V2638" s="6"/>
      <c r="W2638" s="256">
        <f t="shared" si="247"/>
        <v>0</v>
      </c>
      <c r="X2638" s="144" t="str">
        <f t="shared" si="249"/>
        <v/>
      </c>
      <c r="Y2638" s="26"/>
      <c r="Z2638" s="34"/>
      <c r="AA2638" s="34"/>
      <c r="AB2638" s="34"/>
      <c r="AC2638" s="35"/>
      <c r="AD2638" s="36"/>
      <c r="AE2638" s="49"/>
      <c r="AF2638" s="246"/>
      <c r="AG2638" s="257">
        <f t="shared" si="248"/>
        <v>0</v>
      </c>
      <c r="AH2638" s="252" t="str">
        <f t="shared" si="250"/>
        <v/>
      </c>
      <c r="AI2638" s="258">
        <f t="shared" si="251"/>
        <v>0</v>
      </c>
    </row>
    <row r="2639" spans="1:35" ht="14.25" customHeight="1" x14ac:dyDescent="0.2">
      <c r="A2639" s="20"/>
      <c r="B2639" s="7"/>
      <c r="C2639" s="7"/>
      <c r="D2639" s="88"/>
      <c r="E2639" s="6"/>
      <c r="F2639" s="88"/>
      <c r="G2639" s="14"/>
      <c r="H2639" s="14"/>
      <c r="I2639" s="17"/>
      <c r="J2639" s="17"/>
      <c r="K2639" s="6"/>
      <c r="L2639" s="6"/>
      <c r="M2639" s="136"/>
      <c r="N2639" s="14"/>
      <c r="O2639" s="26"/>
      <c r="P2639" s="14"/>
      <c r="Q2639" s="14"/>
      <c r="R2639" s="14"/>
      <c r="S2639" s="14"/>
      <c r="T2639" s="14"/>
      <c r="U2639" s="14"/>
      <c r="V2639" s="6"/>
      <c r="W2639" s="256">
        <f t="shared" si="247"/>
        <v>0</v>
      </c>
      <c r="X2639" s="144" t="str">
        <f t="shared" si="249"/>
        <v/>
      </c>
      <c r="Y2639" s="26"/>
      <c r="Z2639" s="34"/>
      <c r="AA2639" s="34"/>
      <c r="AB2639" s="34"/>
      <c r="AC2639" s="35"/>
      <c r="AD2639" s="36"/>
      <c r="AE2639" s="49"/>
      <c r="AF2639" s="246"/>
      <c r="AG2639" s="257">
        <f t="shared" si="248"/>
        <v>0</v>
      </c>
      <c r="AH2639" s="252" t="str">
        <f t="shared" si="250"/>
        <v/>
      </c>
      <c r="AI2639" s="258">
        <f t="shared" si="251"/>
        <v>0</v>
      </c>
    </row>
    <row r="2640" spans="1:35" ht="14.25" customHeight="1" x14ac:dyDescent="0.2">
      <c r="A2640" s="20"/>
      <c r="B2640" s="7"/>
      <c r="C2640" s="7"/>
      <c r="D2640" s="88"/>
      <c r="E2640" s="6"/>
      <c r="F2640" s="88"/>
      <c r="G2640" s="14"/>
      <c r="H2640" s="14"/>
      <c r="I2640" s="17"/>
      <c r="J2640" s="17"/>
      <c r="K2640" s="6"/>
      <c r="L2640" s="6"/>
      <c r="M2640" s="136"/>
      <c r="N2640" s="14"/>
      <c r="O2640" s="26"/>
      <c r="P2640" s="14"/>
      <c r="Q2640" s="14"/>
      <c r="R2640" s="14"/>
      <c r="S2640" s="14"/>
      <c r="T2640" s="14"/>
      <c r="U2640" s="14"/>
      <c r="V2640" s="6"/>
      <c r="W2640" s="256">
        <f t="shared" si="247"/>
        <v>0</v>
      </c>
      <c r="X2640" s="144" t="str">
        <f t="shared" si="249"/>
        <v/>
      </c>
      <c r="Y2640" s="26"/>
      <c r="Z2640" s="34"/>
      <c r="AA2640" s="34"/>
      <c r="AB2640" s="34"/>
      <c r="AC2640" s="35"/>
      <c r="AD2640" s="36"/>
      <c r="AE2640" s="49"/>
      <c r="AF2640" s="246"/>
      <c r="AG2640" s="257">
        <f t="shared" si="248"/>
        <v>0</v>
      </c>
      <c r="AH2640" s="252" t="str">
        <f t="shared" si="250"/>
        <v/>
      </c>
      <c r="AI2640" s="258">
        <f t="shared" si="251"/>
        <v>0</v>
      </c>
    </row>
    <row r="2641" spans="1:35" ht="14.25" customHeight="1" x14ac:dyDescent="0.2">
      <c r="A2641" s="20"/>
      <c r="B2641" s="7"/>
      <c r="C2641" s="7"/>
      <c r="D2641" s="88"/>
      <c r="E2641" s="6"/>
      <c r="F2641" s="88"/>
      <c r="G2641" s="14"/>
      <c r="H2641" s="14"/>
      <c r="I2641" s="17"/>
      <c r="J2641" s="17"/>
      <c r="K2641" s="6"/>
      <c r="L2641" s="6"/>
      <c r="M2641" s="136"/>
      <c r="N2641" s="14"/>
      <c r="O2641" s="26"/>
      <c r="P2641" s="14"/>
      <c r="Q2641" s="14"/>
      <c r="R2641" s="14"/>
      <c r="S2641" s="14"/>
      <c r="T2641" s="14"/>
      <c r="U2641" s="14"/>
      <c r="V2641" s="6"/>
      <c r="W2641" s="256">
        <f t="shared" si="247"/>
        <v>0</v>
      </c>
      <c r="X2641" s="144" t="str">
        <f t="shared" si="249"/>
        <v/>
      </c>
      <c r="Y2641" s="26"/>
      <c r="Z2641" s="34"/>
      <c r="AA2641" s="34"/>
      <c r="AB2641" s="34"/>
      <c r="AC2641" s="35"/>
      <c r="AD2641" s="36"/>
      <c r="AE2641" s="49"/>
      <c r="AF2641" s="246"/>
      <c r="AG2641" s="257">
        <f t="shared" si="248"/>
        <v>0</v>
      </c>
      <c r="AH2641" s="252" t="str">
        <f t="shared" si="250"/>
        <v/>
      </c>
      <c r="AI2641" s="258">
        <f t="shared" si="251"/>
        <v>0</v>
      </c>
    </row>
    <row r="2642" spans="1:35" ht="14.25" customHeight="1" x14ac:dyDescent="0.2">
      <c r="A2642" s="20"/>
      <c r="B2642" s="7"/>
      <c r="C2642" s="7"/>
      <c r="D2642" s="88"/>
      <c r="E2642" s="6"/>
      <c r="F2642" s="88"/>
      <c r="G2642" s="14"/>
      <c r="H2642" s="14"/>
      <c r="I2642" s="17"/>
      <c r="J2642" s="17"/>
      <c r="K2642" s="6"/>
      <c r="L2642" s="6"/>
      <c r="M2642" s="136"/>
      <c r="N2642" s="14"/>
      <c r="O2642" s="26"/>
      <c r="P2642" s="14"/>
      <c r="Q2642" s="14"/>
      <c r="R2642" s="14"/>
      <c r="S2642" s="14"/>
      <c r="T2642" s="14"/>
      <c r="U2642" s="14"/>
      <c r="V2642" s="6"/>
      <c r="W2642" s="256">
        <f t="shared" si="247"/>
        <v>0</v>
      </c>
      <c r="X2642" s="144" t="str">
        <f t="shared" si="249"/>
        <v/>
      </c>
      <c r="Y2642" s="26"/>
      <c r="Z2642" s="34"/>
      <c r="AA2642" s="34"/>
      <c r="AB2642" s="34"/>
      <c r="AC2642" s="35"/>
      <c r="AD2642" s="36"/>
      <c r="AE2642" s="49"/>
      <c r="AF2642" s="246"/>
      <c r="AG2642" s="257">
        <f t="shared" si="248"/>
        <v>0</v>
      </c>
      <c r="AH2642" s="252" t="str">
        <f t="shared" si="250"/>
        <v/>
      </c>
      <c r="AI2642" s="258">
        <f t="shared" si="251"/>
        <v>0</v>
      </c>
    </row>
    <row r="2643" spans="1:35" ht="14.25" customHeight="1" x14ac:dyDescent="0.2">
      <c r="A2643" s="20"/>
      <c r="B2643" s="7"/>
      <c r="C2643" s="7"/>
      <c r="D2643" s="88"/>
      <c r="E2643" s="6"/>
      <c r="F2643" s="88"/>
      <c r="G2643" s="14"/>
      <c r="H2643" s="14"/>
      <c r="I2643" s="17"/>
      <c r="J2643" s="17"/>
      <c r="K2643" s="6"/>
      <c r="L2643" s="6"/>
      <c r="M2643" s="136"/>
      <c r="N2643" s="14"/>
      <c r="O2643" s="26"/>
      <c r="P2643" s="14"/>
      <c r="Q2643" s="14"/>
      <c r="R2643" s="14"/>
      <c r="S2643" s="14"/>
      <c r="T2643" s="14"/>
      <c r="U2643" s="14"/>
      <c r="V2643" s="6"/>
      <c r="W2643" s="256">
        <f t="shared" si="247"/>
        <v>0</v>
      </c>
      <c r="X2643" s="144" t="str">
        <f t="shared" si="249"/>
        <v/>
      </c>
      <c r="Y2643" s="26"/>
      <c r="Z2643" s="34"/>
      <c r="AA2643" s="34"/>
      <c r="AB2643" s="34"/>
      <c r="AC2643" s="35"/>
      <c r="AD2643" s="36"/>
      <c r="AE2643" s="49"/>
      <c r="AF2643" s="246"/>
      <c r="AG2643" s="257">
        <f t="shared" si="248"/>
        <v>0</v>
      </c>
      <c r="AH2643" s="252" t="str">
        <f t="shared" si="250"/>
        <v/>
      </c>
      <c r="AI2643" s="258">
        <f t="shared" si="251"/>
        <v>0</v>
      </c>
    </row>
    <row r="2644" spans="1:35" ht="14.25" customHeight="1" x14ac:dyDescent="0.2">
      <c r="A2644" s="20"/>
      <c r="B2644" s="7"/>
      <c r="C2644" s="7"/>
      <c r="D2644" s="88"/>
      <c r="E2644" s="6"/>
      <c r="F2644" s="88"/>
      <c r="G2644" s="14"/>
      <c r="H2644" s="14"/>
      <c r="I2644" s="17"/>
      <c r="J2644" s="17"/>
      <c r="K2644" s="6"/>
      <c r="L2644" s="6"/>
      <c r="M2644" s="136"/>
      <c r="N2644" s="14"/>
      <c r="O2644" s="26"/>
      <c r="P2644" s="14"/>
      <c r="Q2644" s="14"/>
      <c r="R2644" s="14"/>
      <c r="S2644" s="14"/>
      <c r="T2644" s="14"/>
      <c r="U2644" s="14"/>
      <c r="V2644" s="6"/>
      <c r="W2644" s="256">
        <f t="shared" si="247"/>
        <v>0</v>
      </c>
      <c r="X2644" s="144" t="str">
        <f t="shared" si="249"/>
        <v/>
      </c>
      <c r="Y2644" s="26"/>
      <c r="Z2644" s="34"/>
      <c r="AA2644" s="34"/>
      <c r="AB2644" s="34"/>
      <c r="AC2644" s="35"/>
      <c r="AD2644" s="36"/>
      <c r="AE2644" s="49"/>
      <c r="AF2644" s="246"/>
      <c r="AG2644" s="257">
        <f t="shared" si="248"/>
        <v>0</v>
      </c>
      <c r="AH2644" s="252" t="str">
        <f t="shared" si="250"/>
        <v/>
      </c>
      <c r="AI2644" s="258">
        <f t="shared" si="251"/>
        <v>0</v>
      </c>
    </row>
    <row r="2645" spans="1:35" ht="14.25" customHeight="1" x14ac:dyDescent="0.2">
      <c r="A2645" s="20"/>
      <c r="B2645" s="7"/>
      <c r="C2645" s="7"/>
      <c r="D2645" s="88"/>
      <c r="E2645" s="6"/>
      <c r="F2645" s="88"/>
      <c r="G2645" s="14"/>
      <c r="H2645" s="14"/>
      <c r="I2645" s="17"/>
      <c r="J2645" s="17"/>
      <c r="K2645" s="6"/>
      <c r="L2645" s="6"/>
      <c r="M2645" s="136"/>
      <c r="N2645" s="14"/>
      <c r="O2645" s="26"/>
      <c r="P2645" s="14"/>
      <c r="Q2645" s="14"/>
      <c r="R2645" s="14"/>
      <c r="S2645" s="14"/>
      <c r="T2645" s="14"/>
      <c r="U2645" s="14"/>
      <c r="V2645" s="6"/>
      <c r="W2645" s="256">
        <f t="shared" si="247"/>
        <v>0</v>
      </c>
      <c r="X2645" s="144" t="str">
        <f t="shared" si="249"/>
        <v/>
      </c>
      <c r="Y2645" s="26"/>
      <c r="Z2645" s="34"/>
      <c r="AA2645" s="34"/>
      <c r="AB2645" s="34"/>
      <c r="AC2645" s="35"/>
      <c r="AD2645" s="36"/>
      <c r="AE2645" s="49"/>
      <c r="AF2645" s="246"/>
      <c r="AG2645" s="257">
        <f t="shared" si="248"/>
        <v>0</v>
      </c>
      <c r="AH2645" s="252" t="str">
        <f t="shared" si="250"/>
        <v/>
      </c>
      <c r="AI2645" s="258">
        <f t="shared" si="251"/>
        <v>0</v>
      </c>
    </row>
    <row r="2646" spans="1:35" ht="14.25" customHeight="1" x14ac:dyDescent="0.2">
      <c r="A2646" s="20"/>
      <c r="B2646" s="7"/>
      <c r="C2646" s="7"/>
      <c r="D2646" s="88"/>
      <c r="E2646" s="6"/>
      <c r="F2646" s="88"/>
      <c r="G2646" s="14"/>
      <c r="H2646" s="14"/>
      <c r="I2646" s="17"/>
      <c r="J2646" s="17"/>
      <c r="K2646" s="6"/>
      <c r="L2646" s="6"/>
      <c r="M2646" s="136"/>
      <c r="N2646" s="14"/>
      <c r="O2646" s="26"/>
      <c r="P2646" s="14"/>
      <c r="Q2646" s="14"/>
      <c r="R2646" s="14"/>
      <c r="S2646" s="14"/>
      <c r="T2646" s="14"/>
      <c r="U2646" s="14"/>
      <c r="V2646" s="6"/>
      <c r="W2646" s="256">
        <f t="shared" si="247"/>
        <v>0</v>
      </c>
      <c r="X2646" s="144" t="str">
        <f t="shared" si="249"/>
        <v/>
      </c>
      <c r="Y2646" s="26"/>
      <c r="Z2646" s="34"/>
      <c r="AA2646" s="34"/>
      <c r="AB2646" s="34"/>
      <c r="AC2646" s="35"/>
      <c r="AD2646" s="36"/>
      <c r="AE2646" s="49"/>
      <c r="AF2646" s="246"/>
      <c r="AG2646" s="257">
        <f t="shared" si="248"/>
        <v>0</v>
      </c>
      <c r="AH2646" s="252" t="str">
        <f t="shared" si="250"/>
        <v/>
      </c>
      <c r="AI2646" s="258">
        <f t="shared" si="251"/>
        <v>0</v>
      </c>
    </row>
    <row r="2647" spans="1:35" ht="14.25" customHeight="1" x14ac:dyDescent="0.2">
      <c r="A2647" s="20"/>
      <c r="B2647" s="7"/>
      <c r="C2647" s="7"/>
      <c r="D2647" s="88"/>
      <c r="E2647" s="6"/>
      <c r="F2647" s="88"/>
      <c r="G2647" s="14"/>
      <c r="H2647" s="14"/>
      <c r="I2647" s="17"/>
      <c r="J2647" s="17"/>
      <c r="K2647" s="6"/>
      <c r="L2647" s="6"/>
      <c r="M2647" s="136"/>
      <c r="N2647" s="14"/>
      <c r="O2647" s="26"/>
      <c r="P2647" s="14"/>
      <c r="Q2647" s="14"/>
      <c r="R2647" s="14"/>
      <c r="S2647" s="14"/>
      <c r="T2647" s="14"/>
      <c r="U2647" s="14"/>
      <c r="V2647" s="6"/>
      <c r="W2647" s="256">
        <f t="shared" si="247"/>
        <v>0</v>
      </c>
      <c r="X2647" s="144" t="str">
        <f t="shared" si="249"/>
        <v/>
      </c>
      <c r="Y2647" s="26"/>
      <c r="Z2647" s="34"/>
      <c r="AA2647" s="34"/>
      <c r="AB2647" s="34"/>
      <c r="AC2647" s="35"/>
      <c r="AD2647" s="36"/>
      <c r="AE2647" s="49"/>
      <c r="AF2647" s="246"/>
      <c r="AG2647" s="257">
        <f t="shared" si="248"/>
        <v>0</v>
      </c>
      <c r="AH2647" s="252" t="str">
        <f t="shared" si="250"/>
        <v/>
      </c>
      <c r="AI2647" s="258">
        <f t="shared" si="251"/>
        <v>0</v>
      </c>
    </row>
    <row r="2648" spans="1:35" ht="14.25" customHeight="1" x14ac:dyDescent="0.2">
      <c r="A2648" s="20"/>
      <c r="B2648" s="7"/>
      <c r="C2648" s="7"/>
      <c r="D2648" s="88"/>
      <c r="E2648" s="6"/>
      <c r="F2648" s="88"/>
      <c r="G2648" s="14"/>
      <c r="H2648" s="14"/>
      <c r="I2648" s="17"/>
      <c r="J2648" s="17"/>
      <c r="K2648" s="6"/>
      <c r="L2648" s="6"/>
      <c r="M2648" s="136"/>
      <c r="N2648" s="14"/>
      <c r="O2648" s="26"/>
      <c r="P2648" s="14"/>
      <c r="Q2648" s="14"/>
      <c r="R2648" s="14"/>
      <c r="S2648" s="14"/>
      <c r="T2648" s="14"/>
      <c r="U2648" s="14"/>
      <c r="V2648" s="6"/>
      <c r="W2648" s="256">
        <f t="shared" si="247"/>
        <v>0</v>
      </c>
      <c r="X2648" s="144" t="str">
        <f t="shared" si="249"/>
        <v/>
      </c>
      <c r="Y2648" s="26"/>
      <c r="Z2648" s="34"/>
      <c r="AA2648" s="34"/>
      <c r="AB2648" s="34"/>
      <c r="AC2648" s="35"/>
      <c r="AD2648" s="36"/>
      <c r="AE2648" s="49"/>
      <c r="AF2648" s="246"/>
      <c r="AG2648" s="257">
        <f t="shared" si="248"/>
        <v>0</v>
      </c>
      <c r="AH2648" s="252" t="str">
        <f t="shared" si="250"/>
        <v/>
      </c>
      <c r="AI2648" s="258">
        <f t="shared" si="251"/>
        <v>0</v>
      </c>
    </row>
    <row r="2649" spans="1:35" ht="14.25" customHeight="1" x14ac:dyDescent="0.2">
      <c r="A2649" s="20"/>
      <c r="B2649" s="7"/>
      <c r="C2649" s="7"/>
      <c r="D2649" s="88"/>
      <c r="E2649" s="6"/>
      <c r="F2649" s="88"/>
      <c r="G2649" s="14"/>
      <c r="H2649" s="14"/>
      <c r="I2649" s="17"/>
      <c r="J2649" s="17"/>
      <c r="K2649" s="6"/>
      <c r="L2649" s="6"/>
      <c r="M2649" s="136"/>
      <c r="N2649" s="14"/>
      <c r="O2649" s="26"/>
      <c r="P2649" s="14"/>
      <c r="Q2649" s="14"/>
      <c r="R2649" s="14"/>
      <c r="S2649" s="14"/>
      <c r="T2649" s="14"/>
      <c r="U2649" s="14"/>
      <c r="V2649" s="6"/>
      <c r="W2649" s="256">
        <f t="shared" si="247"/>
        <v>0</v>
      </c>
      <c r="X2649" s="144" t="str">
        <f t="shared" si="249"/>
        <v/>
      </c>
      <c r="Y2649" s="26"/>
      <c r="Z2649" s="34"/>
      <c r="AA2649" s="34"/>
      <c r="AB2649" s="34"/>
      <c r="AC2649" s="35"/>
      <c r="AD2649" s="36"/>
      <c r="AE2649" s="49"/>
      <c r="AF2649" s="246"/>
      <c r="AG2649" s="257">
        <f t="shared" si="248"/>
        <v>0</v>
      </c>
      <c r="AH2649" s="252" t="str">
        <f t="shared" si="250"/>
        <v/>
      </c>
      <c r="AI2649" s="258">
        <f t="shared" si="251"/>
        <v>0</v>
      </c>
    </row>
    <row r="2650" spans="1:35" ht="14.25" customHeight="1" x14ac:dyDescent="0.2">
      <c r="A2650" s="20"/>
      <c r="B2650" s="7"/>
      <c r="C2650" s="7"/>
      <c r="D2650" s="88"/>
      <c r="E2650" s="6"/>
      <c r="F2650" s="88"/>
      <c r="G2650" s="14"/>
      <c r="H2650" s="14"/>
      <c r="I2650" s="17"/>
      <c r="J2650" s="17"/>
      <c r="K2650" s="6"/>
      <c r="L2650" s="6"/>
      <c r="M2650" s="136"/>
      <c r="N2650" s="14"/>
      <c r="O2650" s="26"/>
      <c r="P2650" s="14"/>
      <c r="Q2650" s="14"/>
      <c r="R2650" s="14"/>
      <c r="S2650" s="14"/>
      <c r="T2650" s="14"/>
      <c r="U2650" s="14"/>
      <c r="V2650" s="6"/>
      <c r="W2650" s="256">
        <f t="shared" si="247"/>
        <v>0</v>
      </c>
      <c r="X2650" s="144" t="str">
        <f t="shared" si="249"/>
        <v/>
      </c>
      <c r="Y2650" s="26"/>
      <c r="Z2650" s="34"/>
      <c r="AA2650" s="34"/>
      <c r="AB2650" s="34"/>
      <c r="AC2650" s="35"/>
      <c r="AD2650" s="36"/>
      <c r="AE2650" s="49"/>
      <c r="AF2650" s="246"/>
      <c r="AG2650" s="257">
        <f t="shared" si="248"/>
        <v>0</v>
      </c>
      <c r="AH2650" s="252" t="str">
        <f t="shared" si="250"/>
        <v/>
      </c>
      <c r="AI2650" s="258">
        <f t="shared" si="251"/>
        <v>0</v>
      </c>
    </row>
    <row r="2651" spans="1:35" ht="14.25" customHeight="1" x14ac:dyDescent="0.2">
      <c r="A2651" s="20"/>
      <c r="B2651" s="7"/>
      <c r="C2651" s="7"/>
      <c r="D2651" s="88"/>
      <c r="E2651" s="6"/>
      <c r="F2651" s="88"/>
      <c r="G2651" s="14"/>
      <c r="H2651" s="14"/>
      <c r="I2651" s="17"/>
      <c r="J2651" s="17"/>
      <c r="K2651" s="6"/>
      <c r="L2651" s="6"/>
      <c r="M2651" s="136"/>
      <c r="N2651" s="14"/>
      <c r="O2651" s="26"/>
      <c r="P2651" s="14"/>
      <c r="Q2651" s="14"/>
      <c r="R2651" s="14"/>
      <c r="S2651" s="14"/>
      <c r="T2651" s="14"/>
      <c r="U2651" s="14"/>
      <c r="V2651" s="6"/>
      <c r="W2651" s="256">
        <f t="shared" si="247"/>
        <v>0</v>
      </c>
      <c r="X2651" s="144" t="str">
        <f t="shared" si="249"/>
        <v/>
      </c>
      <c r="Y2651" s="26"/>
      <c r="Z2651" s="34"/>
      <c r="AA2651" s="34"/>
      <c r="AB2651" s="34"/>
      <c r="AC2651" s="35"/>
      <c r="AD2651" s="36"/>
      <c r="AE2651" s="49"/>
      <c r="AF2651" s="246"/>
      <c r="AG2651" s="257">
        <f t="shared" si="248"/>
        <v>0</v>
      </c>
      <c r="AH2651" s="252" t="str">
        <f t="shared" si="250"/>
        <v/>
      </c>
      <c r="AI2651" s="258">
        <f t="shared" si="251"/>
        <v>0</v>
      </c>
    </row>
    <row r="2652" spans="1:35" ht="14.25" customHeight="1" x14ac:dyDescent="0.2">
      <c r="A2652" s="20"/>
      <c r="B2652" s="7"/>
      <c r="C2652" s="7"/>
      <c r="D2652" s="88"/>
      <c r="E2652" s="6"/>
      <c r="F2652" s="88"/>
      <c r="G2652" s="14"/>
      <c r="H2652" s="14"/>
      <c r="I2652" s="17"/>
      <c r="J2652" s="17"/>
      <c r="K2652" s="6"/>
      <c r="L2652" s="6"/>
      <c r="M2652" s="136"/>
      <c r="N2652" s="14"/>
      <c r="O2652" s="26"/>
      <c r="P2652" s="14"/>
      <c r="Q2652" s="14"/>
      <c r="R2652" s="14"/>
      <c r="S2652" s="14"/>
      <c r="T2652" s="14"/>
      <c r="U2652" s="14"/>
      <c r="V2652" s="6"/>
      <c r="W2652" s="256">
        <f t="shared" si="247"/>
        <v>0</v>
      </c>
      <c r="X2652" s="144" t="str">
        <f t="shared" si="249"/>
        <v/>
      </c>
      <c r="Y2652" s="26"/>
      <c r="Z2652" s="34"/>
      <c r="AA2652" s="34"/>
      <c r="AB2652" s="34"/>
      <c r="AC2652" s="35"/>
      <c r="AD2652" s="36"/>
      <c r="AE2652" s="49"/>
      <c r="AF2652" s="246"/>
      <c r="AG2652" s="257">
        <f t="shared" si="248"/>
        <v>0</v>
      </c>
      <c r="AH2652" s="252" t="str">
        <f t="shared" si="250"/>
        <v/>
      </c>
      <c r="AI2652" s="258">
        <f t="shared" si="251"/>
        <v>0</v>
      </c>
    </row>
    <row r="2653" spans="1:35" ht="14.25" customHeight="1" x14ac:dyDescent="0.2">
      <c r="A2653" s="20"/>
      <c r="B2653" s="7"/>
      <c r="C2653" s="7"/>
      <c r="D2653" s="88"/>
      <c r="E2653" s="6"/>
      <c r="F2653" s="88"/>
      <c r="G2653" s="14"/>
      <c r="H2653" s="14"/>
      <c r="I2653" s="17"/>
      <c r="J2653" s="17"/>
      <c r="K2653" s="6"/>
      <c r="L2653" s="6"/>
      <c r="M2653" s="136"/>
      <c r="N2653" s="14"/>
      <c r="O2653" s="26"/>
      <c r="P2653" s="14"/>
      <c r="Q2653" s="14"/>
      <c r="R2653" s="14"/>
      <c r="S2653" s="14"/>
      <c r="T2653" s="14"/>
      <c r="U2653" s="14"/>
      <c r="V2653" s="6"/>
      <c r="W2653" s="256">
        <f t="shared" si="247"/>
        <v>0</v>
      </c>
      <c r="X2653" s="144" t="str">
        <f t="shared" si="249"/>
        <v/>
      </c>
      <c r="Y2653" s="26"/>
      <c r="Z2653" s="34"/>
      <c r="AA2653" s="34"/>
      <c r="AB2653" s="34"/>
      <c r="AC2653" s="35"/>
      <c r="AD2653" s="36"/>
      <c r="AE2653" s="49"/>
      <c r="AF2653" s="246"/>
      <c r="AG2653" s="257">
        <f t="shared" si="248"/>
        <v>0</v>
      </c>
      <c r="AH2653" s="252" t="str">
        <f t="shared" si="250"/>
        <v/>
      </c>
      <c r="AI2653" s="258">
        <f t="shared" si="251"/>
        <v>0</v>
      </c>
    </row>
    <row r="2654" spans="1:35" ht="14.25" customHeight="1" x14ac:dyDescent="0.2">
      <c r="A2654" s="20"/>
      <c r="B2654" s="7"/>
      <c r="C2654" s="7"/>
      <c r="D2654" s="88"/>
      <c r="E2654" s="6"/>
      <c r="F2654" s="88"/>
      <c r="G2654" s="14"/>
      <c r="H2654" s="14"/>
      <c r="I2654" s="17"/>
      <c r="J2654" s="17"/>
      <c r="K2654" s="6"/>
      <c r="L2654" s="6"/>
      <c r="M2654" s="136"/>
      <c r="N2654" s="14"/>
      <c r="O2654" s="26"/>
      <c r="P2654" s="14"/>
      <c r="Q2654" s="14"/>
      <c r="R2654" s="14"/>
      <c r="S2654" s="14"/>
      <c r="T2654" s="14"/>
      <c r="U2654" s="14"/>
      <c r="V2654" s="6"/>
      <c r="W2654" s="256">
        <f t="shared" si="247"/>
        <v>0</v>
      </c>
      <c r="X2654" s="144" t="str">
        <f t="shared" si="249"/>
        <v/>
      </c>
      <c r="Y2654" s="26"/>
      <c r="Z2654" s="34"/>
      <c r="AA2654" s="34"/>
      <c r="AB2654" s="34"/>
      <c r="AC2654" s="35"/>
      <c r="AD2654" s="36"/>
      <c r="AE2654" s="49"/>
      <c r="AF2654" s="246"/>
      <c r="AG2654" s="257">
        <f t="shared" si="248"/>
        <v>0</v>
      </c>
      <c r="AH2654" s="252" t="str">
        <f t="shared" si="250"/>
        <v/>
      </c>
      <c r="AI2654" s="258">
        <f t="shared" si="251"/>
        <v>0</v>
      </c>
    </row>
    <row r="2655" spans="1:35" ht="14.25" customHeight="1" x14ac:dyDescent="0.2">
      <c r="A2655" s="20"/>
      <c r="B2655" s="7"/>
      <c r="C2655" s="7"/>
      <c r="D2655" s="88"/>
      <c r="E2655" s="6"/>
      <c r="F2655" s="88"/>
      <c r="G2655" s="14"/>
      <c r="H2655" s="14"/>
      <c r="I2655" s="17"/>
      <c r="J2655" s="17"/>
      <c r="K2655" s="6"/>
      <c r="L2655" s="6"/>
      <c r="M2655" s="136"/>
      <c r="N2655" s="14"/>
      <c r="O2655" s="26"/>
      <c r="P2655" s="14"/>
      <c r="Q2655" s="14"/>
      <c r="R2655" s="14"/>
      <c r="S2655" s="14"/>
      <c r="T2655" s="14"/>
      <c r="U2655" s="14"/>
      <c r="V2655" s="6"/>
      <c r="W2655" s="256">
        <f t="shared" si="247"/>
        <v>0</v>
      </c>
      <c r="X2655" s="144" t="str">
        <f t="shared" si="249"/>
        <v/>
      </c>
      <c r="Y2655" s="26"/>
      <c r="Z2655" s="34"/>
      <c r="AA2655" s="34"/>
      <c r="AB2655" s="34"/>
      <c r="AC2655" s="35"/>
      <c r="AD2655" s="36"/>
      <c r="AE2655" s="49"/>
      <c r="AF2655" s="246"/>
      <c r="AG2655" s="257">
        <f t="shared" si="248"/>
        <v>0</v>
      </c>
      <c r="AH2655" s="252" t="str">
        <f t="shared" si="250"/>
        <v/>
      </c>
      <c r="AI2655" s="258">
        <f t="shared" si="251"/>
        <v>0</v>
      </c>
    </row>
    <row r="2656" spans="1:35" ht="14.25" customHeight="1" x14ac:dyDescent="0.2">
      <c r="A2656" s="20"/>
      <c r="B2656" s="7"/>
      <c r="C2656" s="7"/>
      <c r="D2656" s="88"/>
      <c r="E2656" s="6"/>
      <c r="F2656" s="88"/>
      <c r="G2656" s="14"/>
      <c r="H2656" s="14"/>
      <c r="I2656" s="17"/>
      <c r="J2656" s="17"/>
      <c r="K2656" s="6"/>
      <c r="L2656" s="6"/>
      <c r="M2656" s="136"/>
      <c r="N2656" s="14"/>
      <c r="O2656" s="26"/>
      <c r="P2656" s="14"/>
      <c r="Q2656" s="14"/>
      <c r="R2656" s="14"/>
      <c r="S2656" s="14"/>
      <c r="T2656" s="14"/>
      <c r="U2656" s="14"/>
      <c r="V2656" s="6"/>
      <c r="W2656" s="256">
        <f t="shared" si="247"/>
        <v>0</v>
      </c>
      <c r="X2656" s="144" t="str">
        <f t="shared" si="249"/>
        <v/>
      </c>
      <c r="Y2656" s="26"/>
      <c r="Z2656" s="34"/>
      <c r="AA2656" s="34"/>
      <c r="AB2656" s="34"/>
      <c r="AC2656" s="35"/>
      <c r="AD2656" s="36"/>
      <c r="AE2656" s="49"/>
      <c r="AF2656" s="246"/>
      <c r="AG2656" s="257">
        <f t="shared" si="248"/>
        <v>0</v>
      </c>
      <c r="AH2656" s="252" t="str">
        <f t="shared" si="250"/>
        <v/>
      </c>
      <c r="AI2656" s="258">
        <f t="shared" si="251"/>
        <v>0</v>
      </c>
    </row>
    <row r="2657" spans="1:35" ht="14.25" customHeight="1" x14ac:dyDescent="0.2">
      <c r="A2657" s="20"/>
      <c r="B2657" s="7"/>
      <c r="C2657" s="7"/>
      <c r="D2657" s="88"/>
      <c r="E2657" s="6"/>
      <c r="F2657" s="88"/>
      <c r="G2657" s="14"/>
      <c r="H2657" s="14"/>
      <c r="I2657" s="17"/>
      <c r="J2657" s="17"/>
      <c r="K2657" s="6"/>
      <c r="L2657" s="6"/>
      <c r="M2657" s="136"/>
      <c r="N2657" s="14"/>
      <c r="O2657" s="26"/>
      <c r="P2657" s="14"/>
      <c r="Q2657" s="14"/>
      <c r="R2657" s="14"/>
      <c r="S2657" s="14"/>
      <c r="T2657" s="14"/>
      <c r="U2657" s="14"/>
      <c r="V2657" s="6"/>
      <c r="W2657" s="256">
        <f t="shared" si="247"/>
        <v>0</v>
      </c>
      <c r="X2657" s="144" t="str">
        <f t="shared" si="249"/>
        <v/>
      </c>
      <c r="Y2657" s="26"/>
      <c r="Z2657" s="34"/>
      <c r="AA2657" s="34"/>
      <c r="AB2657" s="34"/>
      <c r="AC2657" s="35"/>
      <c r="AD2657" s="36"/>
      <c r="AE2657" s="49"/>
      <c r="AF2657" s="246"/>
      <c r="AG2657" s="257">
        <f t="shared" si="248"/>
        <v>0</v>
      </c>
      <c r="AH2657" s="252" t="str">
        <f t="shared" si="250"/>
        <v/>
      </c>
      <c r="AI2657" s="258">
        <f t="shared" si="251"/>
        <v>0</v>
      </c>
    </row>
    <row r="2658" spans="1:35" ht="14.25" customHeight="1" x14ac:dyDescent="0.2">
      <c r="A2658" s="20"/>
      <c r="B2658" s="7"/>
      <c r="C2658" s="7"/>
      <c r="D2658" s="88"/>
      <c r="E2658" s="6"/>
      <c r="F2658" s="88"/>
      <c r="G2658" s="14"/>
      <c r="H2658" s="14"/>
      <c r="I2658" s="17"/>
      <c r="J2658" s="17"/>
      <c r="K2658" s="6"/>
      <c r="L2658" s="6"/>
      <c r="M2658" s="136"/>
      <c r="N2658" s="14"/>
      <c r="O2658" s="26"/>
      <c r="P2658" s="14"/>
      <c r="Q2658" s="14"/>
      <c r="R2658" s="14"/>
      <c r="S2658" s="14"/>
      <c r="T2658" s="14"/>
      <c r="U2658" s="14"/>
      <c r="V2658" s="6"/>
      <c r="W2658" s="256">
        <f t="shared" si="247"/>
        <v>0</v>
      </c>
      <c r="X2658" s="144" t="str">
        <f t="shared" si="249"/>
        <v/>
      </c>
      <c r="Y2658" s="26"/>
      <c r="Z2658" s="34"/>
      <c r="AA2658" s="34"/>
      <c r="AB2658" s="34"/>
      <c r="AC2658" s="35"/>
      <c r="AD2658" s="36"/>
      <c r="AE2658" s="49"/>
      <c r="AF2658" s="246"/>
      <c r="AG2658" s="257">
        <f t="shared" si="248"/>
        <v>0</v>
      </c>
      <c r="AH2658" s="252" t="str">
        <f t="shared" si="250"/>
        <v/>
      </c>
      <c r="AI2658" s="258">
        <f t="shared" si="251"/>
        <v>0</v>
      </c>
    </row>
    <row r="2659" spans="1:35" ht="14.25" customHeight="1" x14ac:dyDescent="0.2">
      <c r="A2659" s="20"/>
      <c r="B2659" s="7"/>
      <c r="C2659" s="7"/>
      <c r="D2659" s="88"/>
      <c r="E2659" s="6"/>
      <c r="F2659" s="88"/>
      <c r="G2659" s="14"/>
      <c r="H2659" s="14"/>
      <c r="I2659" s="17"/>
      <c r="J2659" s="17"/>
      <c r="K2659" s="6"/>
      <c r="L2659" s="6"/>
      <c r="M2659" s="136"/>
      <c r="N2659" s="14"/>
      <c r="O2659" s="26"/>
      <c r="P2659" s="14"/>
      <c r="Q2659" s="14"/>
      <c r="R2659" s="14"/>
      <c r="S2659" s="14"/>
      <c r="T2659" s="14"/>
      <c r="U2659" s="14"/>
      <c r="V2659" s="6"/>
      <c r="W2659" s="256">
        <f t="shared" si="247"/>
        <v>0</v>
      </c>
      <c r="X2659" s="144" t="str">
        <f t="shared" si="249"/>
        <v/>
      </c>
      <c r="Y2659" s="26"/>
      <c r="Z2659" s="34"/>
      <c r="AA2659" s="34"/>
      <c r="AB2659" s="34"/>
      <c r="AC2659" s="35"/>
      <c r="AD2659" s="36"/>
      <c r="AE2659" s="49"/>
      <c r="AF2659" s="246"/>
      <c r="AG2659" s="257">
        <f t="shared" si="248"/>
        <v>0</v>
      </c>
      <c r="AH2659" s="252" t="str">
        <f t="shared" si="250"/>
        <v/>
      </c>
      <c r="AI2659" s="258">
        <f t="shared" si="251"/>
        <v>0</v>
      </c>
    </row>
    <row r="2660" spans="1:35" ht="14.25" customHeight="1" x14ac:dyDescent="0.2">
      <c r="A2660" s="20"/>
      <c r="B2660" s="7"/>
      <c r="C2660" s="7"/>
      <c r="D2660" s="88"/>
      <c r="E2660" s="6"/>
      <c r="F2660" s="88"/>
      <c r="G2660" s="14"/>
      <c r="H2660" s="14"/>
      <c r="I2660" s="17"/>
      <c r="J2660" s="17"/>
      <c r="K2660" s="6"/>
      <c r="L2660" s="6"/>
      <c r="M2660" s="136"/>
      <c r="N2660" s="14"/>
      <c r="O2660" s="26"/>
      <c r="P2660" s="14"/>
      <c r="Q2660" s="14"/>
      <c r="R2660" s="14"/>
      <c r="S2660" s="14"/>
      <c r="T2660" s="14"/>
      <c r="U2660" s="14"/>
      <c r="V2660" s="6"/>
      <c r="W2660" s="256">
        <f t="shared" si="247"/>
        <v>0</v>
      </c>
      <c r="X2660" s="144" t="str">
        <f t="shared" si="249"/>
        <v/>
      </c>
      <c r="Y2660" s="26"/>
      <c r="Z2660" s="34"/>
      <c r="AA2660" s="34"/>
      <c r="AB2660" s="34"/>
      <c r="AC2660" s="35"/>
      <c r="AD2660" s="36"/>
      <c r="AE2660" s="49"/>
      <c r="AF2660" s="246"/>
      <c r="AG2660" s="257">
        <f t="shared" si="248"/>
        <v>0</v>
      </c>
      <c r="AH2660" s="252" t="str">
        <f t="shared" si="250"/>
        <v/>
      </c>
      <c r="AI2660" s="258">
        <f t="shared" si="251"/>
        <v>0</v>
      </c>
    </row>
    <row r="2661" spans="1:35" ht="14.25" customHeight="1" x14ac:dyDescent="0.2">
      <c r="A2661" s="20"/>
      <c r="B2661" s="7"/>
      <c r="C2661" s="7"/>
      <c r="D2661" s="88"/>
      <c r="E2661" s="6"/>
      <c r="F2661" s="88"/>
      <c r="G2661" s="14"/>
      <c r="H2661" s="14"/>
      <c r="I2661" s="17"/>
      <c r="J2661" s="17"/>
      <c r="K2661" s="6"/>
      <c r="L2661" s="6"/>
      <c r="M2661" s="136"/>
      <c r="N2661" s="14"/>
      <c r="O2661" s="26"/>
      <c r="P2661" s="14"/>
      <c r="Q2661" s="14"/>
      <c r="R2661" s="14"/>
      <c r="S2661" s="14"/>
      <c r="T2661" s="14"/>
      <c r="U2661" s="14"/>
      <c r="V2661" s="6"/>
      <c r="W2661" s="256">
        <f t="shared" si="247"/>
        <v>0</v>
      </c>
      <c r="X2661" s="144" t="str">
        <f t="shared" si="249"/>
        <v/>
      </c>
      <c r="Y2661" s="26"/>
      <c r="Z2661" s="34"/>
      <c r="AA2661" s="34"/>
      <c r="AB2661" s="34"/>
      <c r="AC2661" s="35"/>
      <c r="AD2661" s="36"/>
      <c r="AE2661" s="49"/>
      <c r="AF2661" s="246"/>
      <c r="AG2661" s="257">
        <f t="shared" si="248"/>
        <v>0</v>
      </c>
      <c r="AH2661" s="252" t="str">
        <f t="shared" si="250"/>
        <v/>
      </c>
      <c r="AI2661" s="258">
        <f t="shared" si="251"/>
        <v>0</v>
      </c>
    </row>
    <row r="2662" spans="1:35" ht="14.25" customHeight="1" x14ac:dyDescent="0.2">
      <c r="A2662" s="20"/>
      <c r="B2662" s="7"/>
      <c r="C2662" s="7"/>
      <c r="D2662" s="88"/>
      <c r="E2662" s="6"/>
      <c r="F2662" s="88"/>
      <c r="G2662" s="14"/>
      <c r="H2662" s="14"/>
      <c r="I2662" s="17"/>
      <c r="J2662" s="17"/>
      <c r="K2662" s="6"/>
      <c r="L2662" s="6"/>
      <c r="M2662" s="136"/>
      <c r="N2662" s="14"/>
      <c r="O2662" s="26"/>
      <c r="P2662" s="14"/>
      <c r="Q2662" s="14"/>
      <c r="R2662" s="14"/>
      <c r="S2662" s="14"/>
      <c r="T2662" s="14"/>
      <c r="U2662" s="14"/>
      <c r="V2662" s="6"/>
      <c r="W2662" s="256">
        <f t="shared" si="247"/>
        <v>0</v>
      </c>
      <c r="X2662" s="144" t="str">
        <f t="shared" si="249"/>
        <v/>
      </c>
      <c r="Y2662" s="26"/>
      <c r="Z2662" s="34"/>
      <c r="AA2662" s="34"/>
      <c r="AB2662" s="34"/>
      <c r="AC2662" s="35"/>
      <c r="AD2662" s="36"/>
      <c r="AE2662" s="49"/>
      <c r="AF2662" s="246"/>
      <c r="AG2662" s="257">
        <f t="shared" si="248"/>
        <v>0</v>
      </c>
      <c r="AH2662" s="252" t="str">
        <f t="shared" si="250"/>
        <v/>
      </c>
      <c r="AI2662" s="258">
        <f t="shared" si="251"/>
        <v>0</v>
      </c>
    </row>
    <row r="2663" spans="1:35" ht="14.25" customHeight="1" x14ac:dyDescent="0.2">
      <c r="A2663" s="20"/>
      <c r="B2663" s="7"/>
      <c r="C2663" s="7"/>
      <c r="D2663" s="88"/>
      <c r="E2663" s="6"/>
      <c r="F2663" s="88"/>
      <c r="G2663" s="14"/>
      <c r="H2663" s="14"/>
      <c r="I2663" s="17"/>
      <c r="J2663" s="17"/>
      <c r="K2663" s="6"/>
      <c r="L2663" s="6"/>
      <c r="M2663" s="136"/>
      <c r="N2663" s="14"/>
      <c r="O2663" s="26"/>
      <c r="P2663" s="14"/>
      <c r="Q2663" s="14"/>
      <c r="R2663" s="14"/>
      <c r="S2663" s="14"/>
      <c r="T2663" s="14"/>
      <c r="U2663" s="14"/>
      <c r="V2663" s="6"/>
      <c r="W2663" s="256">
        <f t="shared" si="247"/>
        <v>0</v>
      </c>
      <c r="X2663" s="144" t="str">
        <f t="shared" si="249"/>
        <v/>
      </c>
      <c r="Y2663" s="26"/>
      <c r="Z2663" s="34"/>
      <c r="AA2663" s="34"/>
      <c r="AB2663" s="34"/>
      <c r="AC2663" s="35"/>
      <c r="AD2663" s="36"/>
      <c r="AE2663" s="49"/>
      <c r="AF2663" s="246"/>
      <c r="AG2663" s="257">
        <f t="shared" si="248"/>
        <v>0</v>
      </c>
      <c r="AH2663" s="252" t="str">
        <f t="shared" si="250"/>
        <v/>
      </c>
      <c r="AI2663" s="258">
        <f t="shared" si="251"/>
        <v>0</v>
      </c>
    </row>
    <row r="2664" spans="1:35" ht="14.25" customHeight="1" x14ac:dyDescent="0.2">
      <c r="A2664" s="20"/>
      <c r="B2664" s="7"/>
      <c r="C2664" s="7"/>
      <c r="D2664" s="88"/>
      <c r="E2664" s="6"/>
      <c r="F2664" s="88"/>
      <c r="G2664" s="14"/>
      <c r="H2664" s="14"/>
      <c r="I2664" s="17"/>
      <c r="J2664" s="17"/>
      <c r="K2664" s="6"/>
      <c r="L2664" s="6"/>
      <c r="M2664" s="136"/>
      <c r="N2664" s="14"/>
      <c r="O2664" s="26"/>
      <c r="P2664" s="14"/>
      <c r="Q2664" s="14"/>
      <c r="R2664" s="14"/>
      <c r="S2664" s="14"/>
      <c r="T2664" s="14"/>
      <c r="U2664" s="14"/>
      <c r="V2664" s="6"/>
      <c r="W2664" s="256">
        <f t="shared" ref="W2664:W2727" si="252">S2664+T2664+U2664+V2664</f>
        <v>0</v>
      </c>
      <c r="X2664" s="144" t="str">
        <f t="shared" si="249"/>
        <v/>
      </c>
      <c r="Y2664" s="26"/>
      <c r="Z2664" s="34"/>
      <c r="AA2664" s="34"/>
      <c r="AB2664" s="34"/>
      <c r="AC2664" s="35"/>
      <c r="AD2664" s="36"/>
      <c r="AE2664" s="49"/>
      <c r="AF2664" s="246"/>
      <c r="AG2664" s="257">
        <f t="shared" ref="AG2664:AG2727" si="253">N2664*C2664</f>
        <v>0</v>
      </c>
      <c r="AH2664" s="252" t="str">
        <f t="shared" si="250"/>
        <v/>
      </c>
      <c r="AI2664" s="258">
        <f t="shared" si="251"/>
        <v>0</v>
      </c>
    </row>
    <row r="2665" spans="1:35" ht="14.25" customHeight="1" x14ac:dyDescent="0.2">
      <c r="A2665" s="20"/>
      <c r="B2665" s="7"/>
      <c r="C2665" s="7"/>
      <c r="D2665" s="88"/>
      <c r="E2665" s="6"/>
      <c r="F2665" s="88"/>
      <c r="G2665" s="14"/>
      <c r="H2665" s="14"/>
      <c r="I2665" s="17"/>
      <c r="J2665" s="17"/>
      <c r="K2665" s="6"/>
      <c r="L2665" s="6"/>
      <c r="M2665" s="136"/>
      <c r="N2665" s="14"/>
      <c r="O2665" s="26"/>
      <c r="P2665" s="14"/>
      <c r="Q2665" s="14"/>
      <c r="R2665" s="14"/>
      <c r="S2665" s="14"/>
      <c r="T2665" s="14"/>
      <c r="U2665" s="14"/>
      <c r="V2665" s="6"/>
      <c r="W2665" s="256">
        <f t="shared" si="252"/>
        <v>0</v>
      </c>
      <c r="X2665" s="144" t="str">
        <f t="shared" ref="X2665:X2728" si="254">IF(O2665="a",0,IF(O2665="d","0",IF(O2665="","",+N2665-S2665-T2665-U2665-V2665)))</f>
        <v/>
      </c>
      <c r="Y2665" s="26"/>
      <c r="Z2665" s="34"/>
      <c r="AA2665" s="34"/>
      <c r="AB2665" s="34"/>
      <c r="AC2665" s="35"/>
      <c r="AD2665" s="36"/>
      <c r="AE2665" s="49"/>
      <c r="AF2665" s="246"/>
      <c r="AG2665" s="257">
        <f t="shared" si="253"/>
        <v>0</v>
      </c>
      <c r="AH2665" s="252" t="str">
        <f t="shared" ref="AH2665:AH2728" si="255">IF(O2665="a",0,IF(O2665="d",0,IF(C2665="","",+N2665-(C2665*N2665))))</f>
        <v/>
      </c>
      <c r="AI2665" s="258">
        <f t="shared" si="251"/>
        <v>0</v>
      </c>
    </row>
    <row r="2666" spans="1:35" ht="14.25" customHeight="1" x14ac:dyDescent="0.2">
      <c r="A2666" s="20"/>
      <c r="B2666" s="7"/>
      <c r="C2666" s="7"/>
      <c r="D2666" s="88"/>
      <c r="E2666" s="6"/>
      <c r="F2666" s="88"/>
      <c r="G2666" s="14"/>
      <c r="H2666" s="14"/>
      <c r="I2666" s="17"/>
      <c r="J2666" s="17"/>
      <c r="K2666" s="6"/>
      <c r="L2666" s="6"/>
      <c r="M2666" s="136"/>
      <c r="N2666" s="14"/>
      <c r="O2666" s="26"/>
      <c r="P2666" s="14"/>
      <c r="Q2666" s="14"/>
      <c r="R2666" s="14"/>
      <c r="S2666" s="14"/>
      <c r="T2666" s="14"/>
      <c r="U2666" s="14"/>
      <c r="V2666" s="6"/>
      <c r="W2666" s="256">
        <f t="shared" si="252"/>
        <v>0</v>
      </c>
      <c r="X2666" s="144" t="str">
        <f t="shared" si="254"/>
        <v/>
      </c>
      <c r="Y2666" s="26"/>
      <c r="Z2666" s="34"/>
      <c r="AA2666" s="34"/>
      <c r="AB2666" s="34"/>
      <c r="AC2666" s="35"/>
      <c r="AD2666" s="36"/>
      <c r="AE2666" s="49"/>
      <c r="AF2666" s="246"/>
      <c r="AG2666" s="257">
        <f t="shared" si="253"/>
        <v>0</v>
      </c>
      <c r="AH2666" s="252" t="str">
        <f t="shared" si="255"/>
        <v/>
      </c>
      <c r="AI2666" s="258">
        <f t="shared" si="251"/>
        <v>0</v>
      </c>
    </row>
    <row r="2667" spans="1:35" ht="14.25" customHeight="1" x14ac:dyDescent="0.2">
      <c r="A2667" s="20"/>
      <c r="B2667" s="7"/>
      <c r="C2667" s="7"/>
      <c r="D2667" s="88"/>
      <c r="E2667" s="6"/>
      <c r="F2667" s="88"/>
      <c r="G2667" s="14"/>
      <c r="H2667" s="14"/>
      <c r="I2667" s="17"/>
      <c r="J2667" s="17"/>
      <c r="K2667" s="6"/>
      <c r="L2667" s="6"/>
      <c r="M2667" s="136"/>
      <c r="N2667" s="14"/>
      <c r="O2667" s="26"/>
      <c r="P2667" s="14"/>
      <c r="Q2667" s="14"/>
      <c r="R2667" s="14"/>
      <c r="S2667" s="14"/>
      <c r="T2667" s="14"/>
      <c r="U2667" s="14"/>
      <c r="V2667" s="6"/>
      <c r="W2667" s="256">
        <f t="shared" si="252"/>
        <v>0</v>
      </c>
      <c r="X2667" s="144" t="str">
        <f t="shared" si="254"/>
        <v/>
      </c>
      <c r="Y2667" s="26"/>
      <c r="Z2667" s="34"/>
      <c r="AA2667" s="34"/>
      <c r="AB2667" s="34"/>
      <c r="AC2667" s="35"/>
      <c r="AD2667" s="36"/>
      <c r="AE2667" s="49"/>
      <c r="AF2667" s="246"/>
      <c r="AG2667" s="257">
        <f t="shared" si="253"/>
        <v>0</v>
      </c>
      <c r="AH2667" s="252" t="str">
        <f t="shared" si="255"/>
        <v/>
      </c>
      <c r="AI2667" s="258">
        <f t="shared" si="251"/>
        <v>0</v>
      </c>
    </row>
    <row r="2668" spans="1:35" ht="14.25" customHeight="1" x14ac:dyDescent="0.2">
      <c r="A2668" s="20"/>
      <c r="B2668" s="7"/>
      <c r="C2668" s="7"/>
      <c r="D2668" s="88"/>
      <c r="E2668" s="6"/>
      <c r="F2668" s="88"/>
      <c r="G2668" s="14"/>
      <c r="H2668" s="14"/>
      <c r="I2668" s="17"/>
      <c r="J2668" s="17"/>
      <c r="K2668" s="6"/>
      <c r="L2668" s="6"/>
      <c r="M2668" s="136"/>
      <c r="N2668" s="14"/>
      <c r="O2668" s="26"/>
      <c r="P2668" s="14"/>
      <c r="Q2668" s="14"/>
      <c r="R2668" s="14"/>
      <c r="S2668" s="14"/>
      <c r="T2668" s="14"/>
      <c r="U2668" s="14"/>
      <c r="V2668" s="6"/>
      <c r="W2668" s="256">
        <f t="shared" si="252"/>
        <v>0</v>
      </c>
      <c r="X2668" s="144" t="str">
        <f t="shared" si="254"/>
        <v/>
      </c>
      <c r="Y2668" s="26"/>
      <c r="Z2668" s="34"/>
      <c r="AA2668" s="34"/>
      <c r="AB2668" s="34"/>
      <c r="AC2668" s="35"/>
      <c r="AD2668" s="36"/>
      <c r="AE2668" s="49"/>
      <c r="AF2668" s="246"/>
      <c r="AG2668" s="257">
        <f t="shared" si="253"/>
        <v>0</v>
      </c>
      <c r="AH2668" s="252" t="str">
        <f t="shared" si="255"/>
        <v/>
      </c>
      <c r="AI2668" s="258">
        <f t="shared" si="251"/>
        <v>0</v>
      </c>
    </row>
    <row r="2669" spans="1:35" ht="14.25" customHeight="1" x14ac:dyDescent="0.2">
      <c r="A2669" s="20"/>
      <c r="B2669" s="7"/>
      <c r="C2669" s="7"/>
      <c r="D2669" s="88"/>
      <c r="E2669" s="6"/>
      <c r="F2669" s="88"/>
      <c r="G2669" s="14"/>
      <c r="H2669" s="14"/>
      <c r="I2669" s="17"/>
      <c r="J2669" s="17"/>
      <c r="K2669" s="6"/>
      <c r="L2669" s="6"/>
      <c r="M2669" s="136"/>
      <c r="N2669" s="14"/>
      <c r="O2669" s="26"/>
      <c r="P2669" s="14"/>
      <c r="Q2669" s="14"/>
      <c r="R2669" s="14"/>
      <c r="S2669" s="14"/>
      <c r="T2669" s="14"/>
      <c r="U2669" s="14"/>
      <c r="V2669" s="6"/>
      <c r="W2669" s="256">
        <f t="shared" si="252"/>
        <v>0</v>
      </c>
      <c r="X2669" s="144" t="str">
        <f t="shared" si="254"/>
        <v/>
      </c>
      <c r="Y2669" s="26"/>
      <c r="Z2669" s="34"/>
      <c r="AA2669" s="34"/>
      <c r="AB2669" s="34"/>
      <c r="AC2669" s="35"/>
      <c r="AD2669" s="36"/>
      <c r="AE2669" s="49"/>
      <c r="AF2669" s="246"/>
      <c r="AG2669" s="257">
        <f t="shared" si="253"/>
        <v>0</v>
      </c>
      <c r="AH2669" s="252" t="str">
        <f t="shared" si="255"/>
        <v/>
      </c>
      <c r="AI2669" s="258">
        <f t="shared" si="251"/>
        <v>0</v>
      </c>
    </row>
    <row r="2670" spans="1:35" ht="14.25" customHeight="1" x14ac:dyDescent="0.2">
      <c r="A2670" s="20"/>
      <c r="B2670" s="7"/>
      <c r="C2670" s="7"/>
      <c r="D2670" s="88"/>
      <c r="E2670" s="6"/>
      <c r="F2670" s="88"/>
      <c r="G2670" s="14"/>
      <c r="H2670" s="14"/>
      <c r="I2670" s="17"/>
      <c r="J2670" s="17"/>
      <c r="K2670" s="6"/>
      <c r="L2670" s="6"/>
      <c r="M2670" s="136"/>
      <c r="N2670" s="14"/>
      <c r="O2670" s="26"/>
      <c r="P2670" s="14"/>
      <c r="Q2670" s="14"/>
      <c r="R2670" s="14"/>
      <c r="S2670" s="14"/>
      <c r="T2670" s="14"/>
      <c r="U2670" s="14"/>
      <c r="V2670" s="6"/>
      <c r="W2670" s="256">
        <f t="shared" si="252"/>
        <v>0</v>
      </c>
      <c r="X2670" s="144" t="str">
        <f t="shared" si="254"/>
        <v/>
      </c>
      <c r="Y2670" s="26"/>
      <c r="Z2670" s="34"/>
      <c r="AA2670" s="34"/>
      <c r="AB2670" s="34"/>
      <c r="AC2670" s="35"/>
      <c r="AD2670" s="36"/>
      <c r="AE2670" s="49"/>
      <c r="AF2670" s="246"/>
      <c r="AG2670" s="257">
        <f t="shared" si="253"/>
        <v>0</v>
      </c>
      <c r="AH2670" s="252" t="str">
        <f t="shared" si="255"/>
        <v/>
      </c>
      <c r="AI2670" s="258">
        <f t="shared" ref="AI2670:AI2733" si="256">AG2670-W2670</f>
        <v>0</v>
      </c>
    </row>
    <row r="2671" spans="1:35" ht="14.25" customHeight="1" x14ac:dyDescent="0.2">
      <c r="A2671" s="20"/>
      <c r="B2671" s="7"/>
      <c r="C2671" s="7"/>
      <c r="D2671" s="88"/>
      <c r="E2671" s="6"/>
      <c r="F2671" s="88"/>
      <c r="G2671" s="14"/>
      <c r="H2671" s="14"/>
      <c r="I2671" s="17"/>
      <c r="J2671" s="17"/>
      <c r="K2671" s="6"/>
      <c r="L2671" s="6"/>
      <c r="M2671" s="136"/>
      <c r="N2671" s="14"/>
      <c r="O2671" s="26"/>
      <c r="P2671" s="14"/>
      <c r="Q2671" s="14"/>
      <c r="R2671" s="14"/>
      <c r="S2671" s="14"/>
      <c r="T2671" s="14"/>
      <c r="U2671" s="14"/>
      <c r="V2671" s="6"/>
      <c r="W2671" s="256">
        <f t="shared" si="252"/>
        <v>0</v>
      </c>
      <c r="X2671" s="144" t="str">
        <f t="shared" si="254"/>
        <v/>
      </c>
      <c r="Y2671" s="26"/>
      <c r="Z2671" s="34"/>
      <c r="AA2671" s="34"/>
      <c r="AB2671" s="34"/>
      <c r="AC2671" s="35"/>
      <c r="AD2671" s="36"/>
      <c r="AE2671" s="49"/>
      <c r="AF2671" s="246"/>
      <c r="AG2671" s="257">
        <f t="shared" si="253"/>
        <v>0</v>
      </c>
      <c r="AH2671" s="252" t="str">
        <f t="shared" si="255"/>
        <v/>
      </c>
      <c r="AI2671" s="258">
        <f t="shared" si="256"/>
        <v>0</v>
      </c>
    </row>
    <row r="2672" spans="1:35" ht="14.25" customHeight="1" x14ac:dyDescent="0.2">
      <c r="A2672" s="20"/>
      <c r="B2672" s="7"/>
      <c r="C2672" s="7"/>
      <c r="D2672" s="88"/>
      <c r="E2672" s="6"/>
      <c r="F2672" s="88"/>
      <c r="G2672" s="14"/>
      <c r="H2672" s="14"/>
      <c r="I2672" s="17"/>
      <c r="J2672" s="17"/>
      <c r="K2672" s="6"/>
      <c r="L2672" s="6"/>
      <c r="M2672" s="136"/>
      <c r="N2672" s="14"/>
      <c r="O2672" s="26"/>
      <c r="P2672" s="14"/>
      <c r="Q2672" s="14"/>
      <c r="R2672" s="14"/>
      <c r="S2672" s="14"/>
      <c r="T2672" s="14"/>
      <c r="U2672" s="14"/>
      <c r="V2672" s="6"/>
      <c r="W2672" s="256">
        <f t="shared" si="252"/>
        <v>0</v>
      </c>
      <c r="X2672" s="144" t="str">
        <f t="shared" si="254"/>
        <v/>
      </c>
      <c r="Y2672" s="26"/>
      <c r="Z2672" s="34"/>
      <c r="AA2672" s="34"/>
      <c r="AB2672" s="34"/>
      <c r="AC2672" s="35"/>
      <c r="AD2672" s="36"/>
      <c r="AE2672" s="49"/>
      <c r="AF2672" s="246"/>
      <c r="AG2672" s="257">
        <f t="shared" si="253"/>
        <v>0</v>
      </c>
      <c r="AH2672" s="252" t="str">
        <f t="shared" si="255"/>
        <v/>
      </c>
      <c r="AI2672" s="258">
        <f t="shared" si="256"/>
        <v>0</v>
      </c>
    </row>
    <row r="2673" spans="1:35" ht="14.25" customHeight="1" x14ac:dyDescent="0.2">
      <c r="A2673" s="20"/>
      <c r="B2673" s="7"/>
      <c r="C2673" s="7"/>
      <c r="D2673" s="88"/>
      <c r="E2673" s="6"/>
      <c r="F2673" s="88"/>
      <c r="G2673" s="14"/>
      <c r="H2673" s="14"/>
      <c r="I2673" s="17"/>
      <c r="J2673" s="17"/>
      <c r="K2673" s="6"/>
      <c r="L2673" s="6"/>
      <c r="M2673" s="136"/>
      <c r="N2673" s="14"/>
      <c r="O2673" s="26"/>
      <c r="P2673" s="14"/>
      <c r="Q2673" s="14"/>
      <c r="R2673" s="14"/>
      <c r="S2673" s="14"/>
      <c r="T2673" s="14"/>
      <c r="U2673" s="14"/>
      <c r="V2673" s="6"/>
      <c r="W2673" s="256">
        <f t="shared" si="252"/>
        <v>0</v>
      </c>
      <c r="X2673" s="144" t="str">
        <f t="shared" si="254"/>
        <v/>
      </c>
      <c r="Y2673" s="26"/>
      <c r="Z2673" s="34"/>
      <c r="AA2673" s="34"/>
      <c r="AB2673" s="34"/>
      <c r="AC2673" s="35"/>
      <c r="AD2673" s="36"/>
      <c r="AE2673" s="49"/>
      <c r="AF2673" s="246"/>
      <c r="AG2673" s="257">
        <f t="shared" si="253"/>
        <v>0</v>
      </c>
      <c r="AH2673" s="252" t="str">
        <f t="shared" si="255"/>
        <v/>
      </c>
      <c r="AI2673" s="258">
        <f t="shared" si="256"/>
        <v>0</v>
      </c>
    </row>
    <row r="2674" spans="1:35" ht="14.25" customHeight="1" x14ac:dyDescent="0.2">
      <c r="A2674" s="20"/>
      <c r="B2674" s="7"/>
      <c r="C2674" s="7"/>
      <c r="D2674" s="88"/>
      <c r="E2674" s="6"/>
      <c r="F2674" s="88"/>
      <c r="G2674" s="14"/>
      <c r="H2674" s="14"/>
      <c r="I2674" s="17"/>
      <c r="J2674" s="17"/>
      <c r="K2674" s="6"/>
      <c r="L2674" s="6"/>
      <c r="M2674" s="136"/>
      <c r="N2674" s="14"/>
      <c r="O2674" s="26"/>
      <c r="P2674" s="14"/>
      <c r="Q2674" s="14"/>
      <c r="R2674" s="14"/>
      <c r="S2674" s="14"/>
      <c r="T2674" s="14"/>
      <c r="U2674" s="14"/>
      <c r="V2674" s="6"/>
      <c r="W2674" s="256">
        <f t="shared" si="252"/>
        <v>0</v>
      </c>
      <c r="X2674" s="144" t="str">
        <f t="shared" si="254"/>
        <v/>
      </c>
      <c r="Y2674" s="26"/>
      <c r="Z2674" s="34"/>
      <c r="AA2674" s="34"/>
      <c r="AB2674" s="34"/>
      <c r="AC2674" s="35"/>
      <c r="AD2674" s="36"/>
      <c r="AE2674" s="49"/>
      <c r="AF2674" s="246"/>
      <c r="AG2674" s="257">
        <f t="shared" si="253"/>
        <v>0</v>
      </c>
      <c r="AH2674" s="252" t="str">
        <f t="shared" si="255"/>
        <v/>
      </c>
      <c r="AI2674" s="258">
        <f t="shared" si="256"/>
        <v>0</v>
      </c>
    </row>
    <row r="2675" spans="1:35" ht="14.25" customHeight="1" x14ac:dyDescent="0.2">
      <c r="A2675" s="20"/>
      <c r="B2675" s="7"/>
      <c r="C2675" s="7"/>
      <c r="D2675" s="88"/>
      <c r="E2675" s="6"/>
      <c r="F2675" s="88"/>
      <c r="G2675" s="14"/>
      <c r="H2675" s="14"/>
      <c r="I2675" s="17"/>
      <c r="J2675" s="17"/>
      <c r="K2675" s="6"/>
      <c r="L2675" s="6"/>
      <c r="M2675" s="136"/>
      <c r="N2675" s="14"/>
      <c r="O2675" s="26"/>
      <c r="P2675" s="14"/>
      <c r="Q2675" s="14"/>
      <c r="R2675" s="14"/>
      <c r="S2675" s="14"/>
      <c r="T2675" s="14"/>
      <c r="U2675" s="14"/>
      <c r="V2675" s="6"/>
      <c r="W2675" s="256">
        <f t="shared" si="252"/>
        <v>0</v>
      </c>
      <c r="X2675" s="144" t="str">
        <f t="shared" si="254"/>
        <v/>
      </c>
      <c r="Y2675" s="26"/>
      <c r="Z2675" s="34"/>
      <c r="AA2675" s="34"/>
      <c r="AB2675" s="34"/>
      <c r="AC2675" s="35"/>
      <c r="AD2675" s="36"/>
      <c r="AE2675" s="49"/>
      <c r="AF2675" s="246"/>
      <c r="AG2675" s="257">
        <f t="shared" si="253"/>
        <v>0</v>
      </c>
      <c r="AH2675" s="252" t="str">
        <f t="shared" si="255"/>
        <v/>
      </c>
      <c r="AI2675" s="258">
        <f t="shared" si="256"/>
        <v>0</v>
      </c>
    </row>
    <row r="2676" spans="1:35" ht="14.25" customHeight="1" x14ac:dyDescent="0.2">
      <c r="A2676" s="20"/>
      <c r="B2676" s="7"/>
      <c r="C2676" s="7"/>
      <c r="D2676" s="88"/>
      <c r="E2676" s="6"/>
      <c r="F2676" s="88"/>
      <c r="G2676" s="14"/>
      <c r="H2676" s="14"/>
      <c r="I2676" s="17"/>
      <c r="J2676" s="17"/>
      <c r="K2676" s="6"/>
      <c r="L2676" s="6"/>
      <c r="M2676" s="136"/>
      <c r="N2676" s="14"/>
      <c r="O2676" s="26"/>
      <c r="P2676" s="14"/>
      <c r="Q2676" s="14"/>
      <c r="R2676" s="14"/>
      <c r="S2676" s="14"/>
      <c r="T2676" s="14"/>
      <c r="U2676" s="14"/>
      <c r="V2676" s="6"/>
      <c r="W2676" s="256">
        <f t="shared" si="252"/>
        <v>0</v>
      </c>
      <c r="X2676" s="144" t="str">
        <f t="shared" si="254"/>
        <v/>
      </c>
      <c r="Y2676" s="26"/>
      <c r="Z2676" s="34"/>
      <c r="AA2676" s="34"/>
      <c r="AB2676" s="34"/>
      <c r="AC2676" s="35"/>
      <c r="AD2676" s="36"/>
      <c r="AE2676" s="49"/>
      <c r="AF2676" s="246"/>
      <c r="AG2676" s="257">
        <f t="shared" si="253"/>
        <v>0</v>
      </c>
      <c r="AH2676" s="252" t="str">
        <f t="shared" si="255"/>
        <v/>
      </c>
      <c r="AI2676" s="258">
        <f t="shared" si="256"/>
        <v>0</v>
      </c>
    </row>
    <row r="2677" spans="1:35" ht="14.25" customHeight="1" x14ac:dyDescent="0.2">
      <c r="A2677" s="20"/>
      <c r="B2677" s="7"/>
      <c r="C2677" s="7"/>
      <c r="D2677" s="88"/>
      <c r="E2677" s="6"/>
      <c r="F2677" s="88"/>
      <c r="G2677" s="14"/>
      <c r="H2677" s="14"/>
      <c r="I2677" s="17"/>
      <c r="J2677" s="17"/>
      <c r="K2677" s="6"/>
      <c r="L2677" s="6"/>
      <c r="M2677" s="136"/>
      <c r="N2677" s="14"/>
      <c r="O2677" s="26"/>
      <c r="P2677" s="14"/>
      <c r="Q2677" s="14"/>
      <c r="R2677" s="14"/>
      <c r="S2677" s="14"/>
      <c r="T2677" s="14"/>
      <c r="U2677" s="14"/>
      <c r="V2677" s="6"/>
      <c r="W2677" s="256">
        <f t="shared" si="252"/>
        <v>0</v>
      </c>
      <c r="X2677" s="144" t="str">
        <f t="shared" si="254"/>
        <v/>
      </c>
      <c r="Y2677" s="26"/>
      <c r="Z2677" s="34"/>
      <c r="AA2677" s="34"/>
      <c r="AB2677" s="34"/>
      <c r="AC2677" s="35"/>
      <c r="AD2677" s="36"/>
      <c r="AE2677" s="49"/>
      <c r="AF2677" s="246"/>
      <c r="AG2677" s="257">
        <f t="shared" si="253"/>
        <v>0</v>
      </c>
      <c r="AH2677" s="252" t="str">
        <f t="shared" si="255"/>
        <v/>
      </c>
      <c r="AI2677" s="258">
        <f t="shared" si="256"/>
        <v>0</v>
      </c>
    </row>
    <row r="2678" spans="1:35" ht="14.25" customHeight="1" x14ac:dyDescent="0.2">
      <c r="A2678" s="20"/>
      <c r="B2678" s="7"/>
      <c r="C2678" s="7"/>
      <c r="D2678" s="88"/>
      <c r="E2678" s="6"/>
      <c r="F2678" s="88"/>
      <c r="G2678" s="14"/>
      <c r="H2678" s="14"/>
      <c r="I2678" s="17"/>
      <c r="J2678" s="17"/>
      <c r="K2678" s="6"/>
      <c r="L2678" s="6"/>
      <c r="M2678" s="136"/>
      <c r="N2678" s="14"/>
      <c r="O2678" s="26"/>
      <c r="P2678" s="14"/>
      <c r="Q2678" s="14"/>
      <c r="R2678" s="14"/>
      <c r="S2678" s="14"/>
      <c r="T2678" s="14"/>
      <c r="U2678" s="14"/>
      <c r="V2678" s="6"/>
      <c r="W2678" s="256">
        <f t="shared" si="252"/>
        <v>0</v>
      </c>
      <c r="X2678" s="144" t="str">
        <f t="shared" si="254"/>
        <v/>
      </c>
      <c r="Y2678" s="26"/>
      <c r="Z2678" s="34"/>
      <c r="AA2678" s="34"/>
      <c r="AB2678" s="34"/>
      <c r="AC2678" s="35"/>
      <c r="AD2678" s="36"/>
      <c r="AE2678" s="49"/>
      <c r="AF2678" s="246"/>
      <c r="AG2678" s="257">
        <f t="shared" si="253"/>
        <v>0</v>
      </c>
      <c r="AH2678" s="252" t="str">
        <f t="shared" si="255"/>
        <v/>
      </c>
      <c r="AI2678" s="258">
        <f t="shared" si="256"/>
        <v>0</v>
      </c>
    </row>
    <row r="2679" spans="1:35" ht="14.25" customHeight="1" x14ac:dyDescent="0.2">
      <c r="A2679" s="20"/>
      <c r="B2679" s="7"/>
      <c r="C2679" s="7"/>
      <c r="D2679" s="88"/>
      <c r="E2679" s="6"/>
      <c r="F2679" s="88"/>
      <c r="G2679" s="14"/>
      <c r="H2679" s="14"/>
      <c r="I2679" s="17"/>
      <c r="J2679" s="17"/>
      <c r="K2679" s="6"/>
      <c r="L2679" s="6"/>
      <c r="M2679" s="136"/>
      <c r="N2679" s="14"/>
      <c r="O2679" s="26"/>
      <c r="P2679" s="14"/>
      <c r="Q2679" s="14"/>
      <c r="R2679" s="14"/>
      <c r="S2679" s="14"/>
      <c r="T2679" s="14"/>
      <c r="U2679" s="14"/>
      <c r="V2679" s="6"/>
      <c r="W2679" s="256">
        <f t="shared" si="252"/>
        <v>0</v>
      </c>
      <c r="X2679" s="144" t="str">
        <f t="shared" si="254"/>
        <v/>
      </c>
      <c r="Y2679" s="26"/>
      <c r="Z2679" s="34"/>
      <c r="AA2679" s="34"/>
      <c r="AB2679" s="34"/>
      <c r="AC2679" s="35"/>
      <c r="AD2679" s="36"/>
      <c r="AE2679" s="49"/>
      <c r="AF2679" s="246"/>
      <c r="AG2679" s="257">
        <f t="shared" si="253"/>
        <v>0</v>
      </c>
      <c r="AH2679" s="252" t="str">
        <f t="shared" si="255"/>
        <v/>
      </c>
      <c r="AI2679" s="258">
        <f t="shared" si="256"/>
        <v>0</v>
      </c>
    </row>
    <row r="2680" spans="1:35" ht="14.25" customHeight="1" x14ac:dyDescent="0.2">
      <c r="A2680" s="20"/>
      <c r="B2680" s="7"/>
      <c r="C2680" s="7"/>
      <c r="D2680" s="88"/>
      <c r="E2680" s="6"/>
      <c r="F2680" s="88"/>
      <c r="G2680" s="14"/>
      <c r="H2680" s="14"/>
      <c r="I2680" s="17"/>
      <c r="J2680" s="17"/>
      <c r="K2680" s="6"/>
      <c r="L2680" s="6"/>
      <c r="M2680" s="136"/>
      <c r="N2680" s="14"/>
      <c r="O2680" s="26"/>
      <c r="P2680" s="14"/>
      <c r="Q2680" s="14"/>
      <c r="R2680" s="14"/>
      <c r="S2680" s="14"/>
      <c r="T2680" s="14"/>
      <c r="U2680" s="14"/>
      <c r="V2680" s="6"/>
      <c r="W2680" s="256">
        <f t="shared" si="252"/>
        <v>0</v>
      </c>
      <c r="X2680" s="144" t="str">
        <f t="shared" si="254"/>
        <v/>
      </c>
      <c r="Y2680" s="26"/>
      <c r="Z2680" s="34"/>
      <c r="AA2680" s="34"/>
      <c r="AB2680" s="34"/>
      <c r="AC2680" s="35"/>
      <c r="AD2680" s="36"/>
      <c r="AE2680" s="49"/>
      <c r="AF2680" s="246"/>
      <c r="AG2680" s="257">
        <f t="shared" si="253"/>
        <v>0</v>
      </c>
      <c r="AH2680" s="252" t="str">
        <f t="shared" si="255"/>
        <v/>
      </c>
      <c r="AI2680" s="258">
        <f t="shared" si="256"/>
        <v>0</v>
      </c>
    </row>
    <row r="2681" spans="1:35" ht="14.25" customHeight="1" x14ac:dyDescent="0.2">
      <c r="A2681" s="20"/>
      <c r="B2681" s="7"/>
      <c r="C2681" s="7"/>
      <c r="D2681" s="88"/>
      <c r="E2681" s="6"/>
      <c r="F2681" s="88"/>
      <c r="G2681" s="14"/>
      <c r="H2681" s="14"/>
      <c r="I2681" s="17"/>
      <c r="J2681" s="17"/>
      <c r="K2681" s="6"/>
      <c r="L2681" s="6"/>
      <c r="M2681" s="136"/>
      <c r="N2681" s="14"/>
      <c r="O2681" s="26"/>
      <c r="P2681" s="14"/>
      <c r="Q2681" s="14"/>
      <c r="R2681" s="14"/>
      <c r="S2681" s="14"/>
      <c r="T2681" s="14"/>
      <c r="U2681" s="14"/>
      <c r="V2681" s="6"/>
      <c r="W2681" s="256">
        <f t="shared" si="252"/>
        <v>0</v>
      </c>
      <c r="X2681" s="144" t="str">
        <f t="shared" si="254"/>
        <v/>
      </c>
      <c r="Y2681" s="26"/>
      <c r="Z2681" s="34"/>
      <c r="AA2681" s="34"/>
      <c r="AB2681" s="34"/>
      <c r="AC2681" s="35"/>
      <c r="AD2681" s="36"/>
      <c r="AE2681" s="49"/>
      <c r="AF2681" s="246"/>
      <c r="AG2681" s="257">
        <f t="shared" si="253"/>
        <v>0</v>
      </c>
      <c r="AH2681" s="252" t="str">
        <f t="shared" si="255"/>
        <v/>
      </c>
      <c r="AI2681" s="258">
        <f t="shared" si="256"/>
        <v>0</v>
      </c>
    </row>
    <row r="2682" spans="1:35" ht="14.25" customHeight="1" x14ac:dyDescent="0.2">
      <c r="A2682" s="20"/>
      <c r="B2682" s="7"/>
      <c r="C2682" s="7"/>
      <c r="D2682" s="88"/>
      <c r="E2682" s="6"/>
      <c r="F2682" s="88"/>
      <c r="G2682" s="14"/>
      <c r="H2682" s="14"/>
      <c r="I2682" s="17"/>
      <c r="J2682" s="17"/>
      <c r="K2682" s="6"/>
      <c r="L2682" s="6"/>
      <c r="M2682" s="136"/>
      <c r="N2682" s="14"/>
      <c r="O2682" s="26"/>
      <c r="P2682" s="14"/>
      <c r="Q2682" s="14"/>
      <c r="R2682" s="14"/>
      <c r="S2682" s="14"/>
      <c r="T2682" s="14"/>
      <c r="U2682" s="14"/>
      <c r="V2682" s="6"/>
      <c r="W2682" s="256">
        <f t="shared" si="252"/>
        <v>0</v>
      </c>
      <c r="X2682" s="144" t="str">
        <f t="shared" si="254"/>
        <v/>
      </c>
      <c r="Y2682" s="26"/>
      <c r="Z2682" s="34"/>
      <c r="AA2682" s="34"/>
      <c r="AB2682" s="34"/>
      <c r="AC2682" s="35"/>
      <c r="AD2682" s="36"/>
      <c r="AE2682" s="49"/>
      <c r="AF2682" s="246"/>
      <c r="AG2682" s="257">
        <f t="shared" si="253"/>
        <v>0</v>
      </c>
      <c r="AH2682" s="252" t="str">
        <f t="shared" si="255"/>
        <v/>
      </c>
      <c r="AI2682" s="258">
        <f t="shared" si="256"/>
        <v>0</v>
      </c>
    </row>
    <row r="2683" spans="1:35" ht="14.25" customHeight="1" x14ac:dyDescent="0.2">
      <c r="A2683" s="20"/>
      <c r="B2683" s="7"/>
      <c r="C2683" s="7"/>
      <c r="D2683" s="88"/>
      <c r="E2683" s="6"/>
      <c r="F2683" s="88"/>
      <c r="G2683" s="14"/>
      <c r="H2683" s="14"/>
      <c r="I2683" s="17"/>
      <c r="J2683" s="17"/>
      <c r="K2683" s="6"/>
      <c r="L2683" s="6"/>
      <c r="M2683" s="136"/>
      <c r="N2683" s="14"/>
      <c r="O2683" s="26"/>
      <c r="P2683" s="14"/>
      <c r="Q2683" s="14"/>
      <c r="R2683" s="14"/>
      <c r="S2683" s="14"/>
      <c r="T2683" s="14"/>
      <c r="U2683" s="14"/>
      <c r="V2683" s="6"/>
      <c r="W2683" s="256">
        <f t="shared" si="252"/>
        <v>0</v>
      </c>
      <c r="X2683" s="144" t="str">
        <f t="shared" si="254"/>
        <v/>
      </c>
      <c r="Y2683" s="26"/>
      <c r="Z2683" s="34"/>
      <c r="AA2683" s="34"/>
      <c r="AB2683" s="34"/>
      <c r="AC2683" s="35"/>
      <c r="AD2683" s="36"/>
      <c r="AE2683" s="49"/>
      <c r="AF2683" s="246"/>
      <c r="AG2683" s="257">
        <f t="shared" si="253"/>
        <v>0</v>
      </c>
      <c r="AH2683" s="252" t="str">
        <f t="shared" si="255"/>
        <v/>
      </c>
      <c r="AI2683" s="258">
        <f t="shared" si="256"/>
        <v>0</v>
      </c>
    </row>
    <row r="2684" spans="1:35" ht="14.25" customHeight="1" x14ac:dyDescent="0.2">
      <c r="A2684" s="20"/>
      <c r="B2684" s="7"/>
      <c r="C2684" s="7"/>
      <c r="D2684" s="88"/>
      <c r="E2684" s="6"/>
      <c r="F2684" s="88"/>
      <c r="G2684" s="14"/>
      <c r="H2684" s="14"/>
      <c r="I2684" s="17"/>
      <c r="J2684" s="17"/>
      <c r="K2684" s="6"/>
      <c r="L2684" s="6"/>
      <c r="M2684" s="136"/>
      <c r="N2684" s="14"/>
      <c r="O2684" s="26"/>
      <c r="P2684" s="14"/>
      <c r="Q2684" s="14"/>
      <c r="R2684" s="14"/>
      <c r="S2684" s="14"/>
      <c r="T2684" s="14"/>
      <c r="U2684" s="14"/>
      <c r="V2684" s="6"/>
      <c r="W2684" s="256">
        <f t="shared" si="252"/>
        <v>0</v>
      </c>
      <c r="X2684" s="144" t="str">
        <f t="shared" si="254"/>
        <v/>
      </c>
      <c r="Y2684" s="26"/>
      <c r="Z2684" s="34"/>
      <c r="AA2684" s="34"/>
      <c r="AB2684" s="34"/>
      <c r="AC2684" s="35"/>
      <c r="AD2684" s="36"/>
      <c r="AE2684" s="49"/>
      <c r="AF2684" s="246"/>
      <c r="AG2684" s="257">
        <f t="shared" si="253"/>
        <v>0</v>
      </c>
      <c r="AH2684" s="252" t="str">
        <f t="shared" si="255"/>
        <v/>
      </c>
      <c r="AI2684" s="258">
        <f t="shared" si="256"/>
        <v>0</v>
      </c>
    </row>
    <row r="2685" spans="1:35" ht="14.25" customHeight="1" x14ac:dyDescent="0.2">
      <c r="A2685" s="20"/>
      <c r="B2685" s="7"/>
      <c r="C2685" s="7"/>
      <c r="D2685" s="88"/>
      <c r="E2685" s="6"/>
      <c r="F2685" s="88"/>
      <c r="G2685" s="14"/>
      <c r="H2685" s="14"/>
      <c r="I2685" s="17"/>
      <c r="J2685" s="17"/>
      <c r="K2685" s="6"/>
      <c r="L2685" s="6"/>
      <c r="M2685" s="136"/>
      <c r="N2685" s="14"/>
      <c r="O2685" s="26"/>
      <c r="P2685" s="14"/>
      <c r="Q2685" s="14"/>
      <c r="R2685" s="14"/>
      <c r="S2685" s="14"/>
      <c r="T2685" s="14"/>
      <c r="U2685" s="14"/>
      <c r="V2685" s="6"/>
      <c r="W2685" s="256">
        <f t="shared" si="252"/>
        <v>0</v>
      </c>
      <c r="X2685" s="144" t="str">
        <f t="shared" si="254"/>
        <v/>
      </c>
      <c r="Y2685" s="26"/>
      <c r="Z2685" s="34"/>
      <c r="AA2685" s="34"/>
      <c r="AB2685" s="34"/>
      <c r="AC2685" s="35"/>
      <c r="AD2685" s="36"/>
      <c r="AE2685" s="49"/>
      <c r="AF2685" s="246"/>
      <c r="AG2685" s="257">
        <f t="shared" si="253"/>
        <v>0</v>
      </c>
      <c r="AH2685" s="252" t="str">
        <f t="shared" si="255"/>
        <v/>
      </c>
      <c r="AI2685" s="258">
        <f t="shared" si="256"/>
        <v>0</v>
      </c>
    </row>
    <row r="2686" spans="1:35" ht="14.25" customHeight="1" x14ac:dyDescent="0.2">
      <c r="A2686" s="20"/>
      <c r="B2686" s="7"/>
      <c r="C2686" s="7"/>
      <c r="D2686" s="88"/>
      <c r="E2686" s="6"/>
      <c r="F2686" s="88"/>
      <c r="G2686" s="14"/>
      <c r="H2686" s="14"/>
      <c r="I2686" s="17"/>
      <c r="J2686" s="17"/>
      <c r="K2686" s="6"/>
      <c r="L2686" s="6"/>
      <c r="M2686" s="136"/>
      <c r="N2686" s="14"/>
      <c r="O2686" s="26"/>
      <c r="P2686" s="14"/>
      <c r="Q2686" s="14"/>
      <c r="R2686" s="14"/>
      <c r="S2686" s="14"/>
      <c r="T2686" s="14"/>
      <c r="U2686" s="14"/>
      <c r="V2686" s="6"/>
      <c r="W2686" s="256">
        <f t="shared" si="252"/>
        <v>0</v>
      </c>
      <c r="X2686" s="144" t="str">
        <f t="shared" si="254"/>
        <v/>
      </c>
      <c r="Y2686" s="26"/>
      <c r="Z2686" s="34"/>
      <c r="AA2686" s="34"/>
      <c r="AB2686" s="34"/>
      <c r="AC2686" s="35"/>
      <c r="AD2686" s="36"/>
      <c r="AE2686" s="49"/>
      <c r="AF2686" s="246"/>
      <c r="AG2686" s="257">
        <f t="shared" si="253"/>
        <v>0</v>
      </c>
      <c r="AH2686" s="252" t="str">
        <f t="shared" si="255"/>
        <v/>
      </c>
      <c r="AI2686" s="258">
        <f t="shared" si="256"/>
        <v>0</v>
      </c>
    </row>
    <row r="2687" spans="1:35" ht="14.25" customHeight="1" x14ac:dyDescent="0.2">
      <c r="A2687" s="20"/>
      <c r="B2687" s="7"/>
      <c r="C2687" s="7"/>
      <c r="D2687" s="88"/>
      <c r="E2687" s="6"/>
      <c r="F2687" s="88"/>
      <c r="G2687" s="14"/>
      <c r="H2687" s="14"/>
      <c r="I2687" s="17"/>
      <c r="J2687" s="17"/>
      <c r="K2687" s="6"/>
      <c r="L2687" s="6"/>
      <c r="M2687" s="136"/>
      <c r="N2687" s="14"/>
      <c r="O2687" s="26"/>
      <c r="P2687" s="14"/>
      <c r="Q2687" s="14"/>
      <c r="R2687" s="14"/>
      <c r="S2687" s="14"/>
      <c r="T2687" s="14"/>
      <c r="U2687" s="14"/>
      <c r="V2687" s="6"/>
      <c r="W2687" s="256">
        <f t="shared" si="252"/>
        <v>0</v>
      </c>
      <c r="X2687" s="144" t="str">
        <f t="shared" si="254"/>
        <v/>
      </c>
      <c r="Y2687" s="26"/>
      <c r="Z2687" s="34"/>
      <c r="AA2687" s="34"/>
      <c r="AB2687" s="34"/>
      <c r="AC2687" s="35"/>
      <c r="AD2687" s="36"/>
      <c r="AE2687" s="49"/>
      <c r="AF2687" s="246"/>
      <c r="AG2687" s="257">
        <f t="shared" si="253"/>
        <v>0</v>
      </c>
      <c r="AH2687" s="252" t="str">
        <f t="shared" si="255"/>
        <v/>
      </c>
      <c r="AI2687" s="258">
        <f t="shared" si="256"/>
        <v>0</v>
      </c>
    </row>
    <row r="2688" spans="1:35" ht="14.25" customHeight="1" x14ac:dyDescent="0.2">
      <c r="A2688" s="20"/>
      <c r="B2688" s="7"/>
      <c r="C2688" s="7"/>
      <c r="D2688" s="88"/>
      <c r="E2688" s="6"/>
      <c r="F2688" s="88"/>
      <c r="G2688" s="14"/>
      <c r="H2688" s="14"/>
      <c r="I2688" s="17"/>
      <c r="J2688" s="17"/>
      <c r="K2688" s="6"/>
      <c r="L2688" s="6"/>
      <c r="M2688" s="136"/>
      <c r="N2688" s="14"/>
      <c r="O2688" s="26"/>
      <c r="P2688" s="14"/>
      <c r="Q2688" s="14"/>
      <c r="R2688" s="14"/>
      <c r="S2688" s="14"/>
      <c r="T2688" s="14"/>
      <c r="U2688" s="14"/>
      <c r="V2688" s="6"/>
      <c r="W2688" s="256">
        <f t="shared" si="252"/>
        <v>0</v>
      </c>
      <c r="X2688" s="144" t="str">
        <f t="shared" si="254"/>
        <v/>
      </c>
      <c r="Y2688" s="26"/>
      <c r="Z2688" s="34"/>
      <c r="AA2688" s="34"/>
      <c r="AB2688" s="34"/>
      <c r="AC2688" s="35"/>
      <c r="AD2688" s="36"/>
      <c r="AE2688" s="49"/>
      <c r="AF2688" s="246"/>
      <c r="AG2688" s="257">
        <f t="shared" si="253"/>
        <v>0</v>
      </c>
      <c r="AH2688" s="252" t="str">
        <f t="shared" si="255"/>
        <v/>
      </c>
      <c r="AI2688" s="258">
        <f t="shared" si="256"/>
        <v>0</v>
      </c>
    </row>
    <row r="2689" spans="1:35" ht="14.25" customHeight="1" x14ac:dyDescent="0.2">
      <c r="A2689" s="20"/>
      <c r="B2689" s="7"/>
      <c r="C2689" s="7"/>
      <c r="D2689" s="88"/>
      <c r="E2689" s="6"/>
      <c r="F2689" s="88"/>
      <c r="G2689" s="14"/>
      <c r="H2689" s="14"/>
      <c r="I2689" s="17"/>
      <c r="J2689" s="17"/>
      <c r="K2689" s="6"/>
      <c r="L2689" s="6"/>
      <c r="M2689" s="136"/>
      <c r="N2689" s="14"/>
      <c r="O2689" s="26"/>
      <c r="P2689" s="14"/>
      <c r="Q2689" s="14"/>
      <c r="R2689" s="14"/>
      <c r="S2689" s="14"/>
      <c r="T2689" s="14"/>
      <c r="U2689" s="14"/>
      <c r="V2689" s="6"/>
      <c r="W2689" s="256">
        <f t="shared" si="252"/>
        <v>0</v>
      </c>
      <c r="X2689" s="144" t="str">
        <f t="shared" si="254"/>
        <v/>
      </c>
      <c r="Y2689" s="26"/>
      <c r="Z2689" s="34"/>
      <c r="AA2689" s="34"/>
      <c r="AB2689" s="34"/>
      <c r="AC2689" s="35"/>
      <c r="AD2689" s="36"/>
      <c r="AE2689" s="49"/>
      <c r="AF2689" s="246"/>
      <c r="AG2689" s="257">
        <f t="shared" si="253"/>
        <v>0</v>
      </c>
      <c r="AH2689" s="252" t="str">
        <f t="shared" si="255"/>
        <v/>
      </c>
      <c r="AI2689" s="258">
        <f t="shared" si="256"/>
        <v>0</v>
      </c>
    </row>
    <row r="2690" spans="1:35" ht="14.25" customHeight="1" x14ac:dyDescent="0.2">
      <c r="A2690" s="20"/>
      <c r="B2690" s="7"/>
      <c r="C2690" s="7"/>
      <c r="D2690" s="88"/>
      <c r="E2690" s="6"/>
      <c r="F2690" s="88"/>
      <c r="G2690" s="14"/>
      <c r="H2690" s="14"/>
      <c r="I2690" s="17"/>
      <c r="J2690" s="17"/>
      <c r="K2690" s="6"/>
      <c r="L2690" s="6"/>
      <c r="M2690" s="136"/>
      <c r="N2690" s="14"/>
      <c r="O2690" s="26"/>
      <c r="P2690" s="14"/>
      <c r="Q2690" s="14"/>
      <c r="R2690" s="14"/>
      <c r="S2690" s="14"/>
      <c r="T2690" s="14"/>
      <c r="U2690" s="14"/>
      <c r="V2690" s="6"/>
      <c r="W2690" s="256">
        <f t="shared" si="252"/>
        <v>0</v>
      </c>
      <c r="X2690" s="144" t="str">
        <f t="shared" si="254"/>
        <v/>
      </c>
      <c r="Y2690" s="26"/>
      <c r="Z2690" s="34"/>
      <c r="AA2690" s="34"/>
      <c r="AB2690" s="34"/>
      <c r="AC2690" s="35"/>
      <c r="AD2690" s="36"/>
      <c r="AE2690" s="49"/>
      <c r="AF2690" s="246"/>
      <c r="AG2690" s="257">
        <f t="shared" si="253"/>
        <v>0</v>
      </c>
      <c r="AH2690" s="252" t="str">
        <f t="shared" si="255"/>
        <v/>
      </c>
      <c r="AI2690" s="258">
        <f t="shared" si="256"/>
        <v>0</v>
      </c>
    </row>
    <row r="2691" spans="1:35" ht="14.25" customHeight="1" x14ac:dyDescent="0.2">
      <c r="A2691" s="20"/>
      <c r="B2691" s="7"/>
      <c r="C2691" s="7"/>
      <c r="D2691" s="88"/>
      <c r="E2691" s="6"/>
      <c r="F2691" s="88"/>
      <c r="G2691" s="14"/>
      <c r="H2691" s="14"/>
      <c r="I2691" s="17"/>
      <c r="J2691" s="17"/>
      <c r="K2691" s="6"/>
      <c r="L2691" s="6"/>
      <c r="M2691" s="136"/>
      <c r="N2691" s="14"/>
      <c r="O2691" s="26"/>
      <c r="P2691" s="14"/>
      <c r="Q2691" s="14"/>
      <c r="R2691" s="14"/>
      <c r="S2691" s="14"/>
      <c r="T2691" s="14"/>
      <c r="U2691" s="14"/>
      <c r="V2691" s="6"/>
      <c r="W2691" s="256">
        <f t="shared" si="252"/>
        <v>0</v>
      </c>
      <c r="X2691" s="144" t="str">
        <f t="shared" si="254"/>
        <v/>
      </c>
      <c r="Y2691" s="26"/>
      <c r="Z2691" s="34"/>
      <c r="AA2691" s="34"/>
      <c r="AB2691" s="34"/>
      <c r="AC2691" s="35"/>
      <c r="AD2691" s="36"/>
      <c r="AE2691" s="49"/>
      <c r="AF2691" s="246"/>
      <c r="AG2691" s="257">
        <f t="shared" si="253"/>
        <v>0</v>
      </c>
      <c r="AH2691" s="252" t="str">
        <f t="shared" si="255"/>
        <v/>
      </c>
      <c r="AI2691" s="258">
        <f t="shared" si="256"/>
        <v>0</v>
      </c>
    </row>
    <row r="2692" spans="1:35" ht="14.25" customHeight="1" x14ac:dyDescent="0.2">
      <c r="A2692" s="20"/>
      <c r="B2692" s="7"/>
      <c r="C2692" s="7"/>
      <c r="D2692" s="88"/>
      <c r="E2692" s="6"/>
      <c r="F2692" s="88"/>
      <c r="G2692" s="14"/>
      <c r="H2692" s="14"/>
      <c r="I2692" s="17"/>
      <c r="J2692" s="17"/>
      <c r="K2692" s="6"/>
      <c r="L2692" s="6"/>
      <c r="M2692" s="136"/>
      <c r="N2692" s="14"/>
      <c r="O2692" s="26"/>
      <c r="P2692" s="14"/>
      <c r="Q2692" s="14"/>
      <c r="R2692" s="14"/>
      <c r="S2692" s="14"/>
      <c r="T2692" s="14"/>
      <c r="U2692" s="14"/>
      <c r="V2692" s="6"/>
      <c r="W2692" s="256">
        <f t="shared" si="252"/>
        <v>0</v>
      </c>
      <c r="X2692" s="144" t="str">
        <f t="shared" si="254"/>
        <v/>
      </c>
      <c r="Y2692" s="26"/>
      <c r="Z2692" s="34"/>
      <c r="AA2692" s="34"/>
      <c r="AB2692" s="34"/>
      <c r="AC2692" s="35"/>
      <c r="AD2692" s="36"/>
      <c r="AE2692" s="49"/>
      <c r="AF2692" s="246"/>
      <c r="AG2692" s="257">
        <f t="shared" si="253"/>
        <v>0</v>
      </c>
      <c r="AH2692" s="252" t="str">
        <f t="shared" si="255"/>
        <v/>
      </c>
      <c r="AI2692" s="258">
        <f t="shared" si="256"/>
        <v>0</v>
      </c>
    </row>
    <row r="2693" spans="1:35" ht="14.25" customHeight="1" x14ac:dyDescent="0.2">
      <c r="A2693" s="20"/>
      <c r="B2693" s="7"/>
      <c r="C2693" s="7"/>
      <c r="D2693" s="88"/>
      <c r="E2693" s="6"/>
      <c r="F2693" s="88"/>
      <c r="G2693" s="14"/>
      <c r="H2693" s="14"/>
      <c r="I2693" s="17"/>
      <c r="J2693" s="17"/>
      <c r="K2693" s="6"/>
      <c r="L2693" s="6"/>
      <c r="M2693" s="136"/>
      <c r="N2693" s="14"/>
      <c r="O2693" s="26"/>
      <c r="P2693" s="14"/>
      <c r="Q2693" s="14"/>
      <c r="R2693" s="14"/>
      <c r="S2693" s="14"/>
      <c r="T2693" s="14"/>
      <c r="U2693" s="14"/>
      <c r="V2693" s="6"/>
      <c r="W2693" s="256">
        <f t="shared" si="252"/>
        <v>0</v>
      </c>
      <c r="X2693" s="144" t="str">
        <f t="shared" si="254"/>
        <v/>
      </c>
      <c r="Y2693" s="26"/>
      <c r="Z2693" s="34"/>
      <c r="AA2693" s="34"/>
      <c r="AB2693" s="34"/>
      <c r="AC2693" s="35"/>
      <c r="AD2693" s="36"/>
      <c r="AE2693" s="49"/>
      <c r="AF2693" s="246"/>
      <c r="AG2693" s="257">
        <f t="shared" si="253"/>
        <v>0</v>
      </c>
      <c r="AH2693" s="252" t="str">
        <f t="shared" si="255"/>
        <v/>
      </c>
      <c r="AI2693" s="258">
        <f t="shared" si="256"/>
        <v>0</v>
      </c>
    </row>
    <row r="2694" spans="1:35" ht="14.25" customHeight="1" x14ac:dyDescent="0.2">
      <c r="A2694" s="20"/>
      <c r="B2694" s="7"/>
      <c r="C2694" s="7"/>
      <c r="D2694" s="88"/>
      <c r="E2694" s="6"/>
      <c r="F2694" s="88"/>
      <c r="G2694" s="14"/>
      <c r="H2694" s="14"/>
      <c r="I2694" s="17"/>
      <c r="J2694" s="17"/>
      <c r="K2694" s="6"/>
      <c r="L2694" s="6"/>
      <c r="M2694" s="136"/>
      <c r="N2694" s="14"/>
      <c r="O2694" s="26"/>
      <c r="P2694" s="14"/>
      <c r="Q2694" s="14"/>
      <c r="R2694" s="14"/>
      <c r="S2694" s="14"/>
      <c r="T2694" s="14"/>
      <c r="U2694" s="14"/>
      <c r="V2694" s="6"/>
      <c r="W2694" s="256">
        <f t="shared" si="252"/>
        <v>0</v>
      </c>
      <c r="X2694" s="144" t="str">
        <f t="shared" si="254"/>
        <v/>
      </c>
      <c r="Y2694" s="26"/>
      <c r="Z2694" s="34"/>
      <c r="AA2694" s="34"/>
      <c r="AB2694" s="34"/>
      <c r="AC2694" s="35"/>
      <c r="AD2694" s="36"/>
      <c r="AE2694" s="49"/>
      <c r="AF2694" s="246"/>
      <c r="AG2694" s="257">
        <f t="shared" si="253"/>
        <v>0</v>
      </c>
      <c r="AH2694" s="252" t="str">
        <f t="shared" si="255"/>
        <v/>
      </c>
      <c r="AI2694" s="258">
        <f t="shared" si="256"/>
        <v>0</v>
      </c>
    </row>
    <row r="2695" spans="1:35" ht="14.25" customHeight="1" x14ac:dyDescent="0.2">
      <c r="A2695" s="20"/>
      <c r="B2695" s="7"/>
      <c r="C2695" s="7"/>
      <c r="D2695" s="88"/>
      <c r="E2695" s="6"/>
      <c r="F2695" s="88"/>
      <c r="G2695" s="14"/>
      <c r="H2695" s="14"/>
      <c r="I2695" s="17"/>
      <c r="J2695" s="17"/>
      <c r="K2695" s="6"/>
      <c r="L2695" s="6"/>
      <c r="M2695" s="136"/>
      <c r="N2695" s="14"/>
      <c r="O2695" s="26"/>
      <c r="P2695" s="14"/>
      <c r="Q2695" s="14"/>
      <c r="R2695" s="14"/>
      <c r="S2695" s="14"/>
      <c r="T2695" s="14"/>
      <c r="U2695" s="14"/>
      <c r="V2695" s="6"/>
      <c r="W2695" s="256">
        <f t="shared" si="252"/>
        <v>0</v>
      </c>
      <c r="X2695" s="144" t="str">
        <f t="shared" si="254"/>
        <v/>
      </c>
      <c r="Y2695" s="26"/>
      <c r="Z2695" s="34"/>
      <c r="AA2695" s="34"/>
      <c r="AB2695" s="34"/>
      <c r="AC2695" s="35"/>
      <c r="AD2695" s="36"/>
      <c r="AE2695" s="49"/>
      <c r="AF2695" s="246"/>
      <c r="AG2695" s="257">
        <f t="shared" si="253"/>
        <v>0</v>
      </c>
      <c r="AH2695" s="252" t="str">
        <f t="shared" si="255"/>
        <v/>
      </c>
      <c r="AI2695" s="258">
        <f t="shared" si="256"/>
        <v>0</v>
      </c>
    </row>
    <row r="2696" spans="1:35" ht="14.25" customHeight="1" x14ac:dyDescent="0.2">
      <c r="A2696" s="20"/>
      <c r="B2696" s="7"/>
      <c r="C2696" s="7"/>
      <c r="D2696" s="88"/>
      <c r="E2696" s="6"/>
      <c r="F2696" s="88"/>
      <c r="G2696" s="14"/>
      <c r="H2696" s="14"/>
      <c r="I2696" s="17"/>
      <c r="J2696" s="17"/>
      <c r="K2696" s="6"/>
      <c r="L2696" s="6"/>
      <c r="M2696" s="136"/>
      <c r="N2696" s="14"/>
      <c r="O2696" s="26"/>
      <c r="P2696" s="14"/>
      <c r="Q2696" s="14"/>
      <c r="R2696" s="14"/>
      <c r="S2696" s="14"/>
      <c r="T2696" s="14"/>
      <c r="U2696" s="14"/>
      <c r="V2696" s="6"/>
      <c r="W2696" s="256">
        <f t="shared" si="252"/>
        <v>0</v>
      </c>
      <c r="X2696" s="144" t="str">
        <f t="shared" si="254"/>
        <v/>
      </c>
      <c r="Y2696" s="26"/>
      <c r="Z2696" s="34"/>
      <c r="AA2696" s="34"/>
      <c r="AB2696" s="34"/>
      <c r="AC2696" s="35"/>
      <c r="AD2696" s="36"/>
      <c r="AE2696" s="49"/>
      <c r="AF2696" s="246"/>
      <c r="AG2696" s="257">
        <f t="shared" si="253"/>
        <v>0</v>
      </c>
      <c r="AH2696" s="252" t="str">
        <f t="shared" si="255"/>
        <v/>
      </c>
      <c r="AI2696" s="258">
        <f t="shared" si="256"/>
        <v>0</v>
      </c>
    </row>
    <row r="2697" spans="1:35" ht="14.25" customHeight="1" x14ac:dyDescent="0.2">
      <c r="A2697" s="20"/>
      <c r="B2697" s="7"/>
      <c r="C2697" s="7"/>
      <c r="D2697" s="88"/>
      <c r="E2697" s="6"/>
      <c r="F2697" s="88"/>
      <c r="G2697" s="14"/>
      <c r="H2697" s="14"/>
      <c r="I2697" s="17"/>
      <c r="J2697" s="17"/>
      <c r="K2697" s="6"/>
      <c r="L2697" s="6"/>
      <c r="M2697" s="136"/>
      <c r="N2697" s="14"/>
      <c r="O2697" s="26"/>
      <c r="P2697" s="14"/>
      <c r="Q2697" s="14"/>
      <c r="R2697" s="14"/>
      <c r="S2697" s="14"/>
      <c r="T2697" s="14"/>
      <c r="U2697" s="14"/>
      <c r="V2697" s="6"/>
      <c r="W2697" s="256">
        <f t="shared" si="252"/>
        <v>0</v>
      </c>
      <c r="X2697" s="144" t="str">
        <f t="shared" si="254"/>
        <v/>
      </c>
      <c r="Y2697" s="26"/>
      <c r="Z2697" s="34"/>
      <c r="AA2697" s="34"/>
      <c r="AB2697" s="34"/>
      <c r="AC2697" s="35"/>
      <c r="AD2697" s="36"/>
      <c r="AE2697" s="49"/>
      <c r="AF2697" s="246"/>
      <c r="AG2697" s="257">
        <f t="shared" si="253"/>
        <v>0</v>
      </c>
      <c r="AH2697" s="252" t="str">
        <f t="shared" si="255"/>
        <v/>
      </c>
      <c r="AI2697" s="258">
        <f t="shared" si="256"/>
        <v>0</v>
      </c>
    </row>
    <row r="2698" spans="1:35" ht="14.25" customHeight="1" x14ac:dyDescent="0.2">
      <c r="A2698" s="20"/>
      <c r="B2698" s="7"/>
      <c r="C2698" s="7"/>
      <c r="D2698" s="88"/>
      <c r="E2698" s="6"/>
      <c r="F2698" s="88"/>
      <c r="G2698" s="14"/>
      <c r="H2698" s="14"/>
      <c r="I2698" s="17"/>
      <c r="J2698" s="17"/>
      <c r="K2698" s="6"/>
      <c r="L2698" s="6"/>
      <c r="M2698" s="136"/>
      <c r="N2698" s="14"/>
      <c r="O2698" s="26"/>
      <c r="P2698" s="14"/>
      <c r="Q2698" s="14"/>
      <c r="R2698" s="14"/>
      <c r="S2698" s="14"/>
      <c r="T2698" s="14"/>
      <c r="U2698" s="14"/>
      <c r="V2698" s="6"/>
      <c r="W2698" s="256">
        <f t="shared" si="252"/>
        <v>0</v>
      </c>
      <c r="X2698" s="144" t="str">
        <f t="shared" si="254"/>
        <v/>
      </c>
      <c r="Y2698" s="26"/>
      <c r="Z2698" s="34"/>
      <c r="AA2698" s="34"/>
      <c r="AB2698" s="34"/>
      <c r="AC2698" s="35"/>
      <c r="AD2698" s="36"/>
      <c r="AE2698" s="49"/>
      <c r="AF2698" s="246"/>
      <c r="AG2698" s="257">
        <f t="shared" si="253"/>
        <v>0</v>
      </c>
      <c r="AH2698" s="252" t="str">
        <f t="shared" si="255"/>
        <v/>
      </c>
      <c r="AI2698" s="258">
        <f t="shared" si="256"/>
        <v>0</v>
      </c>
    </row>
    <row r="2699" spans="1:35" ht="14.25" customHeight="1" x14ac:dyDescent="0.2">
      <c r="A2699" s="20"/>
      <c r="B2699" s="7"/>
      <c r="C2699" s="7"/>
      <c r="D2699" s="88"/>
      <c r="E2699" s="6"/>
      <c r="F2699" s="88"/>
      <c r="G2699" s="14"/>
      <c r="H2699" s="14"/>
      <c r="I2699" s="17"/>
      <c r="J2699" s="17"/>
      <c r="K2699" s="6"/>
      <c r="L2699" s="6"/>
      <c r="M2699" s="136"/>
      <c r="N2699" s="14"/>
      <c r="O2699" s="26"/>
      <c r="P2699" s="14"/>
      <c r="Q2699" s="14"/>
      <c r="R2699" s="14"/>
      <c r="S2699" s="14"/>
      <c r="T2699" s="14"/>
      <c r="U2699" s="14"/>
      <c r="V2699" s="6"/>
      <c r="W2699" s="256">
        <f t="shared" si="252"/>
        <v>0</v>
      </c>
      <c r="X2699" s="144" t="str">
        <f t="shared" si="254"/>
        <v/>
      </c>
      <c r="Y2699" s="26"/>
      <c r="Z2699" s="34"/>
      <c r="AA2699" s="34"/>
      <c r="AB2699" s="34"/>
      <c r="AC2699" s="35"/>
      <c r="AD2699" s="36"/>
      <c r="AE2699" s="49"/>
      <c r="AF2699" s="246"/>
      <c r="AG2699" s="257">
        <f t="shared" si="253"/>
        <v>0</v>
      </c>
      <c r="AH2699" s="252" t="str">
        <f t="shared" si="255"/>
        <v/>
      </c>
      <c r="AI2699" s="258">
        <f t="shared" si="256"/>
        <v>0</v>
      </c>
    </row>
    <row r="2700" spans="1:35" ht="14.25" customHeight="1" x14ac:dyDescent="0.2">
      <c r="A2700" s="20"/>
      <c r="B2700" s="7"/>
      <c r="C2700" s="7"/>
      <c r="D2700" s="88"/>
      <c r="E2700" s="6"/>
      <c r="F2700" s="88"/>
      <c r="G2700" s="14"/>
      <c r="H2700" s="14"/>
      <c r="I2700" s="17"/>
      <c r="J2700" s="17"/>
      <c r="K2700" s="6"/>
      <c r="L2700" s="6"/>
      <c r="M2700" s="136"/>
      <c r="N2700" s="14"/>
      <c r="O2700" s="26"/>
      <c r="P2700" s="14"/>
      <c r="Q2700" s="14"/>
      <c r="R2700" s="14"/>
      <c r="S2700" s="14"/>
      <c r="T2700" s="14"/>
      <c r="U2700" s="14"/>
      <c r="V2700" s="6"/>
      <c r="W2700" s="256">
        <f t="shared" si="252"/>
        <v>0</v>
      </c>
      <c r="X2700" s="144" t="str">
        <f t="shared" si="254"/>
        <v/>
      </c>
      <c r="Y2700" s="26"/>
      <c r="Z2700" s="34"/>
      <c r="AA2700" s="34"/>
      <c r="AB2700" s="34"/>
      <c r="AC2700" s="35"/>
      <c r="AD2700" s="36"/>
      <c r="AE2700" s="49"/>
      <c r="AF2700" s="246"/>
      <c r="AG2700" s="257">
        <f t="shared" si="253"/>
        <v>0</v>
      </c>
      <c r="AH2700" s="252" t="str">
        <f t="shared" si="255"/>
        <v/>
      </c>
      <c r="AI2700" s="258">
        <f t="shared" si="256"/>
        <v>0</v>
      </c>
    </row>
    <row r="2701" spans="1:35" ht="14.25" customHeight="1" x14ac:dyDescent="0.2">
      <c r="A2701" s="20"/>
      <c r="B2701" s="7"/>
      <c r="C2701" s="7"/>
      <c r="D2701" s="88"/>
      <c r="E2701" s="6"/>
      <c r="F2701" s="88"/>
      <c r="G2701" s="14"/>
      <c r="H2701" s="14"/>
      <c r="I2701" s="17"/>
      <c r="J2701" s="17"/>
      <c r="K2701" s="6"/>
      <c r="L2701" s="6"/>
      <c r="M2701" s="136"/>
      <c r="N2701" s="14"/>
      <c r="O2701" s="26"/>
      <c r="P2701" s="14"/>
      <c r="Q2701" s="14"/>
      <c r="R2701" s="14"/>
      <c r="S2701" s="14"/>
      <c r="T2701" s="14"/>
      <c r="U2701" s="14"/>
      <c r="V2701" s="6"/>
      <c r="W2701" s="256">
        <f t="shared" si="252"/>
        <v>0</v>
      </c>
      <c r="X2701" s="144" t="str">
        <f t="shared" si="254"/>
        <v/>
      </c>
      <c r="Y2701" s="26"/>
      <c r="Z2701" s="34"/>
      <c r="AA2701" s="34"/>
      <c r="AB2701" s="34"/>
      <c r="AC2701" s="35"/>
      <c r="AD2701" s="36"/>
      <c r="AE2701" s="49"/>
      <c r="AF2701" s="246"/>
      <c r="AG2701" s="257">
        <f t="shared" si="253"/>
        <v>0</v>
      </c>
      <c r="AH2701" s="252" t="str">
        <f t="shared" si="255"/>
        <v/>
      </c>
      <c r="AI2701" s="258">
        <f t="shared" si="256"/>
        <v>0</v>
      </c>
    </row>
    <row r="2702" spans="1:35" ht="14.25" customHeight="1" x14ac:dyDescent="0.2">
      <c r="A2702" s="20"/>
      <c r="B2702" s="7"/>
      <c r="C2702" s="7"/>
      <c r="D2702" s="88"/>
      <c r="E2702" s="6"/>
      <c r="F2702" s="88"/>
      <c r="G2702" s="14"/>
      <c r="H2702" s="14"/>
      <c r="I2702" s="17"/>
      <c r="J2702" s="17"/>
      <c r="K2702" s="6"/>
      <c r="L2702" s="6"/>
      <c r="M2702" s="136"/>
      <c r="N2702" s="14"/>
      <c r="O2702" s="26"/>
      <c r="P2702" s="14"/>
      <c r="Q2702" s="14"/>
      <c r="R2702" s="14"/>
      <c r="S2702" s="14"/>
      <c r="T2702" s="14"/>
      <c r="U2702" s="14"/>
      <c r="V2702" s="6"/>
      <c r="W2702" s="256">
        <f t="shared" si="252"/>
        <v>0</v>
      </c>
      <c r="X2702" s="144" t="str">
        <f t="shared" si="254"/>
        <v/>
      </c>
      <c r="Y2702" s="26"/>
      <c r="Z2702" s="34"/>
      <c r="AA2702" s="34"/>
      <c r="AB2702" s="34"/>
      <c r="AC2702" s="35"/>
      <c r="AD2702" s="36"/>
      <c r="AE2702" s="49"/>
      <c r="AF2702" s="246"/>
      <c r="AG2702" s="257">
        <f t="shared" si="253"/>
        <v>0</v>
      </c>
      <c r="AH2702" s="252" t="str">
        <f t="shared" si="255"/>
        <v/>
      </c>
      <c r="AI2702" s="258">
        <f t="shared" si="256"/>
        <v>0</v>
      </c>
    </row>
    <row r="2703" spans="1:35" ht="14.25" customHeight="1" x14ac:dyDescent="0.2">
      <c r="A2703" s="20"/>
      <c r="B2703" s="7"/>
      <c r="C2703" s="7"/>
      <c r="D2703" s="88"/>
      <c r="E2703" s="6"/>
      <c r="F2703" s="88"/>
      <c r="G2703" s="14"/>
      <c r="H2703" s="14"/>
      <c r="I2703" s="17"/>
      <c r="J2703" s="17"/>
      <c r="K2703" s="6"/>
      <c r="L2703" s="6"/>
      <c r="M2703" s="136"/>
      <c r="N2703" s="14"/>
      <c r="O2703" s="26"/>
      <c r="P2703" s="14"/>
      <c r="Q2703" s="14"/>
      <c r="R2703" s="14"/>
      <c r="S2703" s="14"/>
      <c r="T2703" s="14"/>
      <c r="U2703" s="14"/>
      <c r="V2703" s="6"/>
      <c r="W2703" s="256">
        <f t="shared" si="252"/>
        <v>0</v>
      </c>
      <c r="X2703" s="144" t="str">
        <f t="shared" si="254"/>
        <v/>
      </c>
      <c r="Y2703" s="26"/>
      <c r="Z2703" s="34"/>
      <c r="AA2703" s="34"/>
      <c r="AB2703" s="34"/>
      <c r="AC2703" s="35"/>
      <c r="AD2703" s="36"/>
      <c r="AE2703" s="49"/>
      <c r="AF2703" s="246"/>
      <c r="AG2703" s="257">
        <f t="shared" si="253"/>
        <v>0</v>
      </c>
      <c r="AH2703" s="252" t="str">
        <f t="shared" si="255"/>
        <v/>
      </c>
      <c r="AI2703" s="258">
        <f t="shared" si="256"/>
        <v>0</v>
      </c>
    </row>
    <row r="2704" spans="1:35" ht="14.25" customHeight="1" x14ac:dyDescent="0.2">
      <c r="A2704" s="20"/>
      <c r="B2704" s="7"/>
      <c r="C2704" s="7"/>
      <c r="D2704" s="88"/>
      <c r="E2704" s="6"/>
      <c r="F2704" s="88"/>
      <c r="G2704" s="14"/>
      <c r="H2704" s="14"/>
      <c r="I2704" s="17"/>
      <c r="J2704" s="17"/>
      <c r="K2704" s="6"/>
      <c r="L2704" s="6"/>
      <c r="M2704" s="136"/>
      <c r="N2704" s="14"/>
      <c r="O2704" s="26"/>
      <c r="P2704" s="14"/>
      <c r="Q2704" s="14"/>
      <c r="R2704" s="14"/>
      <c r="S2704" s="14"/>
      <c r="T2704" s="14"/>
      <c r="U2704" s="14"/>
      <c r="V2704" s="6"/>
      <c r="W2704" s="256">
        <f t="shared" si="252"/>
        <v>0</v>
      </c>
      <c r="X2704" s="144" t="str">
        <f t="shared" si="254"/>
        <v/>
      </c>
      <c r="Y2704" s="26"/>
      <c r="Z2704" s="34"/>
      <c r="AA2704" s="34"/>
      <c r="AB2704" s="34"/>
      <c r="AC2704" s="35"/>
      <c r="AD2704" s="36"/>
      <c r="AE2704" s="49"/>
      <c r="AF2704" s="246"/>
      <c r="AG2704" s="257">
        <f t="shared" si="253"/>
        <v>0</v>
      </c>
      <c r="AH2704" s="252" t="str">
        <f t="shared" si="255"/>
        <v/>
      </c>
      <c r="AI2704" s="258">
        <f t="shared" si="256"/>
        <v>0</v>
      </c>
    </row>
    <row r="2705" spans="1:35" ht="14.25" customHeight="1" x14ac:dyDescent="0.2">
      <c r="A2705" s="20"/>
      <c r="B2705" s="7"/>
      <c r="C2705" s="7"/>
      <c r="D2705" s="88"/>
      <c r="E2705" s="6"/>
      <c r="F2705" s="88"/>
      <c r="G2705" s="14"/>
      <c r="H2705" s="14"/>
      <c r="I2705" s="17"/>
      <c r="J2705" s="17"/>
      <c r="K2705" s="6"/>
      <c r="L2705" s="6"/>
      <c r="M2705" s="136"/>
      <c r="N2705" s="14"/>
      <c r="O2705" s="26"/>
      <c r="P2705" s="14"/>
      <c r="Q2705" s="14"/>
      <c r="R2705" s="14"/>
      <c r="S2705" s="14"/>
      <c r="T2705" s="14"/>
      <c r="U2705" s="14"/>
      <c r="V2705" s="6"/>
      <c r="W2705" s="256">
        <f t="shared" si="252"/>
        <v>0</v>
      </c>
      <c r="X2705" s="144" t="str">
        <f t="shared" si="254"/>
        <v/>
      </c>
      <c r="Y2705" s="26"/>
      <c r="Z2705" s="34"/>
      <c r="AA2705" s="34"/>
      <c r="AB2705" s="34"/>
      <c r="AC2705" s="35"/>
      <c r="AD2705" s="36"/>
      <c r="AE2705" s="49"/>
      <c r="AF2705" s="246"/>
      <c r="AG2705" s="257">
        <f t="shared" si="253"/>
        <v>0</v>
      </c>
      <c r="AH2705" s="252" t="str">
        <f t="shared" si="255"/>
        <v/>
      </c>
      <c r="AI2705" s="258">
        <f t="shared" si="256"/>
        <v>0</v>
      </c>
    </row>
    <row r="2706" spans="1:35" ht="14.25" customHeight="1" x14ac:dyDescent="0.2">
      <c r="A2706" s="20"/>
      <c r="B2706" s="7"/>
      <c r="C2706" s="7"/>
      <c r="D2706" s="88"/>
      <c r="E2706" s="6"/>
      <c r="F2706" s="88"/>
      <c r="G2706" s="14"/>
      <c r="H2706" s="14"/>
      <c r="I2706" s="17"/>
      <c r="J2706" s="17"/>
      <c r="K2706" s="6"/>
      <c r="L2706" s="6"/>
      <c r="M2706" s="136"/>
      <c r="N2706" s="14"/>
      <c r="O2706" s="26"/>
      <c r="P2706" s="14"/>
      <c r="Q2706" s="14"/>
      <c r="R2706" s="14"/>
      <c r="S2706" s="14"/>
      <c r="T2706" s="14"/>
      <c r="U2706" s="14"/>
      <c r="V2706" s="6"/>
      <c r="W2706" s="256">
        <f t="shared" si="252"/>
        <v>0</v>
      </c>
      <c r="X2706" s="144" t="str">
        <f t="shared" si="254"/>
        <v/>
      </c>
      <c r="Y2706" s="26"/>
      <c r="Z2706" s="34"/>
      <c r="AA2706" s="34"/>
      <c r="AB2706" s="34"/>
      <c r="AC2706" s="35"/>
      <c r="AD2706" s="36"/>
      <c r="AE2706" s="49"/>
      <c r="AF2706" s="246"/>
      <c r="AG2706" s="257">
        <f t="shared" si="253"/>
        <v>0</v>
      </c>
      <c r="AH2706" s="252" t="str">
        <f t="shared" si="255"/>
        <v/>
      </c>
      <c r="AI2706" s="258">
        <f t="shared" si="256"/>
        <v>0</v>
      </c>
    </row>
    <row r="2707" spans="1:35" ht="14.25" customHeight="1" x14ac:dyDescent="0.2">
      <c r="A2707" s="20"/>
      <c r="B2707" s="7"/>
      <c r="C2707" s="7"/>
      <c r="D2707" s="88"/>
      <c r="E2707" s="6"/>
      <c r="F2707" s="88"/>
      <c r="G2707" s="14"/>
      <c r="H2707" s="14"/>
      <c r="I2707" s="17"/>
      <c r="J2707" s="17"/>
      <c r="K2707" s="6"/>
      <c r="L2707" s="6"/>
      <c r="M2707" s="136"/>
      <c r="N2707" s="14"/>
      <c r="O2707" s="26"/>
      <c r="P2707" s="14"/>
      <c r="Q2707" s="14"/>
      <c r="R2707" s="14"/>
      <c r="S2707" s="14"/>
      <c r="T2707" s="14"/>
      <c r="U2707" s="14"/>
      <c r="V2707" s="6"/>
      <c r="W2707" s="256">
        <f t="shared" si="252"/>
        <v>0</v>
      </c>
      <c r="X2707" s="144" t="str">
        <f t="shared" si="254"/>
        <v/>
      </c>
      <c r="Y2707" s="26"/>
      <c r="Z2707" s="34"/>
      <c r="AA2707" s="34"/>
      <c r="AB2707" s="34"/>
      <c r="AC2707" s="35"/>
      <c r="AD2707" s="36"/>
      <c r="AE2707" s="49"/>
      <c r="AF2707" s="246"/>
      <c r="AG2707" s="257">
        <f t="shared" si="253"/>
        <v>0</v>
      </c>
      <c r="AH2707" s="252" t="str">
        <f t="shared" si="255"/>
        <v/>
      </c>
      <c r="AI2707" s="258">
        <f t="shared" si="256"/>
        <v>0</v>
      </c>
    </row>
    <row r="2708" spans="1:35" ht="14.25" customHeight="1" x14ac:dyDescent="0.2">
      <c r="A2708" s="20"/>
      <c r="B2708" s="7"/>
      <c r="C2708" s="7"/>
      <c r="D2708" s="88"/>
      <c r="E2708" s="6"/>
      <c r="F2708" s="88"/>
      <c r="G2708" s="14"/>
      <c r="H2708" s="14"/>
      <c r="I2708" s="17"/>
      <c r="J2708" s="17"/>
      <c r="K2708" s="6"/>
      <c r="L2708" s="6"/>
      <c r="M2708" s="136"/>
      <c r="N2708" s="14"/>
      <c r="O2708" s="26"/>
      <c r="P2708" s="14"/>
      <c r="Q2708" s="14"/>
      <c r="R2708" s="14"/>
      <c r="S2708" s="14"/>
      <c r="T2708" s="14"/>
      <c r="U2708" s="14"/>
      <c r="V2708" s="6"/>
      <c r="W2708" s="256">
        <f t="shared" si="252"/>
        <v>0</v>
      </c>
      <c r="X2708" s="144" t="str">
        <f t="shared" si="254"/>
        <v/>
      </c>
      <c r="Y2708" s="26"/>
      <c r="Z2708" s="34"/>
      <c r="AA2708" s="34"/>
      <c r="AB2708" s="34"/>
      <c r="AC2708" s="35"/>
      <c r="AD2708" s="36"/>
      <c r="AE2708" s="49"/>
      <c r="AF2708" s="246"/>
      <c r="AG2708" s="257">
        <f t="shared" si="253"/>
        <v>0</v>
      </c>
      <c r="AH2708" s="252" t="str">
        <f t="shared" si="255"/>
        <v/>
      </c>
      <c r="AI2708" s="258">
        <f t="shared" si="256"/>
        <v>0</v>
      </c>
    </row>
    <row r="2709" spans="1:35" ht="14.25" customHeight="1" x14ac:dyDescent="0.2">
      <c r="A2709" s="20"/>
      <c r="B2709" s="7"/>
      <c r="C2709" s="7"/>
      <c r="D2709" s="88"/>
      <c r="E2709" s="6"/>
      <c r="F2709" s="88"/>
      <c r="G2709" s="14"/>
      <c r="H2709" s="14"/>
      <c r="I2709" s="17"/>
      <c r="J2709" s="17"/>
      <c r="K2709" s="6"/>
      <c r="L2709" s="6"/>
      <c r="M2709" s="136"/>
      <c r="N2709" s="14"/>
      <c r="O2709" s="26"/>
      <c r="P2709" s="14"/>
      <c r="Q2709" s="14"/>
      <c r="R2709" s="14"/>
      <c r="S2709" s="14"/>
      <c r="T2709" s="14"/>
      <c r="U2709" s="14"/>
      <c r="V2709" s="6"/>
      <c r="W2709" s="256">
        <f t="shared" si="252"/>
        <v>0</v>
      </c>
      <c r="X2709" s="144" t="str">
        <f t="shared" si="254"/>
        <v/>
      </c>
      <c r="Y2709" s="26"/>
      <c r="Z2709" s="34"/>
      <c r="AA2709" s="34"/>
      <c r="AB2709" s="34"/>
      <c r="AC2709" s="35"/>
      <c r="AD2709" s="36"/>
      <c r="AE2709" s="49"/>
      <c r="AF2709" s="246"/>
      <c r="AG2709" s="257">
        <f t="shared" si="253"/>
        <v>0</v>
      </c>
      <c r="AH2709" s="252" t="str">
        <f t="shared" si="255"/>
        <v/>
      </c>
      <c r="AI2709" s="258">
        <f t="shared" si="256"/>
        <v>0</v>
      </c>
    </row>
    <row r="2710" spans="1:35" ht="14.25" customHeight="1" x14ac:dyDescent="0.2">
      <c r="A2710" s="20"/>
      <c r="B2710" s="7"/>
      <c r="C2710" s="7"/>
      <c r="D2710" s="88"/>
      <c r="E2710" s="6"/>
      <c r="F2710" s="88"/>
      <c r="G2710" s="14"/>
      <c r="H2710" s="14"/>
      <c r="I2710" s="17"/>
      <c r="J2710" s="17"/>
      <c r="K2710" s="6"/>
      <c r="L2710" s="6"/>
      <c r="M2710" s="136"/>
      <c r="N2710" s="14"/>
      <c r="O2710" s="26"/>
      <c r="P2710" s="14"/>
      <c r="Q2710" s="14"/>
      <c r="R2710" s="14"/>
      <c r="S2710" s="14"/>
      <c r="T2710" s="14"/>
      <c r="U2710" s="14"/>
      <c r="V2710" s="6"/>
      <c r="W2710" s="256">
        <f t="shared" si="252"/>
        <v>0</v>
      </c>
      <c r="X2710" s="144" t="str">
        <f t="shared" si="254"/>
        <v/>
      </c>
      <c r="Y2710" s="26"/>
      <c r="Z2710" s="34"/>
      <c r="AA2710" s="34"/>
      <c r="AB2710" s="34"/>
      <c r="AC2710" s="35"/>
      <c r="AD2710" s="36"/>
      <c r="AE2710" s="49"/>
      <c r="AF2710" s="246"/>
      <c r="AG2710" s="257">
        <f t="shared" si="253"/>
        <v>0</v>
      </c>
      <c r="AH2710" s="252" t="str">
        <f t="shared" si="255"/>
        <v/>
      </c>
      <c r="AI2710" s="258">
        <f t="shared" si="256"/>
        <v>0</v>
      </c>
    </row>
    <row r="2711" spans="1:35" ht="14.25" customHeight="1" x14ac:dyDescent="0.2">
      <c r="A2711" s="20"/>
      <c r="B2711" s="7"/>
      <c r="C2711" s="7"/>
      <c r="D2711" s="88"/>
      <c r="E2711" s="6"/>
      <c r="F2711" s="88"/>
      <c r="G2711" s="14"/>
      <c r="H2711" s="14"/>
      <c r="I2711" s="17"/>
      <c r="J2711" s="17"/>
      <c r="K2711" s="6"/>
      <c r="L2711" s="6"/>
      <c r="M2711" s="136"/>
      <c r="N2711" s="14"/>
      <c r="O2711" s="26"/>
      <c r="P2711" s="14"/>
      <c r="Q2711" s="14"/>
      <c r="R2711" s="14"/>
      <c r="S2711" s="14"/>
      <c r="T2711" s="14"/>
      <c r="U2711" s="14"/>
      <c r="V2711" s="6"/>
      <c r="W2711" s="256">
        <f t="shared" si="252"/>
        <v>0</v>
      </c>
      <c r="X2711" s="144" t="str">
        <f t="shared" si="254"/>
        <v/>
      </c>
      <c r="Y2711" s="26"/>
      <c r="Z2711" s="34"/>
      <c r="AA2711" s="34"/>
      <c r="AB2711" s="34"/>
      <c r="AC2711" s="35"/>
      <c r="AD2711" s="36"/>
      <c r="AE2711" s="49"/>
      <c r="AF2711" s="246"/>
      <c r="AG2711" s="257">
        <f t="shared" si="253"/>
        <v>0</v>
      </c>
      <c r="AH2711" s="252" t="str">
        <f t="shared" si="255"/>
        <v/>
      </c>
      <c r="AI2711" s="258">
        <f t="shared" si="256"/>
        <v>0</v>
      </c>
    </row>
    <row r="2712" spans="1:35" ht="14.25" customHeight="1" x14ac:dyDescent="0.2">
      <c r="A2712" s="20"/>
      <c r="B2712" s="7"/>
      <c r="C2712" s="7"/>
      <c r="D2712" s="88"/>
      <c r="E2712" s="6"/>
      <c r="F2712" s="88"/>
      <c r="G2712" s="14"/>
      <c r="H2712" s="14"/>
      <c r="I2712" s="17"/>
      <c r="J2712" s="17"/>
      <c r="K2712" s="6"/>
      <c r="L2712" s="6"/>
      <c r="M2712" s="136"/>
      <c r="N2712" s="14"/>
      <c r="O2712" s="26"/>
      <c r="P2712" s="14"/>
      <c r="Q2712" s="14"/>
      <c r="R2712" s="14"/>
      <c r="S2712" s="14"/>
      <c r="T2712" s="14"/>
      <c r="U2712" s="14"/>
      <c r="V2712" s="6"/>
      <c r="W2712" s="256">
        <f t="shared" si="252"/>
        <v>0</v>
      </c>
      <c r="X2712" s="144" t="str">
        <f t="shared" si="254"/>
        <v/>
      </c>
      <c r="Y2712" s="26"/>
      <c r="Z2712" s="34"/>
      <c r="AA2712" s="34"/>
      <c r="AB2712" s="34"/>
      <c r="AC2712" s="35"/>
      <c r="AD2712" s="36"/>
      <c r="AE2712" s="49"/>
      <c r="AF2712" s="246"/>
      <c r="AG2712" s="257">
        <f t="shared" si="253"/>
        <v>0</v>
      </c>
      <c r="AH2712" s="252" t="str">
        <f t="shared" si="255"/>
        <v/>
      </c>
      <c r="AI2712" s="258">
        <f t="shared" si="256"/>
        <v>0</v>
      </c>
    </row>
    <row r="2713" spans="1:35" ht="14.25" customHeight="1" x14ac:dyDescent="0.2">
      <c r="A2713" s="20"/>
      <c r="B2713" s="7"/>
      <c r="C2713" s="7"/>
      <c r="D2713" s="88"/>
      <c r="E2713" s="6"/>
      <c r="F2713" s="88"/>
      <c r="G2713" s="14"/>
      <c r="H2713" s="14"/>
      <c r="I2713" s="17"/>
      <c r="J2713" s="17"/>
      <c r="K2713" s="6"/>
      <c r="L2713" s="6"/>
      <c r="M2713" s="136"/>
      <c r="N2713" s="14"/>
      <c r="O2713" s="26"/>
      <c r="P2713" s="14"/>
      <c r="Q2713" s="14"/>
      <c r="R2713" s="14"/>
      <c r="S2713" s="14"/>
      <c r="T2713" s="14"/>
      <c r="U2713" s="14"/>
      <c r="V2713" s="6"/>
      <c r="W2713" s="256">
        <f t="shared" si="252"/>
        <v>0</v>
      </c>
      <c r="X2713" s="144" t="str">
        <f t="shared" si="254"/>
        <v/>
      </c>
      <c r="Y2713" s="26"/>
      <c r="Z2713" s="34"/>
      <c r="AA2713" s="34"/>
      <c r="AB2713" s="34"/>
      <c r="AC2713" s="35"/>
      <c r="AD2713" s="36"/>
      <c r="AE2713" s="49"/>
      <c r="AF2713" s="246"/>
      <c r="AG2713" s="257">
        <f t="shared" si="253"/>
        <v>0</v>
      </c>
      <c r="AH2713" s="252" t="str">
        <f t="shared" si="255"/>
        <v/>
      </c>
      <c r="AI2713" s="258">
        <f t="shared" si="256"/>
        <v>0</v>
      </c>
    </row>
    <row r="2714" spans="1:35" ht="14.25" customHeight="1" x14ac:dyDescent="0.2">
      <c r="A2714" s="20"/>
      <c r="B2714" s="7"/>
      <c r="C2714" s="7"/>
      <c r="D2714" s="88"/>
      <c r="E2714" s="6"/>
      <c r="F2714" s="88"/>
      <c r="G2714" s="14"/>
      <c r="H2714" s="14"/>
      <c r="I2714" s="17"/>
      <c r="J2714" s="17"/>
      <c r="K2714" s="6"/>
      <c r="L2714" s="6"/>
      <c r="M2714" s="136"/>
      <c r="N2714" s="14"/>
      <c r="O2714" s="26"/>
      <c r="P2714" s="14"/>
      <c r="Q2714" s="14"/>
      <c r="R2714" s="14"/>
      <c r="S2714" s="14"/>
      <c r="T2714" s="14"/>
      <c r="U2714" s="14"/>
      <c r="V2714" s="6"/>
      <c r="W2714" s="256">
        <f t="shared" si="252"/>
        <v>0</v>
      </c>
      <c r="X2714" s="144" t="str">
        <f t="shared" si="254"/>
        <v/>
      </c>
      <c r="Y2714" s="26"/>
      <c r="Z2714" s="34"/>
      <c r="AA2714" s="34"/>
      <c r="AB2714" s="34"/>
      <c r="AC2714" s="35"/>
      <c r="AD2714" s="36"/>
      <c r="AE2714" s="49"/>
      <c r="AF2714" s="246"/>
      <c r="AG2714" s="257">
        <f t="shared" si="253"/>
        <v>0</v>
      </c>
      <c r="AH2714" s="252" t="str">
        <f t="shared" si="255"/>
        <v/>
      </c>
      <c r="AI2714" s="258">
        <f t="shared" si="256"/>
        <v>0</v>
      </c>
    </row>
    <row r="2715" spans="1:35" ht="14.25" customHeight="1" x14ac:dyDescent="0.2">
      <c r="A2715" s="20"/>
      <c r="B2715" s="7"/>
      <c r="C2715" s="7"/>
      <c r="D2715" s="88"/>
      <c r="E2715" s="6"/>
      <c r="F2715" s="88"/>
      <c r="G2715" s="14"/>
      <c r="H2715" s="14"/>
      <c r="I2715" s="17"/>
      <c r="J2715" s="17"/>
      <c r="K2715" s="6"/>
      <c r="L2715" s="6"/>
      <c r="M2715" s="136"/>
      <c r="N2715" s="14"/>
      <c r="O2715" s="26"/>
      <c r="P2715" s="14"/>
      <c r="Q2715" s="14"/>
      <c r="R2715" s="14"/>
      <c r="S2715" s="14"/>
      <c r="T2715" s="14"/>
      <c r="U2715" s="14"/>
      <c r="V2715" s="6"/>
      <c r="W2715" s="256">
        <f t="shared" si="252"/>
        <v>0</v>
      </c>
      <c r="X2715" s="144" t="str">
        <f t="shared" si="254"/>
        <v/>
      </c>
      <c r="Y2715" s="26"/>
      <c r="Z2715" s="34"/>
      <c r="AA2715" s="34"/>
      <c r="AB2715" s="34"/>
      <c r="AC2715" s="35"/>
      <c r="AD2715" s="36"/>
      <c r="AE2715" s="49"/>
      <c r="AF2715" s="246"/>
      <c r="AG2715" s="257">
        <f t="shared" si="253"/>
        <v>0</v>
      </c>
      <c r="AH2715" s="252" t="str">
        <f t="shared" si="255"/>
        <v/>
      </c>
      <c r="AI2715" s="258">
        <f t="shared" si="256"/>
        <v>0</v>
      </c>
    </row>
    <row r="2716" spans="1:35" ht="14.25" customHeight="1" x14ac:dyDescent="0.2">
      <c r="A2716" s="20"/>
      <c r="B2716" s="7"/>
      <c r="C2716" s="7"/>
      <c r="D2716" s="88"/>
      <c r="E2716" s="6"/>
      <c r="F2716" s="88"/>
      <c r="G2716" s="14"/>
      <c r="H2716" s="14"/>
      <c r="I2716" s="17"/>
      <c r="J2716" s="17"/>
      <c r="K2716" s="6"/>
      <c r="L2716" s="6"/>
      <c r="M2716" s="136"/>
      <c r="N2716" s="14"/>
      <c r="O2716" s="26"/>
      <c r="P2716" s="14"/>
      <c r="Q2716" s="14"/>
      <c r="R2716" s="14"/>
      <c r="S2716" s="14"/>
      <c r="T2716" s="14"/>
      <c r="U2716" s="14"/>
      <c r="V2716" s="6"/>
      <c r="W2716" s="256">
        <f t="shared" si="252"/>
        <v>0</v>
      </c>
      <c r="X2716" s="144" t="str">
        <f t="shared" si="254"/>
        <v/>
      </c>
      <c r="Y2716" s="26"/>
      <c r="Z2716" s="34"/>
      <c r="AA2716" s="34"/>
      <c r="AB2716" s="34"/>
      <c r="AC2716" s="35"/>
      <c r="AD2716" s="36"/>
      <c r="AE2716" s="49"/>
      <c r="AF2716" s="246"/>
      <c r="AG2716" s="257">
        <f t="shared" si="253"/>
        <v>0</v>
      </c>
      <c r="AH2716" s="252" t="str">
        <f t="shared" si="255"/>
        <v/>
      </c>
      <c r="AI2716" s="258">
        <f t="shared" si="256"/>
        <v>0</v>
      </c>
    </row>
    <row r="2717" spans="1:35" ht="14.25" customHeight="1" x14ac:dyDescent="0.2">
      <c r="A2717" s="20"/>
      <c r="B2717" s="7"/>
      <c r="C2717" s="7"/>
      <c r="D2717" s="88"/>
      <c r="E2717" s="6"/>
      <c r="F2717" s="88"/>
      <c r="G2717" s="14"/>
      <c r="H2717" s="14"/>
      <c r="I2717" s="17"/>
      <c r="J2717" s="17"/>
      <c r="K2717" s="6"/>
      <c r="L2717" s="6"/>
      <c r="M2717" s="136"/>
      <c r="N2717" s="14"/>
      <c r="O2717" s="26"/>
      <c r="P2717" s="14"/>
      <c r="Q2717" s="14"/>
      <c r="R2717" s="14"/>
      <c r="S2717" s="14"/>
      <c r="T2717" s="14"/>
      <c r="U2717" s="14"/>
      <c r="V2717" s="6"/>
      <c r="W2717" s="256">
        <f t="shared" si="252"/>
        <v>0</v>
      </c>
      <c r="X2717" s="144" t="str">
        <f t="shared" si="254"/>
        <v/>
      </c>
      <c r="Y2717" s="26"/>
      <c r="Z2717" s="34"/>
      <c r="AA2717" s="34"/>
      <c r="AB2717" s="34"/>
      <c r="AC2717" s="35"/>
      <c r="AD2717" s="36"/>
      <c r="AE2717" s="49"/>
      <c r="AF2717" s="246"/>
      <c r="AG2717" s="257">
        <f t="shared" si="253"/>
        <v>0</v>
      </c>
      <c r="AH2717" s="252" t="str">
        <f t="shared" si="255"/>
        <v/>
      </c>
      <c r="AI2717" s="258">
        <f t="shared" si="256"/>
        <v>0</v>
      </c>
    </row>
    <row r="2718" spans="1:35" ht="14.25" customHeight="1" x14ac:dyDescent="0.2">
      <c r="A2718" s="20"/>
      <c r="B2718" s="7"/>
      <c r="C2718" s="7"/>
      <c r="D2718" s="88"/>
      <c r="E2718" s="6"/>
      <c r="F2718" s="88"/>
      <c r="G2718" s="14"/>
      <c r="H2718" s="14"/>
      <c r="I2718" s="17"/>
      <c r="J2718" s="17"/>
      <c r="K2718" s="6"/>
      <c r="L2718" s="6"/>
      <c r="M2718" s="136"/>
      <c r="N2718" s="14"/>
      <c r="O2718" s="26"/>
      <c r="P2718" s="14"/>
      <c r="Q2718" s="14"/>
      <c r="R2718" s="14"/>
      <c r="S2718" s="14"/>
      <c r="T2718" s="14"/>
      <c r="U2718" s="14"/>
      <c r="V2718" s="6"/>
      <c r="W2718" s="256">
        <f t="shared" si="252"/>
        <v>0</v>
      </c>
      <c r="X2718" s="144" t="str">
        <f t="shared" si="254"/>
        <v/>
      </c>
      <c r="Y2718" s="26"/>
      <c r="Z2718" s="34"/>
      <c r="AA2718" s="34"/>
      <c r="AB2718" s="34"/>
      <c r="AC2718" s="35"/>
      <c r="AD2718" s="36"/>
      <c r="AE2718" s="49"/>
      <c r="AF2718" s="246"/>
      <c r="AG2718" s="257">
        <f t="shared" si="253"/>
        <v>0</v>
      </c>
      <c r="AH2718" s="252" t="str">
        <f t="shared" si="255"/>
        <v/>
      </c>
      <c r="AI2718" s="258">
        <f t="shared" si="256"/>
        <v>0</v>
      </c>
    </row>
    <row r="2719" spans="1:35" ht="14.25" customHeight="1" x14ac:dyDescent="0.2">
      <c r="A2719" s="20"/>
      <c r="B2719" s="7"/>
      <c r="C2719" s="7"/>
      <c r="D2719" s="88"/>
      <c r="E2719" s="6"/>
      <c r="F2719" s="88"/>
      <c r="G2719" s="14"/>
      <c r="H2719" s="14"/>
      <c r="I2719" s="17"/>
      <c r="J2719" s="17"/>
      <c r="K2719" s="6"/>
      <c r="L2719" s="6"/>
      <c r="M2719" s="136"/>
      <c r="N2719" s="14"/>
      <c r="O2719" s="26"/>
      <c r="P2719" s="14"/>
      <c r="Q2719" s="14"/>
      <c r="R2719" s="14"/>
      <c r="S2719" s="14"/>
      <c r="T2719" s="14"/>
      <c r="U2719" s="14"/>
      <c r="V2719" s="6"/>
      <c r="W2719" s="256">
        <f t="shared" si="252"/>
        <v>0</v>
      </c>
      <c r="X2719" s="144" t="str">
        <f t="shared" si="254"/>
        <v/>
      </c>
      <c r="Y2719" s="26"/>
      <c r="Z2719" s="34"/>
      <c r="AA2719" s="34"/>
      <c r="AB2719" s="34"/>
      <c r="AC2719" s="35"/>
      <c r="AD2719" s="36"/>
      <c r="AE2719" s="49"/>
      <c r="AF2719" s="246"/>
      <c r="AG2719" s="257">
        <f t="shared" si="253"/>
        <v>0</v>
      </c>
      <c r="AH2719" s="252" t="str">
        <f t="shared" si="255"/>
        <v/>
      </c>
      <c r="AI2719" s="258">
        <f t="shared" si="256"/>
        <v>0</v>
      </c>
    </row>
    <row r="2720" spans="1:35" ht="14.25" customHeight="1" x14ac:dyDescent="0.2">
      <c r="A2720" s="20"/>
      <c r="B2720" s="7"/>
      <c r="C2720" s="7"/>
      <c r="D2720" s="88"/>
      <c r="E2720" s="6"/>
      <c r="F2720" s="88"/>
      <c r="G2720" s="14"/>
      <c r="H2720" s="14"/>
      <c r="I2720" s="17"/>
      <c r="J2720" s="17"/>
      <c r="K2720" s="6"/>
      <c r="L2720" s="6"/>
      <c r="M2720" s="136"/>
      <c r="N2720" s="14"/>
      <c r="O2720" s="26"/>
      <c r="P2720" s="14"/>
      <c r="Q2720" s="14"/>
      <c r="R2720" s="14"/>
      <c r="S2720" s="14"/>
      <c r="T2720" s="14"/>
      <c r="U2720" s="14"/>
      <c r="V2720" s="6"/>
      <c r="W2720" s="256">
        <f t="shared" si="252"/>
        <v>0</v>
      </c>
      <c r="X2720" s="144" t="str">
        <f t="shared" si="254"/>
        <v/>
      </c>
      <c r="Y2720" s="26"/>
      <c r="Z2720" s="34"/>
      <c r="AA2720" s="34"/>
      <c r="AB2720" s="34"/>
      <c r="AC2720" s="35"/>
      <c r="AD2720" s="36"/>
      <c r="AE2720" s="49"/>
      <c r="AF2720" s="246"/>
      <c r="AG2720" s="257">
        <f t="shared" si="253"/>
        <v>0</v>
      </c>
      <c r="AH2720" s="252" t="str">
        <f t="shared" si="255"/>
        <v/>
      </c>
      <c r="AI2720" s="258">
        <f t="shared" si="256"/>
        <v>0</v>
      </c>
    </row>
    <row r="2721" spans="1:35" ht="14.25" customHeight="1" x14ac:dyDescent="0.2">
      <c r="A2721" s="20"/>
      <c r="B2721" s="7"/>
      <c r="C2721" s="7"/>
      <c r="D2721" s="88"/>
      <c r="E2721" s="6"/>
      <c r="F2721" s="88"/>
      <c r="G2721" s="14"/>
      <c r="H2721" s="14"/>
      <c r="I2721" s="17"/>
      <c r="J2721" s="17"/>
      <c r="K2721" s="6"/>
      <c r="L2721" s="6"/>
      <c r="M2721" s="136"/>
      <c r="N2721" s="14"/>
      <c r="O2721" s="26"/>
      <c r="P2721" s="14"/>
      <c r="Q2721" s="14"/>
      <c r="R2721" s="14"/>
      <c r="S2721" s="14"/>
      <c r="T2721" s="14"/>
      <c r="U2721" s="14"/>
      <c r="V2721" s="6"/>
      <c r="W2721" s="256">
        <f t="shared" si="252"/>
        <v>0</v>
      </c>
      <c r="X2721" s="144" t="str">
        <f t="shared" si="254"/>
        <v/>
      </c>
      <c r="Y2721" s="26"/>
      <c r="Z2721" s="34"/>
      <c r="AA2721" s="34"/>
      <c r="AB2721" s="34"/>
      <c r="AC2721" s="35"/>
      <c r="AD2721" s="36"/>
      <c r="AE2721" s="49"/>
      <c r="AF2721" s="246"/>
      <c r="AG2721" s="257">
        <f t="shared" si="253"/>
        <v>0</v>
      </c>
      <c r="AH2721" s="252" t="str">
        <f t="shared" si="255"/>
        <v/>
      </c>
      <c r="AI2721" s="258">
        <f t="shared" si="256"/>
        <v>0</v>
      </c>
    </row>
    <row r="2722" spans="1:35" ht="14.25" customHeight="1" x14ac:dyDescent="0.2">
      <c r="A2722" s="20"/>
      <c r="B2722" s="7"/>
      <c r="C2722" s="7"/>
      <c r="D2722" s="88"/>
      <c r="E2722" s="6"/>
      <c r="F2722" s="88"/>
      <c r="G2722" s="14"/>
      <c r="H2722" s="14"/>
      <c r="I2722" s="17"/>
      <c r="J2722" s="17"/>
      <c r="K2722" s="6"/>
      <c r="L2722" s="6"/>
      <c r="M2722" s="136"/>
      <c r="N2722" s="14"/>
      <c r="O2722" s="26"/>
      <c r="P2722" s="14"/>
      <c r="Q2722" s="14"/>
      <c r="R2722" s="14"/>
      <c r="S2722" s="14"/>
      <c r="T2722" s="14"/>
      <c r="U2722" s="14"/>
      <c r="V2722" s="6"/>
      <c r="W2722" s="256">
        <f t="shared" si="252"/>
        <v>0</v>
      </c>
      <c r="X2722" s="144" t="str">
        <f t="shared" si="254"/>
        <v/>
      </c>
      <c r="Y2722" s="26"/>
      <c r="Z2722" s="34"/>
      <c r="AA2722" s="34"/>
      <c r="AB2722" s="34"/>
      <c r="AC2722" s="35"/>
      <c r="AD2722" s="36"/>
      <c r="AE2722" s="49"/>
      <c r="AF2722" s="246"/>
      <c r="AG2722" s="257">
        <f t="shared" si="253"/>
        <v>0</v>
      </c>
      <c r="AH2722" s="252" t="str">
        <f t="shared" si="255"/>
        <v/>
      </c>
      <c r="AI2722" s="258">
        <f t="shared" si="256"/>
        <v>0</v>
      </c>
    </row>
    <row r="2723" spans="1:35" ht="14.25" customHeight="1" x14ac:dyDescent="0.2">
      <c r="A2723" s="20"/>
      <c r="B2723" s="7"/>
      <c r="C2723" s="7"/>
      <c r="D2723" s="88"/>
      <c r="E2723" s="6"/>
      <c r="F2723" s="88"/>
      <c r="G2723" s="14"/>
      <c r="H2723" s="14"/>
      <c r="I2723" s="17"/>
      <c r="J2723" s="17"/>
      <c r="K2723" s="6"/>
      <c r="L2723" s="6"/>
      <c r="M2723" s="136"/>
      <c r="N2723" s="14"/>
      <c r="O2723" s="26"/>
      <c r="P2723" s="14"/>
      <c r="Q2723" s="14"/>
      <c r="R2723" s="14"/>
      <c r="S2723" s="14"/>
      <c r="T2723" s="14"/>
      <c r="U2723" s="14"/>
      <c r="V2723" s="6"/>
      <c r="W2723" s="256">
        <f t="shared" si="252"/>
        <v>0</v>
      </c>
      <c r="X2723" s="144" t="str">
        <f t="shared" si="254"/>
        <v/>
      </c>
      <c r="Y2723" s="26"/>
      <c r="Z2723" s="34"/>
      <c r="AA2723" s="34"/>
      <c r="AB2723" s="34"/>
      <c r="AC2723" s="35"/>
      <c r="AD2723" s="36"/>
      <c r="AE2723" s="49"/>
      <c r="AF2723" s="246"/>
      <c r="AG2723" s="257">
        <f t="shared" si="253"/>
        <v>0</v>
      </c>
      <c r="AH2723" s="252" t="str">
        <f t="shared" si="255"/>
        <v/>
      </c>
      <c r="AI2723" s="258">
        <f t="shared" si="256"/>
        <v>0</v>
      </c>
    </row>
    <row r="2724" spans="1:35" ht="14.25" customHeight="1" x14ac:dyDescent="0.2">
      <c r="A2724" s="20"/>
      <c r="B2724" s="7"/>
      <c r="C2724" s="7"/>
      <c r="D2724" s="88"/>
      <c r="E2724" s="6"/>
      <c r="F2724" s="88"/>
      <c r="G2724" s="14"/>
      <c r="H2724" s="14"/>
      <c r="I2724" s="17"/>
      <c r="J2724" s="17"/>
      <c r="K2724" s="6"/>
      <c r="L2724" s="6"/>
      <c r="M2724" s="136"/>
      <c r="N2724" s="14"/>
      <c r="O2724" s="26"/>
      <c r="P2724" s="14"/>
      <c r="Q2724" s="14"/>
      <c r="R2724" s="14"/>
      <c r="S2724" s="14"/>
      <c r="T2724" s="14"/>
      <c r="U2724" s="14"/>
      <c r="V2724" s="6"/>
      <c r="W2724" s="256">
        <f t="shared" si="252"/>
        <v>0</v>
      </c>
      <c r="X2724" s="144" t="str">
        <f t="shared" si="254"/>
        <v/>
      </c>
      <c r="Y2724" s="26"/>
      <c r="Z2724" s="34"/>
      <c r="AA2724" s="34"/>
      <c r="AB2724" s="34"/>
      <c r="AC2724" s="35"/>
      <c r="AD2724" s="36"/>
      <c r="AE2724" s="49"/>
      <c r="AF2724" s="246"/>
      <c r="AG2724" s="257">
        <f t="shared" si="253"/>
        <v>0</v>
      </c>
      <c r="AH2724" s="252" t="str">
        <f t="shared" si="255"/>
        <v/>
      </c>
      <c r="AI2724" s="258">
        <f t="shared" si="256"/>
        <v>0</v>
      </c>
    </row>
    <row r="2725" spans="1:35" ht="14.25" customHeight="1" x14ac:dyDescent="0.2">
      <c r="A2725" s="20"/>
      <c r="B2725" s="7"/>
      <c r="C2725" s="7"/>
      <c r="D2725" s="88"/>
      <c r="E2725" s="6"/>
      <c r="F2725" s="88"/>
      <c r="G2725" s="14"/>
      <c r="H2725" s="14"/>
      <c r="I2725" s="17"/>
      <c r="J2725" s="17"/>
      <c r="K2725" s="6"/>
      <c r="L2725" s="6"/>
      <c r="M2725" s="136"/>
      <c r="N2725" s="14"/>
      <c r="O2725" s="26"/>
      <c r="P2725" s="14"/>
      <c r="Q2725" s="14"/>
      <c r="R2725" s="14"/>
      <c r="S2725" s="14"/>
      <c r="T2725" s="14"/>
      <c r="U2725" s="14"/>
      <c r="V2725" s="6"/>
      <c r="W2725" s="256">
        <f t="shared" si="252"/>
        <v>0</v>
      </c>
      <c r="X2725" s="144" t="str">
        <f t="shared" si="254"/>
        <v/>
      </c>
      <c r="Y2725" s="26"/>
      <c r="Z2725" s="34"/>
      <c r="AA2725" s="34"/>
      <c r="AB2725" s="34"/>
      <c r="AC2725" s="35"/>
      <c r="AD2725" s="36"/>
      <c r="AE2725" s="49"/>
      <c r="AF2725" s="246"/>
      <c r="AG2725" s="257">
        <f t="shared" si="253"/>
        <v>0</v>
      </c>
      <c r="AH2725" s="252" t="str">
        <f t="shared" si="255"/>
        <v/>
      </c>
      <c r="AI2725" s="258">
        <f t="shared" si="256"/>
        <v>0</v>
      </c>
    </row>
    <row r="2726" spans="1:35" ht="14.25" customHeight="1" x14ac:dyDescent="0.2">
      <c r="A2726" s="20"/>
      <c r="B2726" s="7"/>
      <c r="C2726" s="7"/>
      <c r="D2726" s="88"/>
      <c r="E2726" s="6"/>
      <c r="F2726" s="88"/>
      <c r="G2726" s="14"/>
      <c r="H2726" s="14"/>
      <c r="I2726" s="17"/>
      <c r="J2726" s="17"/>
      <c r="K2726" s="6"/>
      <c r="L2726" s="6"/>
      <c r="M2726" s="136"/>
      <c r="N2726" s="14"/>
      <c r="O2726" s="26"/>
      <c r="P2726" s="14"/>
      <c r="Q2726" s="14"/>
      <c r="R2726" s="14"/>
      <c r="S2726" s="14"/>
      <c r="T2726" s="14"/>
      <c r="U2726" s="14"/>
      <c r="V2726" s="6"/>
      <c r="W2726" s="256">
        <f t="shared" si="252"/>
        <v>0</v>
      </c>
      <c r="X2726" s="144" t="str">
        <f t="shared" si="254"/>
        <v/>
      </c>
      <c r="Y2726" s="26"/>
      <c r="Z2726" s="34"/>
      <c r="AA2726" s="34"/>
      <c r="AB2726" s="34"/>
      <c r="AC2726" s="35"/>
      <c r="AD2726" s="36"/>
      <c r="AE2726" s="49"/>
      <c r="AF2726" s="246"/>
      <c r="AG2726" s="257">
        <f t="shared" si="253"/>
        <v>0</v>
      </c>
      <c r="AH2726" s="252" t="str">
        <f t="shared" si="255"/>
        <v/>
      </c>
      <c r="AI2726" s="258">
        <f t="shared" si="256"/>
        <v>0</v>
      </c>
    </row>
    <row r="2727" spans="1:35" ht="14.25" customHeight="1" x14ac:dyDescent="0.2">
      <c r="A2727" s="20"/>
      <c r="B2727" s="7"/>
      <c r="C2727" s="7"/>
      <c r="D2727" s="88"/>
      <c r="E2727" s="6"/>
      <c r="F2727" s="88"/>
      <c r="G2727" s="14"/>
      <c r="H2727" s="14"/>
      <c r="I2727" s="17"/>
      <c r="J2727" s="17"/>
      <c r="K2727" s="6"/>
      <c r="L2727" s="6"/>
      <c r="M2727" s="136"/>
      <c r="N2727" s="14"/>
      <c r="O2727" s="26"/>
      <c r="P2727" s="14"/>
      <c r="Q2727" s="14"/>
      <c r="R2727" s="14"/>
      <c r="S2727" s="14"/>
      <c r="T2727" s="14"/>
      <c r="U2727" s="14"/>
      <c r="V2727" s="6"/>
      <c r="W2727" s="256">
        <f t="shared" si="252"/>
        <v>0</v>
      </c>
      <c r="X2727" s="144" t="str">
        <f t="shared" si="254"/>
        <v/>
      </c>
      <c r="Y2727" s="26"/>
      <c r="Z2727" s="34"/>
      <c r="AA2727" s="34"/>
      <c r="AB2727" s="34"/>
      <c r="AC2727" s="35"/>
      <c r="AD2727" s="36"/>
      <c r="AE2727" s="49"/>
      <c r="AF2727" s="246"/>
      <c r="AG2727" s="257">
        <f t="shared" si="253"/>
        <v>0</v>
      </c>
      <c r="AH2727" s="252" t="str">
        <f t="shared" si="255"/>
        <v/>
      </c>
      <c r="AI2727" s="258">
        <f t="shared" si="256"/>
        <v>0</v>
      </c>
    </row>
    <row r="2728" spans="1:35" ht="14.25" customHeight="1" x14ac:dyDescent="0.2">
      <c r="A2728" s="20"/>
      <c r="B2728" s="7"/>
      <c r="C2728" s="7"/>
      <c r="D2728" s="88"/>
      <c r="E2728" s="6"/>
      <c r="F2728" s="88"/>
      <c r="G2728" s="14"/>
      <c r="H2728" s="14"/>
      <c r="I2728" s="17"/>
      <c r="J2728" s="17"/>
      <c r="K2728" s="6"/>
      <c r="L2728" s="6"/>
      <c r="M2728" s="136"/>
      <c r="N2728" s="14"/>
      <c r="O2728" s="26"/>
      <c r="P2728" s="14"/>
      <c r="Q2728" s="14"/>
      <c r="R2728" s="14"/>
      <c r="S2728" s="14"/>
      <c r="T2728" s="14"/>
      <c r="U2728" s="14"/>
      <c r="V2728" s="6"/>
      <c r="W2728" s="256">
        <f t="shared" ref="W2728:W2791" si="257">S2728+T2728+U2728+V2728</f>
        <v>0</v>
      </c>
      <c r="X2728" s="144" t="str">
        <f t="shared" si="254"/>
        <v/>
      </c>
      <c r="Y2728" s="26"/>
      <c r="Z2728" s="34"/>
      <c r="AA2728" s="34"/>
      <c r="AB2728" s="34"/>
      <c r="AC2728" s="35"/>
      <c r="AD2728" s="36"/>
      <c r="AE2728" s="49"/>
      <c r="AF2728" s="246"/>
      <c r="AG2728" s="257">
        <f t="shared" ref="AG2728:AG2791" si="258">N2728*C2728</f>
        <v>0</v>
      </c>
      <c r="AH2728" s="252" t="str">
        <f t="shared" si="255"/>
        <v/>
      </c>
      <c r="AI2728" s="258">
        <f t="shared" si="256"/>
        <v>0</v>
      </c>
    </row>
    <row r="2729" spans="1:35" ht="14.25" customHeight="1" x14ac:dyDescent="0.2">
      <c r="A2729" s="20"/>
      <c r="B2729" s="7"/>
      <c r="C2729" s="7"/>
      <c r="D2729" s="88"/>
      <c r="E2729" s="6"/>
      <c r="F2729" s="88"/>
      <c r="G2729" s="14"/>
      <c r="H2729" s="14"/>
      <c r="I2729" s="17"/>
      <c r="J2729" s="17"/>
      <c r="K2729" s="6"/>
      <c r="L2729" s="6"/>
      <c r="M2729" s="136"/>
      <c r="N2729" s="14"/>
      <c r="O2729" s="26"/>
      <c r="P2729" s="14"/>
      <c r="Q2729" s="14"/>
      <c r="R2729" s="14"/>
      <c r="S2729" s="14"/>
      <c r="T2729" s="14"/>
      <c r="U2729" s="14"/>
      <c r="V2729" s="6"/>
      <c r="W2729" s="256">
        <f t="shared" si="257"/>
        <v>0</v>
      </c>
      <c r="X2729" s="144" t="str">
        <f t="shared" ref="X2729:X2792" si="259">IF(O2729="a",0,IF(O2729="d","0",IF(O2729="","",+N2729-S2729-T2729-U2729-V2729)))</f>
        <v/>
      </c>
      <c r="Y2729" s="26"/>
      <c r="Z2729" s="34"/>
      <c r="AA2729" s="34"/>
      <c r="AB2729" s="34"/>
      <c r="AC2729" s="35"/>
      <c r="AD2729" s="36"/>
      <c r="AE2729" s="49"/>
      <c r="AF2729" s="246"/>
      <c r="AG2729" s="257">
        <f t="shared" si="258"/>
        <v>0</v>
      </c>
      <c r="AH2729" s="252" t="str">
        <f t="shared" ref="AH2729:AH2792" si="260">IF(O2729="a",0,IF(O2729="d",0,IF(C2729="","",+N2729-(C2729*N2729))))</f>
        <v/>
      </c>
      <c r="AI2729" s="258">
        <f t="shared" si="256"/>
        <v>0</v>
      </c>
    </row>
    <row r="2730" spans="1:35" ht="14.25" customHeight="1" x14ac:dyDescent="0.2">
      <c r="A2730" s="20"/>
      <c r="B2730" s="7"/>
      <c r="C2730" s="7"/>
      <c r="D2730" s="88"/>
      <c r="E2730" s="6"/>
      <c r="F2730" s="88"/>
      <c r="G2730" s="14"/>
      <c r="H2730" s="14"/>
      <c r="I2730" s="17"/>
      <c r="J2730" s="17"/>
      <c r="K2730" s="6"/>
      <c r="L2730" s="6"/>
      <c r="M2730" s="136"/>
      <c r="N2730" s="14"/>
      <c r="O2730" s="26"/>
      <c r="P2730" s="14"/>
      <c r="Q2730" s="14"/>
      <c r="R2730" s="14"/>
      <c r="S2730" s="14"/>
      <c r="T2730" s="14"/>
      <c r="U2730" s="14"/>
      <c r="V2730" s="6"/>
      <c r="W2730" s="256">
        <f t="shared" si="257"/>
        <v>0</v>
      </c>
      <c r="X2730" s="144" t="str">
        <f t="shared" si="259"/>
        <v/>
      </c>
      <c r="Y2730" s="26"/>
      <c r="Z2730" s="34"/>
      <c r="AA2730" s="34"/>
      <c r="AB2730" s="34"/>
      <c r="AC2730" s="35"/>
      <c r="AD2730" s="36"/>
      <c r="AE2730" s="49"/>
      <c r="AF2730" s="246"/>
      <c r="AG2730" s="257">
        <f t="shared" si="258"/>
        <v>0</v>
      </c>
      <c r="AH2730" s="252" t="str">
        <f t="shared" si="260"/>
        <v/>
      </c>
      <c r="AI2730" s="258">
        <f t="shared" si="256"/>
        <v>0</v>
      </c>
    </row>
    <row r="2731" spans="1:35" ht="14.25" customHeight="1" x14ac:dyDescent="0.2">
      <c r="A2731" s="20"/>
      <c r="B2731" s="7"/>
      <c r="C2731" s="7"/>
      <c r="D2731" s="88"/>
      <c r="E2731" s="6"/>
      <c r="F2731" s="88"/>
      <c r="G2731" s="14"/>
      <c r="H2731" s="14"/>
      <c r="I2731" s="17"/>
      <c r="J2731" s="17"/>
      <c r="K2731" s="6"/>
      <c r="L2731" s="6"/>
      <c r="M2731" s="136"/>
      <c r="N2731" s="14"/>
      <c r="O2731" s="26"/>
      <c r="P2731" s="14"/>
      <c r="Q2731" s="14"/>
      <c r="R2731" s="14"/>
      <c r="S2731" s="14"/>
      <c r="T2731" s="14"/>
      <c r="U2731" s="14"/>
      <c r="V2731" s="6"/>
      <c r="W2731" s="256">
        <f t="shared" si="257"/>
        <v>0</v>
      </c>
      <c r="X2731" s="144" t="str">
        <f t="shared" si="259"/>
        <v/>
      </c>
      <c r="Y2731" s="26"/>
      <c r="Z2731" s="34"/>
      <c r="AA2731" s="34"/>
      <c r="AB2731" s="34"/>
      <c r="AC2731" s="35"/>
      <c r="AD2731" s="36"/>
      <c r="AE2731" s="49"/>
      <c r="AF2731" s="246"/>
      <c r="AG2731" s="257">
        <f t="shared" si="258"/>
        <v>0</v>
      </c>
      <c r="AH2731" s="252" t="str">
        <f t="shared" si="260"/>
        <v/>
      </c>
      <c r="AI2731" s="258">
        <f t="shared" si="256"/>
        <v>0</v>
      </c>
    </row>
    <row r="2732" spans="1:35" ht="14.25" customHeight="1" x14ac:dyDescent="0.2">
      <c r="A2732" s="20"/>
      <c r="B2732" s="7"/>
      <c r="C2732" s="7"/>
      <c r="D2732" s="88"/>
      <c r="E2732" s="6"/>
      <c r="F2732" s="88"/>
      <c r="G2732" s="14"/>
      <c r="H2732" s="14"/>
      <c r="I2732" s="17"/>
      <c r="J2732" s="17"/>
      <c r="K2732" s="6"/>
      <c r="L2732" s="6"/>
      <c r="M2732" s="136"/>
      <c r="N2732" s="14"/>
      <c r="O2732" s="26"/>
      <c r="P2732" s="14"/>
      <c r="Q2732" s="14"/>
      <c r="R2732" s="14"/>
      <c r="S2732" s="14"/>
      <c r="T2732" s="14"/>
      <c r="U2732" s="14"/>
      <c r="V2732" s="6"/>
      <c r="W2732" s="256">
        <f t="shared" si="257"/>
        <v>0</v>
      </c>
      <c r="X2732" s="144" t="str">
        <f t="shared" si="259"/>
        <v/>
      </c>
      <c r="Y2732" s="26"/>
      <c r="Z2732" s="34"/>
      <c r="AA2732" s="34"/>
      <c r="AB2732" s="34"/>
      <c r="AC2732" s="35"/>
      <c r="AD2732" s="36"/>
      <c r="AE2732" s="49"/>
      <c r="AF2732" s="246"/>
      <c r="AG2732" s="257">
        <f t="shared" si="258"/>
        <v>0</v>
      </c>
      <c r="AH2732" s="252" t="str">
        <f t="shared" si="260"/>
        <v/>
      </c>
      <c r="AI2732" s="258">
        <f t="shared" si="256"/>
        <v>0</v>
      </c>
    </row>
    <row r="2733" spans="1:35" ht="14.25" customHeight="1" x14ac:dyDescent="0.2">
      <c r="A2733" s="20"/>
      <c r="B2733" s="7"/>
      <c r="C2733" s="7"/>
      <c r="D2733" s="88"/>
      <c r="E2733" s="6"/>
      <c r="F2733" s="88"/>
      <c r="G2733" s="14"/>
      <c r="H2733" s="14"/>
      <c r="I2733" s="17"/>
      <c r="J2733" s="17"/>
      <c r="K2733" s="6"/>
      <c r="L2733" s="6"/>
      <c r="M2733" s="136"/>
      <c r="N2733" s="14"/>
      <c r="O2733" s="26"/>
      <c r="P2733" s="14"/>
      <c r="Q2733" s="14"/>
      <c r="R2733" s="14"/>
      <c r="S2733" s="14"/>
      <c r="T2733" s="14"/>
      <c r="U2733" s="14"/>
      <c r="V2733" s="6"/>
      <c r="W2733" s="256">
        <f t="shared" si="257"/>
        <v>0</v>
      </c>
      <c r="X2733" s="144" t="str">
        <f t="shared" si="259"/>
        <v/>
      </c>
      <c r="Y2733" s="26"/>
      <c r="Z2733" s="34"/>
      <c r="AA2733" s="34"/>
      <c r="AB2733" s="34"/>
      <c r="AC2733" s="35"/>
      <c r="AD2733" s="36"/>
      <c r="AE2733" s="49"/>
      <c r="AF2733" s="246"/>
      <c r="AG2733" s="257">
        <f t="shared" si="258"/>
        <v>0</v>
      </c>
      <c r="AH2733" s="252" t="str">
        <f t="shared" si="260"/>
        <v/>
      </c>
      <c r="AI2733" s="258">
        <f t="shared" si="256"/>
        <v>0</v>
      </c>
    </row>
    <row r="2734" spans="1:35" ht="14.25" customHeight="1" x14ac:dyDescent="0.2">
      <c r="A2734" s="20"/>
      <c r="B2734" s="7"/>
      <c r="C2734" s="7"/>
      <c r="D2734" s="88"/>
      <c r="E2734" s="6"/>
      <c r="F2734" s="88"/>
      <c r="G2734" s="14"/>
      <c r="H2734" s="14"/>
      <c r="I2734" s="17"/>
      <c r="J2734" s="17"/>
      <c r="K2734" s="6"/>
      <c r="L2734" s="6"/>
      <c r="M2734" s="136"/>
      <c r="N2734" s="14"/>
      <c r="O2734" s="26"/>
      <c r="P2734" s="14"/>
      <c r="Q2734" s="14"/>
      <c r="R2734" s="14"/>
      <c r="S2734" s="14"/>
      <c r="T2734" s="14"/>
      <c r="U2734" s="14"/>
      <c r="V2734" s="6"/>
      <c r="W2734" s="256">
        <f t="shared" si="257"/>
        <v>0</v>
      </c>
      <c r="X2734" s="144" t="str">
        <f t="shared" si="259"/>
        <v/>
      </c>
      <c r="Y2734" s="26"/>
      <c r="Z2734" s="34"/>
      <c r="AA2734" s="34"/>
      <c r="AB2734" s="34"/>
      <c r="AC2734" s="35"/>
      <c r="AD2734" s="36"/>
      <c r="AE2734" s="49"/>
      <c r="AF2734" s="246"/>
      <c r="AG2734" s="257">
        <f t="shared" si="258"/>
        <v>0</v>
      </c>
      <c r="AH2734" s="252" t="str">
        <f t="shared" si="260"/>
        <v/>
      </c>
      <c r="AI2734" s="258">
        <f t="shared" ref="AI2734:AI2797" si="261">AG2734-W2734</f>
        <v>0</v>
      </c>
    </row>
    <row r="2735" spans="1:35" ht="14.25" customHeight="1" x14ac:dyDescent="0.2">
      <c r="A2735" s="20"/>
      <c r="B2735" s="7"/>
      <c r="C2735" s="7"/>
      <c r="D2735" s="88"/>
      <c r="E2735" s="6"/>
      <c r="F2735" s="88"/>
      <c r="G2735" s="14"/>
      <c r="H2735" s="14"/>
      <c r="I2735" s="17"/>
      <c r="J2735" s="17"/>
      <c r="K2735" s="6"/>
      <c r="L2735" s="6"/>
      <c r="M2735" s="136"/>
      <c r="N2735" s="14"/>
      <c r="O2735" s="26"/>
      <c r="P2735" s="14"/>
      <c r="Q2735" s="14"/>
      <c r="R2735" s="14"/>
      <c r="S2735" s="14"/>
      <c r="T2735" s="14"/>
      <c r="U2735" s="14"/>
      <c r="V2735" s="6"/>
      <c r="W2735" s="256">
        <f t="shared" si="257"/>
        <v>0</v>
      </c>
      <c r="X2735" s="144" t="str">
        <f t="shared" si="259"/>
        <v/>
      </c>
      <c r="Y2735" s="26"/>
      <c r="Z2735" s="34"/>
      <c r="AA2735" s="34"/>
      <c r="AB2735" s="34"/>
      <c r="AC2735" s="35"/>
      <c r="AD2735" s="36"/>
      <c r="AE2735" s="49"/>
      <c r="AF2735" s="246"/>
      <c r="AG2735" s="257">
        <f t="shared" si="258"/>
        <v>0</v>
      </c>
      <c r="AH2735" s="252" t="str">
        <f t="shared" si="260"/>
        <v/>
      </c>
      <c r="AI2735" s="258">
        <f t="shared" si="261"/>
        <v>0</v>
      </c>
    </row>
    <row r="2736" spans="1:35" ht="14.25" customHeight="1" x14ac:dyDescent="0.2">
      <c r="A2736" s="20"/>
      <c r="B2736" s="7"/>
      <c r="C2736" s="7"/>
      <c r="D2736" s="88"/>
      <c r="E2736" s="6"/>
      <c r="F2736" s="88"/>
      <c r="G2736" s="14"/>
      <c r="H2736" s="14"/>
      <c r="I2736" s="17"/>
      <c r="J2736" s="17"/>
      <c r="K2736" s="6"/>
      <c r="L2736" s="6"/>
      <c r="M2736" s="136"/>
      <c r="N2736" s="14"/>
      <c r="O2736" s="26"/>
      <c r="P2736" s="14"/>
      <c r="Q2736" s="14"/>
      <c r="R2736" s="14"/>
      <c r="S2736" s="14"/>
      <c r="T2736" s="14"/>
      <c r="U2736" s="14"/>
      <c r="V2736" s="6"/>
      <c r="W2736" s="256">
        <f t="shared" si="257"/>
        <v>0</v>
      </c>
      <c r="X2736" s="144" t="str">
        <f t="shared" si="259"/>
        <v/>
      </c>
      <c r="Y2736" s="26"/>
      <c r="Z2736" s="34"/>
      <c r="AA2736" s="34"/>
      <c r="AB2736" s="34"/>
      <c r="AC2736" s="35"/>
      <c r="AD2736" s="36"/>
      <c r="AE2736" s="49"/>
      <c r="AF2736" s="246"/>
      <c r="AG2736" s="257">
        <f t="shared" si="258"/>
        <v>0</v>
      </c>
      <c r="AH2736" s="252" t="str">
        <f t="shared" si="260"/>
        <v/>
      </c>
      <c r="AI2736" s="258">
        <f t="shared" si="261"/>
        <v>0</v>
      </c>
    </row>
    <row r="2737" spans="1:35" ht="14.25" customHeight="1" x14ac:dyDescent="0.2">
      <c r="A2737" s="20"/>
      <c r="B2737" s="7"/>
      <c r="C2737" s="7"/>
      <c r="D2737" s="88"/>
      <c r="E2737" s="6"/>
      <c r="F2737" s="88"/>
      <c r="G2737" s="14"/>
      <c r="H2737" s="14"/>
      <c r="I2737" s="17"/>
      <c r="J2737" s="17"/>
      <c r="K2737" s="6"/>
      <c r="L2737" s="6"/>
      <c r="M2737" s="136"/>
      <c r="N2737" s="14"/>
      <c r="O2737" s="26"/>
      <c r="P2737" s="14"/>
      <c r="Q2737" s="14"/>
      <c r="R2737" s="14"/>
      <c r="S2737" s="14"/>
      <c r="T2737" s="14"/>
      <c r="U2737" s="14"/>
      <c r="V2737" s="6"/>
      <c r="W2737" s="256">
        <f t="shared" si="257"/>
        <v>0</v>
      </c>
      <c r="X2737" s="144" t="str">
        <f t="shared" si="259"/>
        <v/>
      </c>
      <c r="Y2737" s="26"/>
      <c r="Z2737" s="34"/>
      <c r="AA2737" s="34"/>
      <c r="AB2737" s="34"/>
      <c r="AC2737" s="35"/>
      <c r="AD2737" s="36"/>
      <c r="AE2737" s="49"/>
      <c r="AF2737" s="246"/>
      <c r="AG2737" s="257">
        <f t="shared" si="258"/>
        <v>0</v>
      </c>
      <c r="AH2737" s="252" t="str">
        <f t="shared" si="260"/>
        <v/>
      </c>
      <c r="AI2737" s="258">
        <f t="shared" si="261"/>
        <v>0</v>
      </c>
    </row>
    <row r="2738" spans="1:35" ht="14.25" customHeight="1" x14ac:dyDescent="0.2">
      <c r="A2738" s="20"/>
      <c r="B2738" s="7"/>
      <c r="C2738" s="7"/>
      <c r="D2738" s="88"/>
      <c r="E2738" s="6"/>
      <c r="F2738" s="88"/>
      <c r="G2738" s="14"/>
      <c r="H2738" s="14"/>
      <c r="I2738" s="17"/>
      <c r="J2738" s="17"/>
      <c r="K2738" s="6"/>
      <c r="L2738" s="6"/>
      <c r="M2738" s="136"/>
      <c r="N2738" s="14"/>
      <c r="O2738" s="26"/>
      <c r="P2738" s="14"/>
      <c r="Q2738" s="14"/>
      <c r="R2738" s="14"/>
      <c r="S2738" s="14"/>
      <c r="T2738" s="14"/>
      <c r="U2738" s="14"/>
      <c r="V2738" s="6"/>
      <c r="W2738" s="256">
        <f t="shared" si="257"/>
        <v>0</v>
      </c>
      <c r="X2738" s="144" t="str">
        <f t="shared" si="259"/>
        <v/>
      </c>
      <c r="Y2738" s="26"/>
      <c r="Z2738" s="34"/>
      <c r="AA2738" s="34"/>
      <c r="AB2738" s="34"/>
      <c r="AC2738" s="35"/>
      <c r="AD2738" s="36"/>
      <c r="AE2738" s="49"/>
      <c r="AF2738" s="246"/>
      <c r="AG2738" s="257">
        <f t="shared" si="258"/>
        <v>0</v>
      </c>
      <c r="AH2738" s="252" t="str">
        <f t="shared" si="260"/>
        <v/>
      </c>
      <c r="AI2738" s="258">
        <f t="shared" si="261"/>
        <v>0</v>
      </c>
    </row>
    <row r="2739" spans="1:35" ht="14.25" customHeight="1" x14ac:dyDescent="0.2">
      <c r="A2739" s="20"/>
      <c r="B2739" s="7"/>
      <c r="C2739" s="7"/>
      <c r="D2739" s="88"/>
      <c r="E2739" s="6"/>
      <c r="F2739" s="88"/>
      <c r="G2739" s="14"/>
      <c r="H2739" s="14"/>
      <c r="I2739" s="17"/>
      <c r="J2739" s="17"/>
      <c r="K2739" s="6"/>
      <c r="L2739" s="6"/>
      <c r="M2739" s="136"/>
      <c r="N2739" s="14"/>
      <c r="O2739" s="26"/>
      <c r="P2739" s="14"/>
      <c r="Q2739" s="14"/>
      <c r="R2739" s="14"/>
      <c r="S2739" s="14"/>
      <c r="T2739" s="14"/>
      <c r="U2739" s="14"/>
      <c r="V2739" s="6"/>
      <c r="W2739" s="256">
        <f t="shared" si="257"/>
        <v>0</v>
      </c>
      <c r="X2739" s="144" t="str">
        <f t="shared" si="259"/>
        <v/>
      </c>
      <c r="Y2739" s="26"/>
      <c r="Z2739" s="34"/>
      <c r="AA2739" s="34"/>
      <c r="AB2739" s="34"/>
      <c r="AC2739" s="35"/>
      <c r="AD2739" s="36"/>
      <c r="AE2739" s="49"/>
      <c r="AF2739" s="246"/>
      <c r="AG2739" s="257">
        <f t="shared" si="258"/>
        <v>0</v>
      </c>
      <c r="AH2739" s="252" t="str">
        <f t="shared" si="260"/>
        <v/>
      </c>
      <c r="AI2739" s="258">
        <f t="shared" si="261"/>
        <v>0</v>
      </c>
    </row>
    <row r="2740" spans="1:35" ht="14.25" customHeight="1" x14ac:dyDescent="0.2">
      <c r="A2740" s="20"/>
      <c r="B2740" s="7"/>
      <c r="C2740" s="7"/>
      <c r="D2740" s="88"/>
      <c r="E2740" s="6"/>
      <c r="F2740" s="88"/>
      <c r="G2740" s="14"/>
      <c r="H2740" s="14"/>
      <c r="I2740" s="17"/>
      <c r="J2740" s="17"/>
      <c r="K2740" s="6"/>
      <c r="L2740" s="6"/>
      <c r="M2740" s="136"/>
      <c r="N2740" s="14"/>
      <c r="O2740" s="26"/>
      <c r="P2740" s="14"/>
      <c r="Q2740" s="14"/>
      <c r="R2740" s="14"/>
      <c r="S2740" s="14"/>
      <c r="T2740" s="14"/>
      <c r="U2740" s="14"/>
      <c r="V2740" s="6"/>
      <c r="W2740" s="256">
        <f t="shared" si="257"/>
        <v>0</v>
      </c>
      <c r="X2740" s="144" t="str">
        <f t="shared" si="259"/>
        <v/>
      </c>
      <c r="Y2740" s="26"/>
      <c r="Z2740" s="34"/>
      <c r="AA2740" s="34"/>
      <c r="AB2740" s="34"/>
      <c r="AC2740" s="35"/>
      <c r="AD2740" s="36"/>
      <c r="AE2740" s="49"/>
      <c r="AF2740" s="246"/>
      <c r="AG2740" s="257">
        <f t="shared" si="258"/>
        <v>0</v>
      </c>
      <c r="AH2740" s="252" t="str">
        <f t="shared" si="260"/>
        <v/>
      </c>
      <c r="AI2740" s="258">
        <f t="shared" si="261"/>
        <v>0</v>
      </c>
    </row>
    <row r="2741" spans="1:35" ht="14.25" customHeight="1" x14ac:dyDescent="0.2">
      <c r="A2741" s="20"/>
      <c r="B2741" s="7"/>
      <c r="C2741" s="7"/>
      <c r="D2741" s="88"/>
      <c r="E2741" s="6"/>
      <c r="F2741" s="88"/>
      <c r="G2741" s="14"/>
      <c r="H2741" s="14"/>
      <c r="I2741" s="17"/>
      <c r="J2741" s="17"/>
      <c r="K2741" s="6"/>
      <c r="L2741" s="6"/>
      <c r="M2741" s="136"/>
      <c r="N2741" s="14"/>
      <c r="O2741" s="26"/>
      <c r="P2741" s="14"/>
      <c r="Q2741" s="14"/>
      <c r="R2741" s="14"/>
      <c r="S2741" s="14"/>
      <c r="T2741" s="14"/>
      <c r="U2741" s="14"/>
      <c r="V2741" s="6"/>
      <c r="W2741" s="256">
        <f t="shared" si="257"/>
        <v>0</v>
      </c>
      <c r="X2741" s="144" t="str">
        <f t="shared" si="259"/>
        <v/>
      </c>
      <c r="Y2741" s="26"/>
      <c r="Z2741" s="34"/>
      <c r="AA2741" s="34"/>
      <c r="AB2741" s="34"/>
      <c r="AC2741" s="35"/>
      <c r="AD2741" s="36"/>
      <c r="AE2741" s="49"/>
      <c r="AF2741" s="246"/>
      <c r="AG2741" s="257">
        <f t="shared" si="258"/>
        <v>0</v>
      </c>
      <c r="AH2741" s="252" t="str">
        <f t="shared" si="260"/>
        <v/>
      </c>
      <c r="AI2741" s="258">
        <f t="shared" si="261"/>
        <v>0</v>
      </c>
    </row>
    <row r="2742" spans="1:35" ht="14.25" customHeight="1" x14ac:dyDescent="0.2">
      <c r="A2742" s="20"/>
      <c r="B2742" s="7"/>
      <c r="C2742" s="7"/>
      <c r="D2742" s="88"/>
      <c r="E2742" s="6"/>
      <c r="F2742" s="88"/>
      <c r="G2742" s="14"/>
      <c r="H2742" s="14"/>
      <c r="I2742" s="17"/>
      <c r="J2742" s="17"/>
      <c r="K2742" s="6"/>
      <c r="L2742" s="6"/>
      <c r="M2742" s="136"/>
      <c r="N2742" s="14"/>
      <c r="O2742" s="26"/>
      <c r="P2742" s="14"/>
      <c r="Q2742" s="14"/>
      <c r="R2742" s="14"/>
      <c r="S2742" s="14"/>
      <c r="T2742" s="14"/>
      <c r="U2742" s="14"/>
      <c r="V2742" s="6"/>
      <c r="W2742" s="256">
        <f t="shared" si="257"/>
        <v>0</v>
      </c>
      <c r="X2742" s="144" t="str">
        <f t="shared" si="259"/>
        <v/>
      </c>
      <c r="Y2742" s="26"/>
      <c r="Z2742" s="34"/>
      <c r="AA2742" s="34"/>
      <c r="AB2742" s="34"/>
      <c r="AC2742" s="35"/>
      <c r="AD2742" s="36"/>
      <c r="AE2742" s="49"/>
      <c r="AF2742" s="246"/>
      <c r="AG2742" s="257">
        <f t="shared" si="258"/>
        <v>0</v>
      </c>
      <c r="AH2742" s="252" t="str">
        <f t="shared" si="260"/>
        <v/>
      </c>
      <c r="AI2742" s="258">
        <f t="shared" si="261"/>
        <v>0</v>
      </c>
    </row>
    <row r="2743" spans="1:35" ht="14.25" customHeight="1" x14ac:dyDescent="0.2">
      <c r="A2743" s="20"/>
      <c r="B2743" s="7"/>
      <c r="C2743" s="7"/>
      <c r="D2743" s="88"/>
      <c r="E2743" s="6"/>
      <c r="F2743" s="88"/>
      <c r="G2743" s="14"/>
      <c r="H2743" s="14"/>
      <c r="I2743" s="17"/>
      <c r="J2743" s="17"/>
      <c r="K2743" s="6"/>
      <c r="L2743" s="6"/>
      <c r="M2743" s="136"/>
      <c r="N2743" s="14"/>
      <c r="O2743" s="26"/>
      <c r="P2743" s="14"/>
      <c r="Q2743" s="14"/>
      <c r="R2743" s="14"/>
      <c r="S2743" s="14"/>
      <c r="T2743" s="14"/>
      <c r="U2743" s="14"/>
      <c r="V2743" s="6"/>
      <c r="W2743" s="256">
        <f t="shared" si="257"/>
        <v>0</v>
      </c>
      <c r="X2743" s="144" t="str">
        <f t="shared" si="259"/>
        <v/>
      </c>
      <c r="Y2743" s="26"/>
      <c r="Z2743" s="34"/>
      <c r="AA2743" s="34"/>
      <c r="AB2743" s="34"/>
      <c r="AC2743" s="35"/>
      <c r="AD2743" s="36"/>
      <c r="AE2743" s="49"/>
      <c r="AF2743" s="246"/>
      <c r="AG2743" s="257">
        <f t="shared" si="258"/>
        <v>0</v>
      </c>
      <c r="AH2743" s="252" t="str">
        <f t="shared" si="260"/>
        <v/>
      </c>
      <c r="AI2743" s="258">
        <f t="shared" si="261"/>
        <v>0</v>
      </c>
    </row>
    <row r="2744" spans="1:35" ht="14.25" customHeight="1" x14ac:dyDescent="0.2">
      <c r="A2744" s="20"/>
      <c r="B2744" s="7"/>
      <c r="C2744" s="7"/>
      <c r="D2744" s="88"/>
      <c r="E2744" s="6"/>
      <c r="F2744" s="88"/>
      <c r="G2744" s="14"/>
      <c r="H2744" s="14"/>
      <c r="I2744" s="17"/>
      <c r="J2744" s="17"/>
      <c r="K2744" s="6"/>
      <c r="L2744" s="6"/>
      <c r="M2744" s="136"/>
      <c r="N2744" s="14"/>
      <c r="O2744" s="26"/>
      <c r="P2744" s="14"/>
      <c r="Q2744" s="14"/>
      <c r="R2744" s="14"/>
      <c r="S2744" s="14"/>
      <c r="T2744" s="14"/>
      <c r="U2744" s="14"/>
      <c r="V2744" s="6"/>
      <c r="W2744" s="256">
        <f t="shared" si="257"/>
        <v>0</v>
      </c>
      <c r="X2744" s="144" t="str">
        <f t="shared" si="259"/>
        <v/>
      </c>
      <c r="Y2744" s="26"/>
      <c r="Z2744" s="34"/>
      <c r="AA2744" s="34"/>
      <c r="AB2744" s="34"/>
      <c r="AC2744" s="35"/>
      <c r="AD2744" s="36"/>
      <c r="AE2744" s="49"/>
      <c r="AF2744" s="246"/>
      <c r="AG2744" s="257">
        <f t="shared" si="258"/>
        <v>0</v>
      </c>
      <c r="AH2744" s="252" t="str">
        <f t="shared" si="260"/>
        <v/>
      </c>
      <c r="AI2744" s="258">
        <f t="shared" si="261"/>
        <v>0</v>
      </c>
    </row>
    <row r="2745" spans="1:35" ht="14.25" customHeight="1" x14ac:dyDescent="0.2">
      <c r="A2745" s="20"/>
      <c r="B2745" s="7"/>
      <c r="C2745" s="7"/>
      <c r="D2745" s="88"/>
      <c r="E2745" s="6"/>
      <c r="F2745" s="88"/>
      <c r="G2745" s="14"/>
      <c r="H2745" s="14"/>
      <c r="I2745" s="17"/>
      <c r="J2745" s="17"/>
      <c r="K2745" s="6"/>
      <c r="L2745" s="6"/>
      <c r="M2745" s="136"/>
      <c r="N2745" s="14"/>
      <c r="O2745" s="26"/>
      <c r="P2745" s="14"/>
      <c r="Q2745" s="14"/>
      <c r="R2745" s="14"/>
      <c r="S2745" s="14"/>
      <c r="T2745" s="14"/>
      <c r="U2745" s="14"/>
      <c r="V2745" s="6"/>
      <c r="W2745" s="256">
        <f t="shared" si="257"/>
        <v>0</v>
      </c>
      <c r="X2745" s="144" t="str">
        <f t="shared" si="259"/>
        <v/>
      </c>
      <c r="Y2745" s="26"/>
      <c r="Z2745" s="34"/>
      <c r="AA2745" s="34"/>
      <c r="AB2745" s="34"/>
      <c r="AC2745" s="35"/>
      <c r="AD2745" s="36"/>
      <c r="AE2745" s="49"/>
      <c r="AF2745" s="246"/>
      <c r="AG2745" s="257">
        <f t="shared" si="258"/>
        <v>0</v>
      </c>
      <c r="AH2745" s="252" t="str">
        <f t="shared" si="260"/>
        <v/>
      </c>
      <c r="AI2745" s="258">
        <f t="shared" si="261"/>
        <v>0</v>
      </c>
    </row>
    <row r="2746" spans="1:35" ht="14.25" customHeight="1" x14ac:dyDescent="0.2">
      <c r="A2746" s="20"/>
      <c r="B2746" s="7"/>
      <c r="C2746" s="7"/>
      <c r="D2746" s="88"/>
      <c r="E2746" s="6"/>
      <c r="F2746" s="88"/>
      <c r="G2746" s="14"/>
      <c r="H2746" s="14"/>
      <c r="I2746" s="17"/>
      <c r="J2746" s="17"/>
      <c r="K2746" s="6"/>
      <c r="L2746" s="6"/>
      <c r="M2746" s="136"/>
      <c r="N2746" s="14"/>
      <c r="O2746" s="26"/>
      <c r="P2746" s="14"/>
      <c r="Q2746" s="14"/>
      <c r="R2746" s="14"/>
      <c r="S2746" s="14"/>
      <c r="T2746" s="14"/>
      <c r="U2746" s="14"/>
      <c r="V2746" s="6"/>
      <c r="W2746" s="256">
        <f t="shared" si="257"/>
        <v>0</v>
      </c>
      <c r="X2746" s="144" t="str">
        <f t="shared" si="259"/>
        <v/>
      </c>
      <c r="Y2746" s="26"/>
      <c r="Z2746" s="34"/>
      <c r="AA2746" s="34"/>
      <c r="AB2746" s="34"/>
      <c r="AC2746" s="35"/>
      <c r="AD2746" s="36"/>
      <c r="AE2746" s="49"/>
      <c r="AF2746" s="246"/>
      <c r="AG2746" s="257">
        <f t="shared" si="258"/>
        <v>0</v>
      </c>
      <c r="AH2746" s="252" t="str">
        <f t="shared" si="260"/>
        <v/>
      </c>
      <c r="AI2746" s="258">
        <f t="shared" si="261"/>
        <v>0</v>
      </c>
    </row>
    <row r="2747" spans="1:35" ht="14.25" customHeight="1" x14ac:dyDescent="0.2">
      <c r="A2747" s="20"/>
      <c r="B2747" s="7"/>
      <c r="C2747" s="7"/>
      <c r="D2747" s="88"/>
      <c r="E2747" s="6"/>
      <c r="F2747" s="88"/>
      <c r="G2747" s="14"/>
      <c r="H2747" s="14"/>
      <c r="I2747" s="17"/>
      <c r="J2747" s="17"/>
      <c r="K2747" s="6"/>
      <c r="L2747" s="6"/>
      <c r="M2747" s="136"/>
      <c r="N2747" s="14"/>
      <c r="O2747" s="26"/>
      <c r="P2747" s="14"/>
      <c r="Q2747" s="14"/>
      <c r="R2747" s="14"/>
      <c r="S2747" s="14"/>
      <c r="T2747" s="14"/>
      <c r="U2747" s="14"/>
      <c r="V2747" s="6"/>
      <c r="W2747" s="256">
        <f t="shared" si="257"/>
        <v>0</v>
      </c>
      <c r="X2747" s="144" t="str">
        <f t="shared" si="259"/>
        <v/>
      </c>
      <c r="Y2747" s="26"/>
      <c r="Z2747" s="34"/>
      <c r="AA2747" s="34"/>
      <c r="AB2747" s="34"/>
      <c r="AC2747" s="35"/>
      <c r="AD2747" s="36"/>
      <c r="AE2747" s="49"/>
      <c r="AF2747" s="246"/>
      <c r="AG2747" s="257">
        <f t="shared" si="258"/>
        <v>0</v>
      </c>
      <c r="AH2747" s="252" t="str">
        <f t="shared" si="260"/>
        <v/>
      </c>
      <c r="AI2747" s="258">
        <f t="shared" si="261"/>
        <v>0</v>
      </c>
    </row>
    <row r="2748" spans="1:35" ht="14.25" customHeight="1" x14ac:dyDescent="0.2">
      <c r="A2748" s="20"/>
      <c r="B2748" s="7"/>
      <c r="C2748" s="7"/>
      <c r="D2748" s="88"/>
      <c r="E2748" s="6"/>
      <c r="F2748" s="88"/>
      <c r="G2748" s="14"/>
      <c r="H2748" s="14"/>
      <c r="I2748" s="17"/>
      <c r="J2748" s="17"/>
      <c r="K2748" s="6"/>
      <c r="L2748" s="6"/>
      <c r="M2748" s="136"/>
      <c r="N2748" s="14"/>
      <c r="O2748" s="26"/>
      <c r="P2748" s="14"/>
      <c r="Q2748" s="14"/>
      <c r="R2748" s="14"/>
      <c r="S2748" s="14"/>
      <c r="T2748" s="14"/>
      <c r="U2748" s="14"/>
      <c r="V2748" s="6"/>
      <c r="W2748" s="256">
        <f t="shared" si="257"/>
        <v>0</v>
      </c>
      <c r="X2748" s="144" t="str">
        <f t="shared" si="259"/>
        <v/>
      </c>
      <c r="Y2748" s="26"/>
      <c r="Z2748" s="34"/>
      <c r="AA2748" s="34"/>
      <c r="AB2748" s="34"/>
      <c r="AC2748" s="35"/>
      <c r="AD2748" s="36"/>
      <c r="AE2748" s="49"/>
      <c r="AF2748" s="246"/>
      <c r="AG2748" s="257">
        <f t="shared" si="258"/>
        <v>0</v>
      </c>
      <c r="AH2748" s="252" t="str">
        <f t="shared" si="260"/>
        <v/>
      </c>
      <c r="AI2748" s="258">
        <f t="shared" si="261"/>
        <v>0</v>
      </c>
    </row>
    <row r="2749" spans="1:35" ht="14.25" customHeight="1" x14ac:dyDescent="0.2">
      <c r="A2749" s="20"/>
      <c r="B2749" s="7"/>
      <c r="C2749" s="7"/>
      <c r="D2749" s="88"/>
      <c r="E2749" s="6"/>
      <c r="F2749" s="88"/>
      <c r="G2749" s="14"/>
      <c r="H2749" s="14"/>
      <c r="I2749" s="17"/>
      <c r="J2749" s="17"/>
      <c r="K2749" s="6"/>
      <c r="L2749" s="6"/>
      <c r="M2749" s="136"/>
      <c r="N2749" s="14"/>
      <c r="O2749" s="26"/>
      <c r="P2749" s="14"/>
      <c r="Q2749" s="14"/>
      <c r="R2749" s="14"/>
      <c r="S2749" s="14"/>
      <c r="T2749" s="14"/>
      <c r="U2749" s="14"/>
      <c r="V2749" s="6"/>
      <c r="W2749" s="256">
        <f t="shared" si="257"/>
        <v>0</v>
      </c>
      <c r="X2749" s="144" t="str">
        <f t="shared" si="259"/>
        <v/>
      </c>
      <c r="Y2749" s="26"/>
      <c r="Z2749" s="34"/>
      <c r="AA2749" s="34"/>
      <c r="AB2749" s="34"/>
      <c r="AC2749" s="35"/>
      <c r="AD2749" s="36"/>
      <c r="AE2749" s="49"/>
      <c r="AF2749" s="246"/>
      <c r="AG2749" s="257">
        <f t="shared" si="258"/>
        <v>0</v>
      </c>
      <c r="AH2749" s="252" t="str">
        <f t="shared" si="260"/>
        <v/>
      </c>
      <c r="AI2749" s="258">
        <f t="shared" si="261"/>
        <v>0</v>
      </c>
    </row>
    <row r="2750" spans="1:35" ht="14.25" customHeight="1" x14ac:dyDescent="0.2">
      <c r="A2750" s="20"/>
      <c r="B2750" s="7"/>
      <c r="C2750" s="7"/>
      <c r="D2750" s="88"/>
      <c r="E2750" s="6"/>
      <c r="F2750" s="88"/>
      <c r="G2750" s="14"/>
      <c r="H2750" s="14"/>
      <c r="I2750" s="17"/>
      <c r="J2750" s="17"/>
      <c r="K2750" s="6"/>
      <c r="L2750" s="6"/>
      <c r="M2750" s="136"/>
      <c r="N2750" s="14"/>
      <c r="O2750" s="26"/>
      <c r="P2750" s="14"/>
      <c r="Q2750" s="14"/>
      <c r="R2750" s="14"/>
      <c r="S2750" s="14"/>
      <c r="T2750" s="14"/>
      <c r="U2750" s="14"/>
      <c r="V2750" s="6"/>
      <c r="W2750" s="256">
        <f t="shared" si="257"/>
        <v>0</v>
      </c>
      <c r="X2750" s="144" t="str">
        <f t="shared" si="259"/>
        <v/>
      </c>
      <c r="Y2750" s="26"/>
      <c r="Z2750" s="34"/>
      <c r="AA2750" s="34"/>
      <c r="AB2750" s="34"/>
      <c r="AC2750" s="35"/>
      <c r="AD2750" s="36"/>
      <c r="AE2750" s="49"/>
      <c r="AF2750" s="246"/>
      <c r="AG2750" s="257">
        <f t="shared" si="258"/>
        <v>0</v>
      </c>
      <c r="AH2750" s="252" t="str">
        <f t="shared" si="260"/>
        <v/>
      </c>
      <c r="AI2750" s="258">
        <f t="shared" si="261"/>
        <v>0</v>
      </c>
    </row>
    <row r="2751" spans="1:35" ht="14.25" customHeight="1" x14ac:dyDescent="0.2">
      <c r="A2751" s="20"/>
      <c r="B2751" s="7"/>
      <c r="C2751" s="7"/>
      <c r="D2751" s="88"/>
      <c r="E2751" s="6"/>
      <c r="F2751" s="88"/>
      <c r="G2751" s="14"/>
      <c r="H2751" s="14"/>
      <c r="I2751" s="17"/>
      <c r="J2751" s="17"/>
      <c r="K2751" s="6"/>
      <c r="L2751" s="6"/>
      <c r="M2751" s="136"/>
      <c r="N2751" s="14"/>
      <c r="O2751" s="26"/>
      <c r="P2751" s="14"/>
      <c r="Q2751" s="14"/>
      <c r="R2751" s="14"/>
      <c r="S2751" s="14"/>
      <c r="T2751" s="14"/>
      <c r="U2751" s="14"/>
      <c r="V2751" s="6"/>
      <c r="W2751" s="256">
        <f t="shared" si="257"/>
        <v>0</v>
      </c>
      <c r="X2751" s="144" t="str">
        <f t="shared" si="259"/>
        <v/>
      </c>
      <c r="Y2751" s="26"/>
      <c r="Z2751" s="34"/>
      <c r="AA2751" s="34"/>
      <c r="AB2751" s="34"/>
      <c r="AC2751" s="35"/>
      <c r="AD2751" s="36"/>
      <c r="AE2751" s="49"/>
      <c r="AF2751" s="246"/>
      <c r="AG2751" s="257">
        <f t="shared" si="258"/>
        <v>0</v>
      </c>
      <c r="AH2751" s="252" t="str">
        <f t="shared" si="260"/>
        <v/>
      </c>
      <c r="AI2751" s="258">
        <f t="shared" si="261"/>
        <v>0</v>
      </c>
    </row>
    <row r="2752" spans="1:35" ht="14.25" customHeight="1" x14ac:dyDescent="0.2">
      <c r="A2752" s="20"/>
      <c r="B2752" s="7"/>
      <c r="C2752" s="7"/>
      <c r="D2752" s="88"/>
      <c r="E2752" s="6"/>
      <c r="F2752" s="88"/>
      <c r="G2752" s="14"/>
      <c r="H2752" s="14"/>
      <c r="I2752" s="17"/>
      <c r="J2752" s="17"/>
      <c r="K2752" s="6"/>
      <c r="L2752" s="6"/>
      <c r="M2752" s="136"/>
      <c r="N2752" s="14"/>
      <c r="O2752" s="26"/>
      <c r="P2752" s="14"/>
      <c r="Q2752" s="14"/>
      <c r="R2752" s="14"/>
      <c r="S2752" s="14"/>
      <c r="T2752" s="14"/>
      <c r="U2752" s="14"/>
      <c r="V2752" s="6"/>
      <c r="W2752" s="256">
        <f t="shared" si="257"/>
        <v>0</v>
      </c>
      <c r="X2752" s="144" t="str">
        <f t="shared" si="259"/>
        <v/>
      </c>
      <c r="Y2752" s="26"/>
      <c r="Z2752" s="34"/>
      <c r="AA2752" s="34"/>
      <c r="AB2752" s="34"/>
      <c r="AC2752" s="35"/>
      <c r="AD2752" s="36"/>
      <c r="AE2752" s="49"/>
      <c r="AF2752" s="246"/>
      <c r="AG2752" s="257">
        <f t="shared" si="258"/>
        <v>0</v>
      </c>
      <c r="AH2752" s="252" t="str">
        <f t="shared" si="260"/>
        <v/>
      </c>
      <c r="AI2752" s="258">
        <f t="shared" si="261"/>
        <v>0</v>
      </c>
    </row>
    <row r="2753" spans="1:35" ht="14.25" customHeight="1" x14ac:dyDescent="0.2">
      <c r="A2753" s="20"/>
      <c r="B2753" s="7"/>
      <c r="C2753" s="7"/>
      <c r="D2753" s="88"/>
      <c r="E2753" s="6"/>
      <c r="F2753" s="88"/>
      <c r="G2753" s="14"/>
      <c r="H2753" s="14"/>
      <c r="I2753" s="17"/>
      <c r="J2753" s="17"/>
      <c r="K2753" s="6"/>
      <c r="L2753" s="6"/>
      <c r="M2753" s="136"/>
      <c r="N2753" s="14"/>
      <c r="O2753" s="26"/>
      <c r="P2753" s="14"/>
      <c r="Q2753" s="14"/>
      <c r="R2753" s="14"/>
      <c r="S2753" s="14"/>
      <c r="T2753" s="14"/>
      <c r="U2753" s="14"/>
      <c r="V2753" s="6"/>
      <c r="W2753" s="256">
        <f t="shared" si="257"/>
        <v>0</v>
      </c>
      <c r="X2753" s="144" t="str">
        <f t="shared" si="259"/>
        <v/>
      </c>
      <c r="Y2753" s="26"/>
      <c r="Z2753" s="34"/>
      <c r="AA2753" s="34"/>
      <c r="AB2753" s="34"/>
      <c r="AC2753" s="35"/>
      <c r="AD2753" s="36"/>
      <c r="AE2753" s="49"/>
      <c r="AF2753" s="246"/>
      <c r="AG2753" s="257">
        <f t="shared" si="258"/>
        <v>0</v>
      </c>
      <c r="AH2753" s="252" t="str">
        <f t="shared" si="260"/>
        <v/>
      </c>
      <c r="AI2753" s="258">
        <f t="shared" si="261"/>
        <v>0</v>
      </c>
    </row>
    <row r="2754" spans="1:35" ht="14.25" customHeight="1" x14ac:dyDescent="0.2">
      <c r="A2754" s="20"/>
      <c r="B2754" s="7"/>
      <c r="C2754" s="7"/>
      <c r="D2754" s="88"/>
      <c r="E2754" s="6"/>
      <c r="F2754" s="88"/>
      <c r="G2754" s="14"/>
      <c r="H2754" s="14"/>
      <c r="I2754" s="17"/>
      <c r="J2754" s="17"/>
      <c r="K2754" s="6"/>
      <c r="L2754" s="6"/>
      <c r="M2754" s="136"/>
      <c r="N2754" s="14"/>
      <c r="O2754" s="26"/>
      <c r="P2754" s="14"/>
      <c r="Q2754" s="14"/>
      <c r="R2754" s="14"/>
      <c r="S2754" s="14"/>
      <c r="T2754" s="14"/>
      <c r="U2754" s="14"/>
      <c r="V2754" s="6"/>
      <c r="W2754" s="256">
        <f t="shared" si="257"/>
        <v>0</v>
      </c>
      <c r="X2754" s="144" t="str">
        <f t="shared" si="259"/>
        <v/>
      </c>
      <c r="Y2754" s="26"/>
      <c r="Z2754" s="34"/>
      <c r="AA2754" s="34"/>
      <c r="AB2754" s="34"/>
      <c r="AC2754" s="35"/>
      <c r="AD2754" s="36"/>
      <c r="AE2754" s="49"/>
      <c r="AF2754" s="246"/>
      <c r="AG2754" s="257">
        <f t="shared" si="258"/>
        <v>0</v>
      </c>
      <c r="AH2754" s="252" t="str">
        <f t="shared" si="260"/>
        <v/>
      </c>
      <c r="AI2754" s="258">
        <f t="shared" si="261"/>
        <v>0</v>
      </c>
    </row>
    <row r="2755" spans="1:35" ht="14.25" customHeight="1" x14ac:dyDescent="0.2">
      <c r="A2755" s="20"/>
      <c r="B2755" s="7"/>
      <c r="C2755" s="7"/>
      <c r="D2755" s="88"/>
      <c r="E2755" s="6"/>
      <c r="F2755" s="88"/>
      <c r="G2755" s="14"/>
      <c r="H2755" s="14"/>
      <c r="I2755" s="17"/>
      <c r="J2755" s="17"/>
      <c r="K2755" s="6"/>
      <c r="L2755" s="6"/>
      <c r="M2755" s="136"/>
      <c r="N2755" s="14"/>
      <c r="O2755" s="26"/>
      <c r="P2755" s="14"/>
      <c r="Q2755" s="14"/>
      <c r="R2755" s="14"/>
      <c r="S2755" s="14"/>
      <c r="T2755" s="14"/>
      <c r="U2755" s="14"/>
      <c r="V2755" s="6"/>
      <c r="W2755" s="256">
        <f t="shared" si="257"/>
        <v>0</v>
      </c>
      <c r="X2755" s="144" t="str">
        <f t="shared" si="259"/>
        <v/>
      </c>
      <c r="Y2755" s="26"/>
      <c r="Z2755" s="34"/>
      <c r="AA2755" s="34"/>
      <c r="AB2755" s="34"/>
      <c r="AC2755" s="35"/>
      <c r="AD2755" s="36"/>
      <c r="AE2755" s="49"/>
      <c r="AF2755" s="246"/>
      <c r="AG2755" s="257">
        <f t="shared" si="258"/>
        <v>0</v>
      </c>
      <c r="AH2755" s="252" t="str">
        <f t="shared" si="260"/>
        <v/>
      </c>
      <c r="AI2755" s="258">
        <f t="shared" si="261"/>
        <v>0</v>
      </c>
    </row>
    <row r="2756" spans="1:35" ht="14.25" customHeight="1" x14ac:dyDescent="0.2">
      <c r="A2756" s="20"/>
      <c r="B2756" s="7"/>
      <c r="C2756" s="7"/>
      <c r="D2756" s="88"/>
      <c r="E2756" s="6"/>
      <c r="F2756" s="88"/>
      <c r="G2756" s="14"/>
      <c r="H2756" s="14"/>
      <c r="I2756" s="17"/>
      <c r="J2756" s="17"/>
      <c r="K2756" s="6"/>
      <c r="L2756" s="6"/>
      <c r="M2756" s="136"/>
      <c r="N2756" s="14"/>
      <c r="O2756" s="26"/>
      <c r="P2756" s="14"/>
      <c r="Q2756" s="14"/>
      <c r="R2756" s="14"/>
      <c r="S2756" s="14"/>
      <c r="T2756" s="14"/>
      <c r="U2756" s="14"/>
      <c r="V2756" s="6"/>
      <c r="W2756" s="256">
        <f t="shared" si="257"/>
        <v>0</v>
      </c>
      <c r="X2756" s="144" t="str">
        <f t="shared" si="259"/>
        <v/>
      </c>
      <c r="Y2756" s="26"/>
      <c r="Z2756" s="34"/>
      <c r="AA2756" s="34"/>
      <c r="AB2756" s="34"/>
      <c r="AC2756" s="35"/>
      <c r="AD2756" s="36"/>
      <c r="AE2756" s="49"/>
      <c r="AF2756" s="246"/>
      <c r="AG2756" s="257">
        <f t="shared" si="258"/>
        <v>0</v>
      </c>
      <c r="AH2756" s="252" t="str">
        <f t="shared" si="260"/>
        <v/>
      </c>
      <c r="AI2756" s="258">
        <f t="shared" si="261"/>
        <v>0</v>
      </c>
    </row>
    <row r="2757" spans="1:35" ht="14.25" customHeight="1" x14ac:dyDescent="0.2">
      <c r="A2757" s="20"/>
      <c r="B2757" s="7"/>
      <c r="C2757" s="7"/>
      <c r="D2757" s="88"/>
      <c r="E2757" s="6"/>
      <c r="F2757" s="88"/>
      <c r="G2757" s="14"/>
      <c r="H2757" s="14"/>
      <c r="I2757" s="17"/>
      <c r="J2757" s="17"/>
      <c r="K2757" s="6"/>
      <c r="L2757" s="6"/>
      <c r="M2757" s="136"/>
      <c r="N2757" s="14"/>
      <c r="O2757" s="26"/>
      <c r="P2757" s="14"/>
      <c r="Q2757" s="14"/>
      <c r="R2757" s="14"/>
      <c r="S2757" s="14"/>
      <c r="T2757" s="14"/>
      <c r="U2757" s="14"/>
      <c r="V2757" s="6"/>
      <c r="W2757" s="256">
        <f t="shared" si="257"/>
        <v>0</v>
      </c>
      <c r="X2757" s="144" t="str">
        <f t="shared" si="259"/>
        <v/>
      </c>
      <c r="Y2757" s="26"/>
      <c r="Z2757" s="34"/>
      <c r="AA2757" s="34"/>
      <c r="AB2757" s="34"/>
      <c r="AC2757" s="35"/>
      <c r="AD2757" s="36"/>
      <c r="AE2757" s="49"/>
      <c r="AF2757" s="246"/>
      <c r="AG2757" s="257">
        <f t="shared" si="258"/>
        <v>0</v>
      </c>
      <c r="AH2757" s="252" t="str">
        <f t="shared" si="260"/>
        <v/>
      </c>
      <c r="AI2757" s="258">
        <f t="shared" si="261"/>
        <v>0</v>
      </c>
    </row>
    <row r="2758" spans="1:35" ht="14.25" customHeight="1" x14ac:dyDescent="0.2">
      <c r="A2758" s="20"/>
      <c r="B2758" s="7"/>
      <c r="C2758" s="7"/>
      <c r="D2758" s="88"/>
      <c r="E2758" s="6"/>
      <c r="F2758" s="88"/>
      <c r="G2758" s="14"/>
      <c r="H2758" s="14"/>
      <c r="I2758" s="17"/>
      <c r="J2758" s="17"/>
      <c r="K2758" s="6"/>
      <c r="L2758" s="6"/>
      <c r="M2758" s="136"/>
      <c r="N2758" s="14"/>
      <c r="O2758" s="26"/>
      <c r="P2758" s="14"/>
      <c r="Q2758" s="14"/>
      <c r="R2758" s="14"/>
      <c r="S2758" s="14"/>
      <c r="T2758" s="14"/>
      <c r="U2758" s="14"/>
      <c r="V2758" s="6"/>
      <c r="W2758" s="256">
        <f t="shared" si="257"/>
        <v>0</v>
      </c>
      <c r="X2758" s="144" t="str">
        <f t="shared" si="259"/>
        <v/>
      </c>
      <c r="Y2758" s="26"/>
      <c r="Z2758" s="34"/>
      <c r="AA2758" s="34"/>
      <c r="AB2758" s="34"/>
      <c r="AC2758" s="35"/>
      <c r="AD2758" s="36"/>
      <c r="AE2758" s="49"/>
      <c r="AF2758" s="246"/>
      <c r="AG2758" s="257">
        <f t="shared" si="258"/>
        <v>0</v>
      </c>
      <c r="AH2758" s="252" t="str">
        <f t="shared" si="260"/>
        <v/>
      </c>
      <c r="AI2758" s="258">
        <f t="shared" si="261"/>
        <v>0</v>
      </c>
    </row>
    <row r="2759" spans="1:35" ht="14.25" customHeight="1" x14ac:dyDescent="0.2">
      <c r="A2759" s="20"/>
      <c r="B2759" s="7"/>
      <c r="C2759" s="7"/>
      <c r="D2759" s="88"/>
      <c r="E2759" s="6"/>
      <c r="F2759" s="88"/>
      <c r="G2759" s="14"/>
      <c r="H2759" s="14"/>
      <c r="I2759" s="17"/>
      <c r="J2759" s="17"/>
      <c r="K2759" s="6"/>
      <c r="L2759" s="6"/>
      <c r="M2759" s="136"/>
      <c r="N2759" s="14"/>
      <c r="O2759" s="26"/>
      <c r="P2759" s="14"/>
      <c r="Q2759" s="14"/>
      <c r="R2759" s="14"/>
      <c r="S2759" s="14"/>
      <c r="T2759" s="14"/>
      <c r="U2759" s="14"/>
      <c r="V2759" s="6"/>
      <c r="W2759" s="256">
        <f t="shared" si="257"/>
        <v>0</v>
      </c>
      <c r="X2759" s="144" t="str">
        <f t="shared" si="259"/>
        <v/>
      </c>
      <c r="Y2759" s="26"/>
      <c r="Z2759" s="34"/>
      <c r="AA2759" s="34"/>
      <c r="AB2759" s="34"/>
      <c r="AC2759" s="35"/>
      <c r="AD2759" s="36"/>
      <c r="AE2759" s="49"/>
      <c r="AF2759" s="246"/>
      <c r="AG2759" s="257">
        <f t="shared" si="258"/>
        <v>0</v>
      </c>
      <c r="AH2759" s="252" t="str">
        <f t="shared" si="260"/>
        <v/>
      </c>
      <c r="AI2759" s="258">
        <f t="shared" si="261"/>
        <v>0</v>
      </c>
    </row>
    <row r="2760" spans="1:35" ht="14.25" customHeight="1" x14ac:dyDescent="0.2">
      <c r="A2760" s="20"/>
      <c r="B2760" s="7"/>
      <c r="C2760" s="7"/>
      <c r="D2760" s="88"/>
      <c r="E2760" s="6"/>
      <c r="F2760" s="88"/>
      <c r="G2760" s="14"/>
      <c r="H2760" s="14"/>
      <c r="I2760" s="17"/>
      <c r="J2760" s="17"/>
      <c r="K2760" s="6"/>
      <c r="L2760" s="6"/>
      <c r="M2760" s="136"/>
      <c r="N2760" s="14"/>
      <c r="O2760" s="26"/>
      <c r="P2760" s="14"/>
      <c r="Q2760" s="14"/>
      <c r="R2760" s="14"/>
      <c r="S2760" s="14"/>
      <c r="T2760" s="14"/>
      <c r="U2760" s="14"/>
      <c r="V2760" s="6"/>
      <c r="W2760" s="256">
        <f t="shared" si="257"/>
        <v>0</v>
      </c>
      <c r="X2760" s="144" t="str">
        <f t="shared" si="259"/>
        <v/>
      </c>
      <c r="Y2760" s="26"/>
      <c r="Z2760" s="34"/>
      <c r="AA2760" s="34"/>
      <c r="AB2760" s="34"/>
      <c r="AC2760" s="35"/>
      <c r="AD2760" s="36"/>
      <c r="AE2760" s="49"/>
      <c r="AF2760" s="246"/>
      <c r="AG2760" s="257">
        <f t="shared" si="258"/>
        <v>0</v>
      </c>
      <c r="AH2760" s="252" t="str">
        <f t="shared" si="260"/>
        <v/>
      </c>
      <c r="AI2760" s="258">
        <f t="shared" si="261"/>
        <v>0</v>
      </c>
    </row>
    <row r="2761" spans="1:35" ht="14.25" customHeight="1" x14ac:dyDescent="0.2">
      <c r="A2761" s="20"/>
      <c r="B2761" s="7"/>
      <c r="C2761" s="7"/>
      <c r="D2761" s="88"/>
      <c r="E2761" s="6"/>
      <c r="F2761" s="88"/>
      <c r="G2761" s="14"/>
      <c r="H2761" s="14"/>
      <c r="I2761" s="17"/>
      <c r="J2761" s="17"/>
      <c r="K2761" s="6"/>
      <c r="L2761" s="6"/>
      <c r="M2761" s="136"/>
      <c r="N2761" s="14"/>
      <c r="O2761" s="26"/>
      <c r="P2761" s="14"/>
      <c r="Q2761" s="14"/>
      <c r="R2761" s="14"/>
      <c r="S2761" s="14"/>
      <c r="T2761" s="14"/>
      <c r="U2761" s="14"/>
      <c r="V2761" s="6"/>
      <c r="W2761" s="256">
        <f t="shared" si="257"/>
        <v>0</v>
      </c>
      <c r="X2761" s="144" t="str">
        <f t="shared" si="259"/>
        <v/>
      </c>
      <c r="Y2761" s="26"/>
      <c r="Z2761" s="34"/>
      <c r="AA2761" s="34"/>
      <c r="AB2761" s="34"/>
      <c r="AC2761" s="35"/>
      <c r="AD2761" s="36"/>
      <c r="AE2761" s="49"/>
      <c r="AF2761" s="246"/>
      <c r="AG2761" s="257">
        <f t="shared" si="258"/>
        <v>0</v>
      </c>
      <c r="AH2761" s="252" t="str">
        <f t="shared" si="260"/>
        <v/>
      </c>
      <c r="AI2761" s="258">
        <f t="shared" si="261"/>
        <v>0</v>
      </c>
    </row>
    <row r="2762" spans="1:35" ht="14.25" customHeight="1" x14ac:dyDescent="0.2">
      <c r="A2762" s="20"/>
      <c r="B2762" s="7"/>
      <c r="C2762" s="7"/>
      <c r="D2762" s="88"/>
      <c r="E2762" s="6"/>
      <c r="F2762" s="88"/>
      <c r="G2762" s="14"/>
      <c r="H2762" s="14"/>
      <c r="I2762" s="17"/>
      <c r="J2762" s="17"/>
      <c r="K2762" s="6"/>
      <c r="L2762" s="6"/>
      <c r="M2762" s="136"/>
      <c r="N2762" s="14"/>
      <c r="O2762" s="26"/>
      <c r="P2762" s="14"/>
      <c r="Q2762" s="14"/>
      <c r="R2762" s="14"/>
      <c r="S2762" s="14"/>
      <c r="T2762" s="14"/>
      <c r="U2762" s="14"/>
      <c r="V2762" s="6"/>
      <c r="W2762" s="256">
        <f t="shared" si="257"/>
        <v>0</v>
      </c>
      <c r="X2762" s="144" t="str">
        <f t="shared" si="259"/>
        <v/>
      </c>
      <c r="Y2762" s="26"/>
      <c r="Z2762" s="34"/>
      <c r="AA2762" s="34"/>
      <c r="AB2762" s="34"/>
      <c r="AC2762" s="35"/>
      <c r="AD2762" s="36"/>
      <c r="AE2762" s="49"/>
      <c r="AF2762" s="246"/>
      <c r="AG2762" s="257">
        <f t="shared" si="258"/>
        <v>0</v>
      </c>
      <c r="AH2762" s="252" t="str">
        <f t="shared" si="260"/>
        <v/>
      </c>
      <c r="AI2762" s="258">
        <f t="shared" si="261"/>
        <v>0</v>
      </c>
    </row>
    <row r="2763" spans="1:35" ht="14.25" customHeight="1" x14ac:dyDescent="0.2">
      <c r="A2763" s="20"/>
      <c r="B2763" s="7"/>
      <c r="C2763" s="7"/>
      <c r="D2763" s="88"/>
      <c r="E2763" s="6"/>
      <c r="F2763" s="88"/>
      <c r="G2763" s="14"/>
      <c r="H2763" s="14"/>
      <c r="I2763" s="17"/>
      <c r="J2763" s="17"/>
      <c r="K2763" s="6"/>
      <c r="L2763" s="6"/>
      <c r="M2763" s="136"/>
      <c r="N2763" s="14"/>
      <c r="O2763" s="26"/>
      <c r="P2763" s="14"/>
      <c r="Q2763" s="14"/>
      <c r="R2763" s="14"/>
      <c r="S2763" s="14"/>
      <c r="T2763" s="14"/>
      <c r="U2763" s="14"/>
      <c r="V2763" s="6"/>
      <c r="W2763" s="256">
        <f t="shared" si="257"/>
        <v>0</v>
      </c>
      <c r="X2763" s="144" t="str">
        <f t="shared" si="259"/>
        <v/>
      </c>
      <c r="Y2763" s="26"/>
      <c r="Z2763" s="34"/>
      <c r="AA2763" s="34"/>
      <c r="AB2763" s="34"/>
      <c r="AC2763" s="35"/>
      <c r="AD2763" s="36"/>
      <c r="AE2763" s="49"/>
      <c r="AF2763" s="246"/>
      <c r="AG2763" s="257">
        <f t="shared" si="258"/>
        <v>0</v>
      </c>
      <c r="AH2763" s="252" t="str">
        <f t="shared" si="260"/>
        <v/>
      </c>
      <c r="AI2763" s="258">
        <f t="shared" si="261"/>
        <v>0</v>
      </c>
    </row>
    <row r="2764" spans="1:35" ht="14.25" customHeight="1" x14ac:dyDescent="0.2">
      <c r="A2764" s="20"/>
      <c r="B2764" s="7"/>
      <c r="C2764" s="7"/>
      <c r="D2764" s="88"/>
      <c r="E2764" s="6"/>
      <c r="F2764" s="88"/>
      <c r="G2764" s="14"/>
      <c r="H2764" s="14"/>
      <c r="I2764" s="17"/>
      <c r="J2764" s="17"/>
      <c r="K2764" s="6"/>
      <c r="L2764" s="6"/>
      <c r="M2764" s="136"/>
      <c r="N2764" s="14"/>
      <c r="O2764" s="26"/>
      <c r="P2764" s="14"/>
      <c r="Q2764" s="14"/>
      <c r="R2764" s="14"/>
      <c r="S2764" s="14"/>
      <c r="T2764" s="14"/>
      <c r="U2764" s="14"/>
      <c r="V2764" s="6"/>
      <c r="W2764" s="256">
        <f t="shared" si="257"/>
        <v>0</v>
      </c>
      <c r="X2764" s="144" t="str">
        <f t="shared" si="259"/>
        <v/>
      </c>
      <c r="Y2764" s="26"/>
      <c r="Z2764" s="34"/>
      <c r="AA2764" s="34"/>
      <c r="AB2764" s="34"/>
      <c r="AC2764" s="35"/>
      <c r="AD2764" s="36"/>
      <c r="AE2764" s="49"/>
      <c r="AF2764" s="246"/>
      <c r="AG2764" s="257">
        <f t="shared" si="258"/>
        <v>0</v>
      </c>
      <c r="AH2764" s="252" t="str">
        <f t="shared" si="260"/>
        <v/>
      </c>
      <c r="AI2764" s="258">
        <f t="shared" si="261"/>
        <v>0</v>
      </c>
    </row>
    <row r="2765" spans="1:35" ht="14.25" customHeight="1" x14ac:dyDescent="0.2">
      <c r="A2765" s="20"/>
      <c r="B2765" s="7"/>
      <c r="C2765" s="7"/>
      <c r="D2765" s="88"/>
      <c r="E2765" s="6"/>
      <c r="F2765" s="88"/>
      <c r="G2765" s="14"/>
      <c r="H2765" s="14"/>
      <c r="I2765" s="17"/>
      <c r="J2765" s="17"/>
      <c r="K2765" s="6"/>
      <c r="L2765" s="6"/>
      <c r="M2765" s="136"/>
      <c r="N2765" s="14"/>
      <c r="O2765" s="26"/>
      <c r="P2765" s="14"/>
      <c r="Q2765" s="14"/>
      <c r="R2765" s="14"/>
      <c r="S2765" s="14"/>
      <c r="T2765" s="14"/>
      <c r="U2765" s="14"/>
      <c r="V2765" s="6"/>
      <c r="W2765" s="256">
        <f t="shared" si="257"/>
        <v>0</v>
      </c>
      <c r="X2765" s="144" t="str">
        <f t="shared" si="259"/>
        <v/>
      </c>
      <c r="Y2765" s="26"/>
      <c r="Z2765" s="34"/>
      <c r="AA2765" s="34"/>
      <c r="AB2765" s="34"/>
      <c r="AC2765" s="35"/>
      <c r="AD2765" s="36"/>
      <c r="AE2765" s="49"/>
      <c r="AF2765" s="246"/>
      <c r="AG2765" s="257">
        <f t="shared" si="258"/>
        <v>0</v>
      </c>
      <c r="AH2765" s="252" t="str">
        <f t="shared" si="260"/>
        <v/>
      </c>
      <c r="AI2765" s="258">
        <f t="shared" si="261"/>
        <v>0</v>
      </c>
    </row>
    <row r="2766" spans="1:35" ht="14.25" customHeight="1" x14ac:dyDescent="0.2">
      <c r="A2766" s="20"/>
      <c r="B2766" s="7"/>
      <c r="C2766" s="7"/>
      <c r="D2766" s="88"/>
      <c r="E2766" s="6"/>
      <c r="F2766" s="88"/>
      <c r="G2766" s="14"/>
      <c r="H2766" s="14"/>
      <c r="I2766" s="17"/>
      <c r="J2766" s="17"/>
      <c r="K2766" s="6"/>
      <c r="L2766" s="6"/>
      <c r="M2766" s="136"/>
      <c r="N2766" s="14"/>
      <c r="O2766" s="26"/>
      <c r="P2766" s="14"/>
      <c r="Q2766" s="14"/>
      <c r="R2766" s="14"/>
      <c r="S2766" s="14"/>
      <c r="T2766" s="14"/>
      <c r="U2766" s="14"/>
      <c r="V2766" s="6"/>
      <c r="W2766" s="256">
        <f t="shared" si="257"/>
        <v>0</v>
      </c>
      <c r="X2766" s="144" t="str">
        <f t="shared" si="259"/>
        <v/>
      </c>
      <c r="Y2766" s="26"/>
      <c r="Z2766" s="34"/>
      <c r="AA2766" s="34"/>
      <c r="AB2766" s="34"/>
      <c r="AC2766" s="35"/>
      <c r="AD2766" s="36"/>
      <c r="AE2766" s="49"/>
      <c r="AF2766" s="246"/>
      <c r="AG2766" s="257">
        <f t="shared" si="258"/>
        <v>0</v>
      </c>
      <c r="AH2766" s="252" t="str">
        <f t="shared" si="260"/>
        <v/>
      </c>
      <c r="AI2766" s="258">
        <f t="shared" si="261"/>
        <v>0</v>
      </c>
    </row>
    <row r="2767" spans="1:35" ht="14.25" customHeight="1" x14ac:dyDescent="0.2">
      <c r="A2767" s="20"/>
      <c r="B2767" s="7"/>
      <c r="C2767" s="7"/>
      <c r="D2767" s="88"/>
      <c r="E2767" s="6"/>
      <c r="F2767" s="88"/>
      <c r="G2767" s="14"/>
      <c r="H2767" s="14"/>
      <c r="I2767" s="17"/>
      <c r="J2767" s="17"/>
      <c r="K2767" s="6"/>
      <c r="L2767" s="6"/>
      <c r="M2767" s="136"/>
      <c r="N2767" s="14"/>
      <c r="O2767" s="26"/>
      <c r="P2767" s="14"/>
      <c r="Q2767" s="14"/>
      <c r="R2767" s="14"/>
      <c r="S2767" s="14"/>
      <c r="T2767" s="14"/>
      <c r="U2767" s="14"/>
      <c r="V2767" s="6"/>
      <c r="W2767" s="256">
        <f t="shared" si="257"/>
        <v>0</v>
      </c>
      <c r="X2767" s="144" t="str">
        <f t="shared" si="259"/>
        <v/>
      </c>
      <c r="Y2767" s="26"/>
      <c r="Z2767" s="34"/>
      <c r="AA2767" s="34"/>
      <c r="AB2767" s="34"/>
      <c r="AC2767" s="35"/>
      <c r="AD2767" s="36"/>
      <c r="AE2767" s="49"/>
      <c r="AF2767" s="246"/>
      <c r="AG2767" s="257">
        <f t="shared" si="258"/>
        <v>0</v>
      </c>
      <c r="AH2767" s="252" t="str">
        <f t="shared" si="260"/>
        <v/>
      </c>
      <c r="AI2767" s="258">
        <f t="shared" si="261"/>
        <v>0</v>
      </c>
    </row>
    <row r="2768" spans="1:35" ht="14.25" customHeight="1" x14ac:dyDescent="0.2">
      <c r="A2768" s="20"/>
      <c r="B2768" s="7"/>
      <c r="C2768" s="7"/>
      <c r="D2768" s="88"/>
      <c r="E2768" s="6"/>
      <c r="F2768" s="88"/>
      <c r="G2768" s="14"/>
      <c r="H2768" s="14"/>
      <c r="I2768" s="17"/>
      <c r="J2768" s="17"/>
      <c r="K2768" s="6"/>
      <c r="L2768" s="6"/>
      <c r="M2768" s="136"/>
      <c r="N2768" s="14"/>
      <c r="O2768" s="26"/>
      <c r="P2768" s="14"/>
      <c r="Q2768" s="14"/>
      <c r="R2768" s="14"/>
      <c r="S2768" s="14"/>
      <c r="T2768" s="14"/>
      <c r="U2768" s="14"/>
      <c r="V2768" s="6"/>
      <c r="W2768" s="256">
        <f t="shared" si="257"/>
        <v>0</v>
      </c>
      <c r="X2768" s="144" t="str">
        <f t="shared" si="259"/>
        <v/>
      </c>
      <c r="Y2768" s="26"/>
      <c r="Z2768" s="34"/>
      <c r="AA2768" s="34"/>
      <c r="AB2768" s="34"/>
      <c r="AC2768" s="35"/>
      <c r="AD2768" s="36"/>
      <c r="AE2768" s="49"/>
      <c r="AF2768" s="246"/>
      <c r="AG2768" s="257">
        <f t="shared" si="258"/>
        <v>0</v>
      </c>
      <c r="AH2768" s="252" t="str">
        <f t="shared" si="260"/>
        <v/>
      </c>
      <c r="AI2768" s="258">
        <f t="shared" si="261"/>
        <v>0</v>
      </c>
    </row>
    <row r="2769" spans="1:35" ht="14.25" customHeight="1" x14ac:dyDescent="0.2">
      <c r="A2769" s="20"/>
      <c r="B2769" s="7"/>
      <c r="C2769" s="7"/>
      <c r="D2769" s="88"/>
      <c r="E2769" s="6"/>
      <c r="F2769" s="88"/>
      <c r="G2769" s="14"/>
      <c r="H2769" s="14"/>
      <c r="I2769" s="17"/>
      <c r="J2769" s="17"/>
      <c r="K2769" s="6"/>
      <c r="L2769" s="6"/>
      <c r="M2769" s="136"/>
      <c r="N2769" s="14"/>
      <c r="O2769" s="26"/>
      <c r="P2769" s="14"/>
      <c r="Q2769" s="14"/>
      <c r="R2769" s="14"/>
      <c r="S2769" s="14"/>
      <c r="T2769" s="14"/>
      <c r="U2769" s="14"/>
      <c r="V2769" s="6"/>
      <c r="W2769" s="256">
        <f t="shared" si="257"/>
        <v>0</v>
      </c>
      <c r="X2769" s="144" t="str">
        <f t="shared" si="259"/>
        <v/>
      </c>
      <c r="Y2769" s="26"/>
      <c r="Z2769" s="34"/>
      <c r="AA2769" s="34"/>
      <c r="AB2769" s="34"/>
      <c r="AC2769" s="35"/>
      <c r="AD2769" s="36"/>
      <c r="AE2769" s="49"/>
      <c r="AF2769" s="246"/>
      <c r="AG2769" s="257">
        <f t="shared" si="258"/>
        <v>0</v>
      </c>
      <c r="AH2769" s="252" t="str">
        <f t="shared" si="260"/>
        <v/>
      </c>
      <c r="AI2769" s="258">
        <f t="shared" si="261"/>
        <v>0</v>
      </c>
    </row>
    <row r="2770" spans="1:35" ht="14.25" customHeight="1" x14ac:dyDescent="0.2">
      <c r="A2770" s="20"/>
      <c r="B2770" s="7"/>
      <c r="C2770" s="7"/>
      <c r="D2770" s="88"/>
      <c r="E2770" s="6"/>
      <c r="F2770" s="88"/>
      <c r="G2770" s="14"/>
      <c r="H2770" s="14"/>
      <c r="I2770" s="17"/>
      <c r="J2770" s="17"/>
      <c r="K2770" s="6"/>
      <c r="L2770" s="6"/>
      <c r="M2770" s="136"/>
      <c r="N2770" s="14"/>
      <c r="O2770" s="26"/>
      <c r="P2770" s="14"/>
      <c r="Q2770" s="14"/>
      <c r="R2770" s="14"/>
      <c r="S2770" s="14"/>
      <c r="T2770" s="14"/>
      <c r="U2770" s="14"/>
      <c r="V2770" s="6"/>
      <c r="W2770" s="256">
        <f t="shared" si="257"/>
        <v>0</v>
      </c>
      <c r="X2770" s="144" t="str">
        <f t="shared" si="259"/>
        <v/>
      </c>
      <c r="Y2770" s="26"/>
      <c r="Z2770" s="34"/>
      <c r="AA2770" s="34"/>
      <c r="AB2770" s="34"/>
      <c r="AC2770" s="35"/>
      <c r="AD2770" s="36"/>
      <c r="AE2770" s="49"/>
      <c r="AF2770" s="246"/>
      <c r="AG2770" s="257">
        <f t="shared" si="258"/>
        <v>0</v>
      </c>
      <c r="AH2770" s="252" t="str">
        <f t="shared" si="260"/>
        <v/>
      </c>
      <c r="AI2770" s="258">
        <f t="shared" si="261"/>
        <v>0</v>
      </c>
    </row>
    <row r="2771" spans="1:35" ht="14.25" customHeight="1" x14ac:dyDescent="0.2">
      <c r="A2771" s="20"/>
      <c r="B2771" s="7"/>
      <c r="C2771" s="7"/>
      <c r="D2771" s="88"/>
      <c r="E2771" s="6"/>
      <c r="F2771" s="88"/>
      <c r="G2771" s="14"/>
      <c r="H2771" s="14"/>
      <c r="I2771" s="17"/>
      <c r="J2771" s="17"/>
      <c r="K2771" s="6"/>
      <c r="L2771" s="6"/>
      <c r="M2771" s="136"/>
      <c r="N2771" s="14"/>
      <c r="O2771" s="26"/>
      <c r="P2771" s="14"/>
      <c r="Q2771" s="14"/>
      <c r="R2771" s="14"/>
      <c r="S2771" s="14"/>
      <c r="T2771" s="14"/>
      <c r="U2771" s="14"/>
      <c r="V2771" s="6"/>
      <c r="W2771" s="256">
        <f t="shared" si="257"/>
        <v>0</v>
      </c>
      <c r="X2771" s="144" t="str">
        <f t="shared" si="259"/>
        <v/>
      </c>
      <c r="Y2771" s="26"/>
      <c r="Z2771" s="34"/>
      <c r="AA2771" s="34"/>
      <c r="AB2771" s="34"/>
      <c r="AC2771" s="35"/>
      <c r="AD2771" s="36"/>
      <c r="AE2771" s="49"/>
      <c r="AF2771" s="246"/>
      <c r="AG2771" s="257">
        <f t="shared" si="258"/>
        <v>0</v>
      </c>
      <c r="AH2771" s="252" t="str">
        <f t="shared" si="260"/>
        <v/>
      </c>
      <c r="AI2771" s="258">
        <f t="shared" si="261"/>
        <v>0</v>
      </c>
    </row>
    <row r="2772" spans="1:35" ht="14.25" customHeight="1" x14ac:dyDescent="0.2">
      <c r="A2772" s="20"/>
      <c r="B2772" s="7"/>
      <c r="C2772" s="7"/>
      <c r="D2772" s="88"/>
      <c r="E2772" s="6"/>
      <c r="F2772" s="88"/>
      <c r="G2772" s="14"/>
      <c r="H2772" s="14"/>
      <c r="I2772" s="17"/>
      <c r="J2772" s="17"/>
      <c r="K2772" s="6"/>
      <c r="L2772" s="6"/>
      <c r="M2772" s="136"/>
      <c r="N2772" s="14"/>
      <c r="O2772" s="26"/>
      <c r="P2772" s="14"/>
      <c r="Q2772" s="14"/>
      <c r="R2772" s="14"/>
      <c r="S2772" s="14"/>
      <c r="T2772" s="14"/>
      <c r="U2772" s="14"/>
      <c r="V2772" s="6"/>
      <c r="W2772" s="256">
        <f t="shared" si="257"/>
        <v>0</v>
      </c>
      <c r="X2772" s="144" t="str">
        <f t="shared" si="259"/>
        <v/>
      </c>
      <c r="Y2772" s="26"/>
      <c r="Z2772" s="34"/>
      <c r="AA2772" s="34"/>
      <c r="AB2772" s="34"/>
      <c r="AC2772" s="35"/>
      <c r="AD2772" s="36"/>
      <c r="AE2772" s="49"/>
      <c r="AF2772" s="246"/>
      <c r="AG2772" s="257">
        <f t="shared" si="258"/>
        <v>0</v>
      </c>
      <c r="AH2772" s="252" t="str">
        <f t="shared" si="260"/>
        <v/>
      </c>
      <c r="AI2772" s="258">
        <f t="shared" si="261"/>
        <v>0</v>
      </c>
    </row>
    <row r="2773" spans="1:35" ht="14.25" customHeight="1" x14ac:dyDescent="0.2">
      <c r="A2773" s="20"/>
      <c r="B2773" s="7"/>
      <c r="C2773" s="7"/>
      <c r="D2773" s="88"/>
      <c r="E2773" s="6"/>
      <c r="F2773" s="88"/>
      <c r="G2773" s="14"/>
      <c r="H2773" s="14"/>
      <c r="I2773" s="17"/>
      <c r="J2773" s="17"/>
      <c r="K2773" s="6"/>
      <c r="L2773" s="6"/>
      <c r="M2773" s="136"/>
      <c r="N2773" s="14"/>
      <c r="O2773" s="26"/>
      <c r="P2773" s="14"/>
      <c r="Q2773" s="14"/>
      <c r="R2773" s="14"/>
      <c r="S2773" s="14"/>
      <c r="T2773" s="14"/>
      <c r="U2773" s="14"/>
      <c r="V2773" s="6"/>
      <c r="W2773" s="256">
        <f t="shared" si="257"/>
        <v>0</v>
      </c>
      <c r="X2773" s="144" t="str">
        <f t="shared" si="259"/>
        <v/>
      </c>
      <c r="Y2773" s="26"/>
      <c r="Z2773" s="34"/>
      <c r="AA2773" s="34"/>
      <c r="AB2773" s="34"/>
      <c r="AC2773" s="35"/>
      <c r="AD2773" s="36"/>
      <c r="AE2773" s="49"/>
      <c r="AF2773" s="246"/>
      <c r="AG2773" s="257">
        <f t="shared" si="258"/>
        <v>0</v>
      </c>
      <c r="AH2773" s="252" t="str">
        <f t="shared" si="260"/>
        <v/>
      </c>
      <c r="AI2773" s="258">
        <f t="shared" si="261"/>
        <v>0</v>
      </c>
    </row>
    <row r="2774" spans="1:35" ht="14.25" customHeight="1" x14ac:dyDescent="0.2">
      <c r="A2774" s="20"/>
      <c r="B2774" s="7"/>
      <c r="C2774" s="7"/>
      <c r="D2774" s="88"/>
      <c r="E2774" s="6"/>
      <c r="F2774" s="88"/>
      <c r="G2774" s="14"/>
      <c r="H2774" s="14"/>
      <c r="I2774" s="17"/>
      <c r="J2774" s="17"/>
      <c r="K2774" s="6"/>
      <c r="L2774" s="6"/>
      <c r="M2774" s="136"/>
      <c r="N2774" s="14"/>
      <c r="O2774" s="26"/>
      <c r="P2774" s="14"/>
      <c r="Q2774" s="14"/>
      <c r="R2774" s="14"/>
      <c r="S2774" s="14"/>
      <c r="T2774" s="14"/>
      <c r="U2774" s="14"/>
      <c r="V2774" s="6"/>
      <c r="W2774" s="256">
        <f t="shared" si="257"/>
        <v>0</v>
      </c>
      <c r="X2774" s="144" t="str">
        <f t="shared" si="259"/>
        <v/>
      </c>
      <c r="Y2774" s="26"/>
      <c r="Z2774" s="34"/>
      <c r="AA2774" s="34"/>
      <c r="AB2774" s="34"/>
      <c r="AC2774" s="35"/>
      <c r="AD2774" s="36"/>
      <c r="AE2774" s="49"/>
      <c r="AF2774" s="246"/>
      <c r="AG2774" s="257">
        <f t="shared" si="258"/>
        <v>0</v>
      </c>
      <c r="AH2774" s="252" t="str">
        <f t="shared" si="260"/>
        <v/>
      </c>
      <c r="AI2774" s="258">
        <f t="shared" si="261"/>
        <v>0</v>
      </c>
    </row>
    <row r="2775" spans="1:35" ht="14.25" customHeight="1" x14ac:dyDescent="0.2">
      <c r="A2775" s="20"/>
      <c r="B2775" s="7"/>
      <c r="C2775" s="7"/>
      <c r="D2775" s="88"/>
      <c r="E2775" s="6"/>
      <c r="F2775" s="88"/>
      <c r="G2775" s="14"/>
      <c r="H2775" s="14"/>
      <c r="I2775" s="17"/>
      <c r="J2775" s="17"/>
      <c r="K2775" s="6"/>
      <c r="L2775" s="6"/>
      <c r="M2775" s="136"/>
      <c r="N2775" s="14"/>
      <c r="O2775" s="26"/>
      <c r="P2775" s="14"/>
      <c r="Q2775" s="14"/>
      <c r="R2775" s="14"/>
      <c r="S2775" s="14"/>
      <c r="T2775" s="14"/>
      <c r="U2775" s="14"/>
      <c r="V2775" s="6"/>
      <c r="W2775" s="256">
        <f t="shared" si="257"/>
        <v>0</v>
      </c>
      <c r="X2775" s="144" t="str">
        <f t="shared" si="259"/>
        <v/>
      </c>
      <c r="Y2775" s="26"/>
      <c r="Z2775" s="34"/>
      <c r="AA2775" s="34"/>
      <c r="AB2775" s="34"/>
      <c r="AC2775" s="35"/>
      <c r="AD2775" s="36"/>
      <c r="AE2775" s="49"/>
      <c r="AF2775" s="246"/>
      <c r="AG2775" s="257">
        <f t="shared" si="258"/>
        <v>0</v>
      </c>
      <c r="AH2775" s="252" t="str">
        <f t="shared" si="260"/>
        <v/>
      </c>
      <c r="AI2775" s="258">
        <f t="shared" si="261"/>
        <v>0</v>
      </c>
    </row>
    <row r="2776" spans="1:35" ht="14.25" customHeight="1" x14ac:dyDescent="0.2">
      <c r="A2776" s="20"/>
      <c r="B2776" s="7"/>
      <c r="C2776" s="7"/>
      <c r="D2776" s="88"/>
      <c r="E2776" s="6"/>
      <c r="F2776" s="88"/>
      <c r="G2776" s="14"/>
      <c r="H2776" s="14"/>
      <c r="I2776" s="17"/>
      <c r="J2776" s="17"/>
      <c r="K2776" s="6"/>
      <c r="L2776" s="6"/>
      <c r="M2776" s="136"/>
      <c r="N2776" s="14"/>
      <c r="O2776" s="26"/>
      <c r="P2776" s="14"/>
      <c r="Q2776" s="14"/>
      <c r="R2776" s="14"/>
      <c r="S2776" s="14"/>
      <c r="T2776" s="14"/>
      <c r="U2776" s="14"/>
      <c r="V2776" s="6"/>
      <c r="W2776" s="256">
        <f t="shared" si="257"/>
        <v>0</v>
      </c>
      <c r="X2776" s="144" t="str">
        <f t="shared" si="259"/>
        <v/>
      </c>
      <c r="Y2776" s="26"/>
      <c r="Z2776" s="34"/>
      <c r="AA2776" s="34"/>
      <c r="AB2776" s="34"/>
      <c r="AC2776" s="35"/>
      <c r="AD2776" s="36"/>
      <c r="AE2776" s="49"/>
      <c r="AF2776" s="246"/>
      <c r="AG2776" s="257">
        <f t="shared" si="258"/>
        <v>0</v>
      </c>
      <c r="AH2776" s="252" t="str">
        <f t="shared" si="260"/>
        <v/>
      </c>
      <c r="AI2776" s="258">
        <f t="shared" si="261"/>
        <v>0</v>
      </c>
    </row>
    <row r="2777" spans="1:35" ht="14.25" customHeight="1" x14ac:dyDescent="0.2">
      <c r="A2777" s="20"/>
      <c r="B2777" s="7"/>
      <c r="C2777" s="7"/>
      <c r="D2777" s="88"/>
      <c r="E2777" s="6"/>
      <c r="F2777" s="88"/>
      <c r="G2777" s="14"/>
      <c r="H2777" s="14"/>
      <c r="I2777" s="17"/>
      <c r="J2777" s="17"/>
      <c r="K2777" s="6"/>
      <c r="L2777" s="6"/>
      <c r="M2777" s="136"/>
      <c r="N2777" s="14"/>
      <c r="O2777" s="26"/>
      <c r="P2777" s="14"/>
      <c r="Q2777" s="14"/>
      <c r="R2777" s="14"/>
      <c r="S2777" s="14"/>
      <c r="T2777" s="14"/>
      <c r="U2777" s="14"/>
      <c r="V2777" s="6"/>
      <c r="W2777" s="256">
        <f t="shared" si="257"/>
        <v>0</v>
      </c>
      <c r="X2777" s="144" t="str">
        <f t="shared" si="259"/>
        <v/>
      </c>
      <c r="Y2777" s="26"/>
      <c r="Z2777" s="34"/>
      <c r="AA2777" s="34"/>
      <c r="AB2777" s="34"/>
      <c r="AC2777" s="35"/>
      <c r="AD2777" s="36"/>
      <c r="AE2777" s="49"/>
      <c r="AF2777" s="246"/>
      <c r="AG2777" s="257">
        <f t="shared" si="258"/>
        <v>0</v>
      </c>
      <c r="AH2777" s="252" t="str">
        <f t="shared" si="260"/>
        <v/>
      </c>
      <c r="AI2777" s="258">
        <f t="shared" si="261"/>
        <v>0</v>
      </c>
    </row>
    <row r="2778" spans="1:35" ht="14.25" customHeight="1" x14ac:dyDescent="0.2">
      <c r="A2778" s="20"/>
      <c r="B2778" s="7"/>
      <c r="C2778" s="7"/>
      <c r="D2778" s="88"/>
      <c r="E2778" s="6"/>
      <c r="F2778" s="88"/>
      <c r="G2778" s="14"/>
      <c r="H2778" s="14"/>
      <c r="I2778" s="17"/>
      <c r="J2778" s="17"/>
      <c r="K2778" s="6"/>
      <c r="L2778" s="6"/>
      <c r="M2778" s="136"/>
      <c r="N2778" s="14"/>
      <c r="O2778" s="26"/>
      <c r="P2778" s="14"/>
      <c r="Q2778" s="14"/>
      <c r="R2778" s="14"/>
      <c r="S2778" s="14"/>
      <c r="T2778" s="14"/>
      <c r="U2778" s="14"/>
      <c r="V2778" s="6"/>
      <c r="W2778" s="256">
        <f t="shared" si="257"/>
        <v>0</v>
      </c>
      <c r="X2778" s="144" t="str">
        <f t="shared" si="259"/>
        <v/>
      </c>
      <c r="Y2778" s="26"/>
      <c r="Z2778" s="34"/>
      <c r="AA2778" s="34"/>
      <c r="AB2778" s="34"/>
      <c r="AC2778" s="35"/>
      <c r="AD2778" s="36"/>
      <c r="AE2778" s="49"/>
      <c r="AF2778" s="246"/>
      <c r="AG2778" s="257">
        <f t="shared" si="258"/>
        <v>0</v>
      </c>
      <c r="AH2778" s="252" t="str">
        <f t="shared" si="260"/>
        <v/>
      </c>
      <c r="AI2778" s="258">
        <f t="shared" si="261"/>
        <v>0</v>
      </c>
    </row>
    <row r="2779" spans="1:35" ht="14.25" customHeight="1" x14ac:dyDescent="0.2">
      <c r="A2779" s="20"/>
      <c r="B2779" s="7"/>
      <c r="C2779" s="7"/>
      <c r="D2779" s="88"/>
      <c r="E2779" s="6"/>
      <c r="F2779" s="88"/>
      <c r="G2779" s="14"/>
      <c r="H2779" s="14"/>
      <c r="I2779" s="17"/>
      <c r="J2779" s="17"/>
      <c r="K2779" s="6"/>
      <c r="L2779" s="6"/>
      <c r="M2779" s="136"/>
      <c r="N2779" s="14"/>
      <c r="O2779" s="26"/>
      <c r="P2779" s="14"/>
      <c r="Q2779" s="14"/>
      <c r="R2779" s="14"/>
      <c r="S2779" s="14"/>
      <c r="T2779" s="14"/>
      <c r="U2779" s="14"/>
      <c r="V2779" s="6"/>
      <c r="W2779" s="256">
        <f t="shared" si="257"/>
        <v>0</v>
      </c>
      <c r="X2779" s="144" t="str">
        <f t="shared" si="259"/>
        <v/>
      </c>
      <c r="Y2779" s="26"/>
      <c r="Z2779" s="34"/>
      <c r="AA2779" s="34"/>
      <c r="AB2779" s="34"/>
      <c r="AC2779" s="35"/>
      <c r="AD2779" s="36"/>
      <c r="AE2779" s="49"/>
      <c r="AF2779" s="246"/>
      <c r="AG2779" s="257">
        <f t="shared" si="258"/>
        <v>0</v>
      </c>
      <c r="AH2779" s="252" t="str">
        <f t="shared" si="260"/>
        <v/>
      </c>
      <c r="AI2779" s="258">
        <f t="shared" si="261"/>
        <v>0</v>
      </c>
    </row>
    <row r="2780" spans="1:35" ht="14.25" customHeight="1" x14ac:dyDescent="0.2">
      <c r="A2780" s="20"/>
      <c r="B2780" s="7"/>
      <c r="C2780" s="7"/>
      <c r="D2780" s="88"/>
      <c r="E2780" s="6"/>
      <c r="F2780" s="88"/>
      <c r="G2780" s="14"/>
      <c r="H2780" s="14"/>
      <c r="I2780" s="17"/>
      <c r="J2780" s="17"/>
      <c r="K2780" s="6"/>
      <c r="L2780" s="6"/>
      <c r="M2780" s="136"/>
      <c r="N2780" s="14"/>
      <c r="O2780" s="26"/>
      <c r="P2780" s="14"/>
      <c r="Q2780" s="14"/>
      <c r="R2780" s="14"/>
      <c r="S2780" s="14"/>
      <c r="T2780" s="14"/>
      <c r="U2780" s="14"/>
      <c r="V2780" s="6"/>
      <c r="W2780" s="256">
        <f t="shared" si="257"/>
        <v>0</v>
      </c>
      <c r="X2780" s="144" t="str">
        <f t="shared" si="259"/>
        <v/>
      </c>
      <c r="Y2780" s="26"/>
      <c r="Z2780" s="34"/>
      <c r="AA2780" s="34"/>
      <c r="AB2780" s="34"/>
      <c r="AC2780" s="35"/>
      <c r="AD2780" s="36"/>
      <c r="AE2780" s="49"/>
      <c r="AF2780" s="246"/>
      <c r="AG2780" s="257">
        <f t="shared" si="258"/>
        <v>0</v>
      </c>
      <c r="AH2780" s="252" t="str">
        <f t="shared" si="260"/>
        <v/>
      </c>
      <c r="AI2780" s="258">
        <f t="shared" si="261"/>
        <v>0</v>
      </c>
    </row>
    <row r="2781" spans="1:35" ht="14.25" customHeight="1" x14ac:dyDescent="0.2">
      <c r="A2781" s="20"/>
      <c r="B2781" s="7"/>
      <c r="C2781" s="7"/>
      <c r="D2781" s="88"/>
      <c r="E2781" s="6"/>
      <c r="F2781" s="88"/>
      <c r="G2781" s="14"/>
      <c r="H2781" s="14"/>
      <c r="I2781" s="17"/>
      <c r="J2781" s="17"/>
      <c r="K2781" s="6"/>
      <c r="L2781" s="6"/>
      <c r="M2781" s="136"/>
      <c r="N2781" s="14"/>
      <c r="O2781" s="26"/>
      <c r="P2781" s="14"/>
      <c r="Q2781" s="14"/>
      <c r="R2781" s="14"/>
      <c r="S2781" s="14"/>
      <c r="T2781" s="14"/>
      <c r="U2781" s="14"/>
      <c r="V2781" s="6"/>
      <c r="W2781" s="256">
        <f t="shared" si="257"/>
        <v>0</v>
      </c>
      <c r="X2781" s="144" t="str">
        <f t="shared" si="259"/>
        <v/>
      </c>
      <c r="Y2781" s="26"/>
      <c r="Z2781" s="34"/>
      <c r="AA2781" s="34"/>
      <c r="AB2781" s="34"/>
      <c r="AC2781" s="35"/>
      <c r="AD2781" s="36"/>
      <c r="AE2781" s="49"/>
      <c r="AF2781" s="246"/>
      <c r="AG2781" s="257">
        <f t="shared" si="258"/>
        <v>0</v>
      </c>
      <c r="AH2781" s="252" t="str">
        <f t="shared" si="260"/>
        <v/>
      </c>
      <c r="AI2781" s="258">
        <f t="shared" si="261"/>
        <v>0</v>
      </c>
    </row>
    <row r="2782" spans="1:35" ht="14.25" customHeight="1" x14ac:dyDescent="0.2">
      <c r="A2782" s="20"/>
      <c r="B2782" s="7"/>
      <c r="C2782" s="7"/>
      <c r="D2782" s="88"/>
      <c r="E2782" s="6"/>
      <c r="F2782" s="88"/>
      <c r="G2782" s="14"/>
      <c r="H2782" s="14"/>
      <c r="I2782" s="17"/>
      <c r="J2782" s="17"/>
      <c r="K2782" s="6"/>
      <c r="L2782" s="6"/>
      <c r="M2782" s="136"/>
      <c r="N2782" s="14"/>
      <c r="O2782" s="26"/>
      <c r="P2782" s="14"/>
      <c r="Q2782" s="14"/>
      <c r="R2782" s="14"/>
      <c r="S2782" s="14"/>
      <c r="T2782" s="14"/>
      <c r="U2782" s="14"/>
      <c r="V2782" s="6"/>
      <c r="W2782" s="256">
        <f t="shared" si="257"/>
        <v>0</v>
      </c>
      <c r="X2782" s="144" t="str">
        <f t="shared" si="259"/>
        <v/>
      </c>
      <c r="Y2782" s="26"/>
      <c r="Z2782" s="34"/>
      <c r="AA2782" s="34"/>
      <c r="AB2782" s="34"/>
      <c r="AC2782" s="35"/>
      <c r="AD2782" s="36"/>
      <c r="AE2782" s="49"/>
      <c r="AF2782" s="246"/>
      <c r="AG2782" s="257">
        <f t="shared" si="258"/>
        <v>0</v>
      </c>
      <c r="AH2782" s="252" t="str">
        <f t="shared" si="260"/>
        <v/>
      </c>
      <c r="AI2782" s="258">
        <f t="shared" si="261"/>
        <v>0</v>
      </c>
    </row>
    <row r="2783" spans="1:35" ht="14.25" customHeight="1" x14ac:dyDescent="0.2">
      <c r="A2783" s="20"/>
      <c r="B2783" s="7"/>
      <c r="C2783" s="7"/>
      <c r="D2783" s="88"/>
      <c r="E2783" s="6"/>
      <c r="F2783" s="88"/>
      <c r="G2783" s="14"/>
      <c r="H2783" s="14"/>
      <c r="I2783" s="17"/>
      <c r="J2783" s="17"/>
      <c r="K2783" s="6"/>
      <c r="L2783" s="6"/>
      <c r="M2783" s="136"/>
      <c r="N2783" s="14"/>
      <c r="O2783" s="26"/>
      <c r="P2783" s="14"/>
      <c r="Q2783" s="14"/>
      <c r="R2783" s="14"/>
      <c r="S2783" s="14"/>
      <c r="T2783" s="14"/>
      <c r="U2783" s="14"/>
      <c r="V2783" s="6"/>
      <c r="W2783" s="256">
        <f t="shared" si="257"/>
        <v>0</v>
      </c>
      <c r="X2783" s="144" t="str">
        <f t="shared" si="259"/>
        <v/>
      </c>
      <c r="Y2783" s="26"/>
      <c r="Z2783" s="34"/>
      <c r="AA2783" s="34"/>
      <c r="AB2783" s="34"/>
      <c r="AC2783" s="35"/>
      <c r="AD2783" s="36"/>
      <c r="AE2783" s="49"/>
      <c r="AF2783" s="246"/>
      <c r="AG2783" s="257">
        <f t="shared" si="258"/>
        <v>0</v>
      </c>
      <c r="AH2783" s="252" t="str">
        <f t="shared" si="260"/>
        <v/>
      </c>
      <c r="AI2783" s="258">
        <f t="shared" si="261"/>
        <v>0</v>
      </c>
    </row>
    <row r="2784" spans="1:35" ht="14.25" customHeight="1" x14ac:dyDescent="0.2">
      <c r="A2784" s="20"/>
      <c r="B2784" s="7"/>
      <c r="C2784" s="7"/>
      <c r="D2784" s="88"/>
      <c r="E2784" s="6"/>
      <c r="F2784" s="88"/>
      <c r="G2784" s="14"/>
      <c r="H2784" s="14"/>
      <c r="I2784" s="17"/>
      <c r="J2784" s="17"/>
      <c r="K2784" s="6"/>
      <c r="L2784" s="6"/>
      <c r="M2784" s="136"/>
      <c r="N2784" s="14"/>
      <c r="O2784" s="26"/>
      <c r="P2784" s="14"/>
      <c r="Q2784" s="14"/>
      <c r="R2784" s="14"/>
      <c r="S2784" s="14"/>
      <c r="T2784" s="14"/>
      <c r="U2784" s="14"/>
      <c r="V2784" s="6"/>
      <c r="W2784" s="256">
        <f t="shared" si="257"/>
        <v>0</v>
      </c>
      <c r="X2784" s="144" t="str">
        <f t="shared" si="259"/>
        <v/>
      </c>
      <c r="Y2784" s="26"/>
      <c r="Z2784" s="34"/>
      <c r="AA2784" s="34"/>
      <c r="AB2784" s="34"/>
      <c r="AC2784" s="35"/>
      <c r="AD2784" s="36"/>
      <c r="AE2784" s="49"/>
      <c r="AF2784" s="246"/>
      <c r="AG2784" s="257">
        <f t="shared" si="258"/>
        <v>0</v>
      </c>
      <c r="AH2784" s="252" t="str">
        <f t="shared" si="260"/>
        <v/>
      </c>
      <c r="AI2784" s="258">
        <f t="shared" si="261"/>
        <v>0</v>
      </c>
    </row>
    <row r="2785" spans="1:35" ht="14.25" customHeight="1" x14ac:dyDescent="0.2">
      <c r="A2785" s="20"/>
      <c r="B2785" s="7"/>
      <c r="C2785" s="7"/>
      <c r="D2785" s="88"/>
      <c r="E2785" s="6"/>
      <c r="F2785" s="88"/>
      <c r="G2785" s="14"/>
      <c r="H2785" s="14"/>
      <c r="I2785" s="17"/>
      <c r="J2785" s="17"/>
      <c r="K2785" s="6"/>
      <c r="L2785" s="6"/>
      <c r="M2785" s="136"/>
      <c r="N2785" s="14"/>
      <c r="O2785" s="26"/>
      <c r="P2785" s="14"/>
      <c r="Q2785" s="14"/>
      <c r="R2785" s="14"/>
      <c r="S2785" s="14"/>
      <c r="T2785" s="14"/>
      <c r="U2785" s="14"/>
      <c r="V2785" s="6"/>
      <c r="W2785" s="256">
        <f t="shared" si="257"/>
        <v>0</v>
      </c>
      <c r="X2785" s="144" t="str">
        <f t="shared" si="259"/>
        <v/>
      </c>
      <c r="Y2785" s="26"/>
      <c r="Z2785" s="34"/>
      <c r="AA2785" s="34"/>
      <c r="AB2785" s="34"/>
      <c r="AC2785" s="35"/>
      <c r="AD2785" s="36"/>
      <c r="AE2785" s="49"/>
      <c r="AF2785" s="246"/>
      <c r="AG2785" s="257">
        <f t="shared" si="258"/>
        <v>0</v>
      </c>
      <c r="AH2785" s="252" t="str">
        <f t="shared" si="260"/>
        <v/>
      </c>
      <c r="AI2785" s="258">
        <f t="shared" si="261"/>
        <v>0</v>
      </c>
    </row>
    <row r="2786" spans="1:35" ht="14.25" customHeight="1" x14ac:dyDescent="0.2">
      <c r="A2786" s="20"/>
      <c r="B2786" s="7"/>
      <c r="C2786" s="7"/>
      <c r="D2786" s="88"/>
      <c r="E2786" s="6"/>
      <c r="F2786" s="88"/>
      <c r="G2786" s="14"/>
      <c r="H2786" s="14"/>
      <c r="I2786" s="17"/>
      <c r="J2786" s="17"/>
      <c r="K2786" s="6"/>
      <c r="L2786" s="6"/>
      <c r="M2786" s="136"/>
      <c r="N2786" s="14"/>
      <c r="O2786" s="26"/>
      <c r="P2786" s="14"/>
      <c r="Q2786" s="14"/>
      <c r="R2786" s="14"/>
      <c r="S2786" s="14"/>
      <c r="T2786" s="14"/>
      <c r="U2786" s="14"/>
      <c r="V2786" s="6"/>
      <c r="W2786" s="256">
        <f t="shared" si="257"/>
        <v>0</v>
      </c>
      <c r="X2786" s="144" t="str">
        <f t="shared" si="259"/>
        <v/>
      </c>
      <c r="Y2786" s="26"/>
      <c r="Z2786" s="34"/>
      <c r="AA2786" s="34"/>
      <c r="AB2786" s="34"/>
      <c r="AC2786" s="35"/>
      <c r="AD2786" s="36"/>
      <c r="AE2786" s="49"/>
      <c r="AF2786" s="246"/>
      <c r="AG2786" s="257">
        <f t="shared" si="258"/>
        <v>0</v>
      </c>
      <c r="AH2786" s="252" t="str">
        <f t="shared" si="260"/>
        <v/>
      </c>
      <c r="AI2786" s="258">
        <f t="shared" si="261"/>
        <v>0</v>
      </c>
    </row>
    <row r="2787" spans="1:35" ht="14.25" customHeight="1" x14ac:dyDescent="0.2">
      <c r="A2787" s="20"/>
      <c r="B2787" s="7"/>
      <c r="C2787" s="7"/>
      <c r="D2787" s="88"/>
      <c r="E2787" s="6"/>
      <c r="F2787" s="88"/>
      <c r="G2787" s="14"/>
      <c r="H2787" s="14"/>
      <c r="I2787" s="17"/>
      <c r="J2787" s="17"/>
      <c r="K2787" s="6"/>
      <c r="L2787" s="6"/>
      <c r="M2787" s="136"/>
      <c r="N2787" s="14"/>
      <c r="O2787" s="26"/>
      <c r="P2787" s="14"/>
      <c r="Q2787" s="14"/>
      <c r="R2787" s="14"/>
      <c r="S2787" s="14"/>
      <c r="T2787" s="14"/>
      <c r="U2787" s="14"/>
      <c r="V2787" s="6"/>
      <c r="W2787" s="256">
        <f t="shared" si="257"/>
        <v>0</v>
      </c>
      <c r="X2787" s="144" t="str">
        <f t="shared" si="259"/>
        <v/>
      </c>
      <c r="Y2787" s="26"/>
      <c r="Z2787" s="34"/>
      <c r="AA2787" s="34"/>
      <c r="AB2787" s="34"/>
      <c r="AC2787" s="35"/>
      <c r="AD2787" s="36"/>
      <c r="AE2787" s="49"/>
      <c r="AF2787" s="246"/>
      <c r="AG2787" s="257">
        <f t="shared" si="258"/>
        <v>0</v>
      </c>
      <c r="AH2787" s="252" t="str">
        <f t="shared" si="260"/>
        <v/>
      </c>
      <c r="AI2787" s="258">
        <f t="shared" si="261"/>
        <v>0</v>
      </c>
    </row>
    <row r="2788" spans="1:35" ht="14.25" customHeight="1" x14ac:dyDescent="0.2">
      <c r="A2788" s="20"/>
      <c r="B2788" s="7"/>
      <c r="C2788" s="7"/>
      <c r="D2788" s="88"/>
      <c r="E2788" s="6"/>
      <c r="F2788" s="88"/>
      <c r="G2788" s="14"/>
      <c r="H2788" s="14"/>
      <c r="I2788" s="17"/>
      <c r="J2788" s="17"/>
      <c r="K2788" s="6"/>
      <c r="L2788" s="6"/>
      <c r="M2788" s="136"/>
      <c r="N2788" s="14"/>
      <c r="O2788" s="26"/>
      <c r="P2788" s="14"/>
      <c r="Q2788" s="14"/>
      <c r="R2788" s="14"/>
      <c r="S2788" s="14"/>
      <c r="T2788" s="14"/>
      <c r="U2788" s="14"/>
      <c r="V2788" s="6"/>
      <c r="W2788" s="256">
        <f t="shared" si="257"/>
        <v>0</v>
      </c>
      <c r="X2788" s="144" t="str">
        <f t="shared" si="259"/>
        <v/>
      </c>
      <c r="Y2788" s="26"/>
      <c r="Z2788" s="34"/>
      <c r="AA2788" s="34"/>
      <c r="AB2788" s="34"/>
      <c r="AC2788" s="35"/>
      <c r="AD2788" s="36"/>
      <c r="AE2788" s="49"/>
      <c r="AF2788" s="246"/>
      <c r="AG2788" s="257">
        <f t="shared" si="258"/>
        <v>0</v>
      </c>
      <c r="AH2788" s="252" t="str">
        <f t="shared" si="260"/>
        <v/>
      </c>
      <c r="AI2788" s="258">
        <f t="shared" si="261"/>
        <v>0</v>
      </c>
    </row>
    <row r="2789" spans="1:35" ht="14.25" customHeight="1" x14ac:dyDescent="0.2">
      <c r="A2789" s="20"/>
      <c r="B2789" s="7"/>
      <c r="C2789" s="7"/>
      <c r="D2789" s="88"/>
      <c r="E2789" s="6"/>
      <c r="F2789" s="88"/>
      <c r="G2789" s="14"/>
      <c r="H2789" s="14"/>
      <c r="I2789" s="17"/>
      <c r="J2789" s="17"/>
      <c r="K2789" s="6"/>
      <c r="L2789" s="6"/>
      <c r="M2789" s="136"/>
      <c r="N2789" s="14"/>
      <c r="O2789" s="26"/>
      <c r="P2789" s="14"/>
      <c r="Q2789" s="14"/>
      <c r="R2789" s="14"/>
      <c r="S2789" s="14"/>
      <c r="T2789" s="14"/>
      <c r="U2789" s="14"/>
      <c r="V2789" s="6"/>
      <c r="W2789" s="256">
        <f t="shared" si="257"/>
        <v>0</v>
      </c>
      <c r="X2789" s="144" t="str">
        <f t="shared" si="259"/>
        <v/>
      </c>
      <c r="Y2789" s="26"/>
      <c r="Z2789" s="34"/>
      <c r="AA2789" s="34"/>
      <c r="AB2789" s="34"/>
      <c r="AC2789" s="35"/>
      <c r="AD2789" s="36"/>
      <c r="AE2789" s="49"/>
      <c r="AF2789" s="246"/>
      <c r="AG2789" s="257">
        <f t="shared" si="258"/>
        <v>0</v>
      </c>
      <c r="AH2789" s="252" t="str">
        <f t="shared" si="260"/>
        <v/>
      </c>
      <c r="AI2789" s="258">
        <f t="shared" si="261"/>
        <v>0</v>
      </c>
    </row>
    <row r="2790" spans="1:35" ht="14.25" customHeight="1" x14ac:dyDescent="0.2">
      <c r="A2790" s="20"/>
      <c r="B2790" s="7"/>
      <c r="C2790" s="7"/>
      <c r="D2790" s="88"/>
      <c r="E2790" s="6"/>
      <c r="F2790" s="88"/>
      <c r="G2790" s="14"/>
      <c r="H2790" s="14"/>
      <c r="I2790" s="17"/>
      <c r="J2790" s="17"/>
      <c r="K2790" s="6"/>
      <c r="L2790" s="6"/>
      <c r="M2790" s="136"/>
      <c r="N2790" s="14"/>
      <c r="O2790" s="26"/>
      <c r="P2790" s="14"/>
      <c r="Q2790" s="14"/>
      <c r="R2790" s="14"/>
      <c r="S2790" s="14"/>
      <c r="T2790" s="14"/>
      <c r="U2790" s="14"/>
      <c r="V2790" s="6"/>
      <c r="W2790" s="256">
        <f t="shared" si="257"/>
        <v>0</v>
      </c>
      <c r="X2790" s="144" t="str">
        <f t="shared" si="259"/>
        <v/>
      </c>
      <c r="Y2790" s="26"/>
      <c r="Z2790" s="34"/>
      <c r="AA2790" s="34"/>
      <c r="AB2790" s="34"/>
      <c r="AC2790" s="35"/>
      <c r="AD2790" s="36"/>
      <c r="AE2790" s="49"/>
      <c r="AF2790" s="246"/>
      <c r="AG2790" s="257">
        <f t="shared" si="258"/>
        <v>0</v>
      </c>
      <c r="AH2790" s="252" t="str">
        <f t="shared" si="260"/>
        <v/>
      </c>
      <c r="AI2790" s="258">
        <f t="shared" si="261"/>
        <v>0</v>
      </c>
    </row>
    <row r="2791" spans="1:35" ht="14.25" customHeight="1" x14ac:dyDescent="0.2">
      <c r="A2791" s="20"/>
      <c r="B2791" s="7"/>
      <c r="C2791" s="7"/>
      <c r="D2791" s="88"/>
      <c r="E2791" s="6"/>
      <c r="F2791" s="88"/>
      <c r="G2791" s="14"/>
      <c r="H2791" s="14"/>
      <c r="I2791" s="17"/>
      <c r="J2791" s="17"/>
      <c r="K2791" s="6"/>
      <c r="L2791" s="6"/>
      <c r="M2791" s="136"/>
      <c r="N2791" s="14"/>
      <c r="O2791" s="26"/>
      <c r="P2791" s="14"/>
      <c r="Q2791" s="14"/>
      <c r="R2791" s="14"/>
      <c r="S2791" s="14"/>
      <c r="T2791" s="14"/>
      <c r="U2791" s="14"/>
      <c r="V2791" s="6"/>
      <c r="W2791" s="256">
        <f t="shared" si="257"/>
        <v>0</v>
      </c>
      <c r="X2791" s="144" t="str">
        <f t="shared" si="259"/>
        <v/>
      </c>
      <c r="Y2791" s="26"/>
      <c r="Z2791" s="34"/>
      <c r="AA2791" s="34"/>
      <c r="AB2791" s="34"/>
      <c r="AC2791" s="35"/>
      <c r="AD2791" s="36"/>
      <c r="AE2791" s="49"/>
      <c r="AF2791" s="246"/>
      <c r="AG2791" s="257">
        <f t="shared" si="258"/>
        <v>0</v>
      </c>
      <c r="AH2791" s="252" t="str">
        <f t="shared" si="260"/>
        <v/>
      </c>
      <c r="AI2791" s="258">
        <f t="shared" si="261"/>
        <v>0</v>
      </c>
    </row>
    <row r="2792" spans="1:35" ht="14.25" customHeight="1" x14ac:dyDescent="0.2">
      <c r="A2792" s="20"/>
      <c r="B2792" s="7"/>
      <c r="C2792" s="7"/>
      <c r="D2792" s="88"/>
      <c r="E2792" s="6"/>
      <c r="F2792" s="88"/>
      <c r="G2792" s="14"/>
      <c r="H2792" s="14"/>
      <c r="I2792" s="17"/>
      <c r="J2792" s="17"/>
      <c r="K2792" s="6"/>
      <c r="L2792" s="6"/>
      <c r="M2792" s="136"/>
      <c r="N2792" s="14"/>
      <c r="O2792" s="26"/>
      <c r="P2792" s="14"/>
      <c r="Q2792" s="14"/>
      <c r="R2792" s="14"/>
      <c r="S2792" s="14"/>
      <c r="T2792" s="14"/>
      <c r="U2792" s="14"/>
      <c r="V2792" s="6"/>
      <c r="W2792" s="256">
        <f t="shared" ref="W2792:W2855" si="262">S2792+T2792+U2792+V2792</f>
        <v>0</v>
      </c>
      <c r="X2792" s="144" t="str">
        <f t="shared" si="259"/>
        <v/>
      </c>
      <c r="Y2792" s="26"/>
      <c r="Z2792" s="34"/>
      <c r="AA2792" s="34"/>
      <c r="AB2792" s="34"/>
      <c r="AC2792" s="35"/>
      <c r="AD2792" s="36"/>
      <c r="AE2792" s="49"/>
      <c r="AF2792" s="246"/>
      <c r="AG2792" s="257">
        <f t="shared" ref="AG2792:AG2855" si="263">N2792*C2792</f>
        <v>0</v>
      </c>
      <c r="AH2792" s="252" t="str">
        <f t="shared" si="260"/>
        <v/>
      </c>
      <c r="AI2792" s="258">
        <f t="shared" si="261"/>
        <v>0</v>
      </c>
    </row>
    <row r="2793" spans="1:35" ht="14.25" customHeight="1" x14ac:dyDescent="0.2">
      <c r="A2793" s="20"/>
      <c r="B2793" s="7"/>
      <c r="C2793" s="7"/>
      <c r="D2793" s="88"/>
      <c r="E2793" s="6"/>
      <c r="F2793" s="88"/>
      <c r="G2793" s="14"/>
      <c r="H2793" s="14"/>
      <c r="I2793" s="17"/>
      <c r="J2793" s="17"/>
      <c r="K2793" s="6"/>
      <c r="L2793" s="6"/>
      <c r="M2793" s="136"/>
      <c r="N2793" s="14"/>
      <c r="O2793" s="26"/>
      <c r="P2793" s="14"/>
      <c r="Q2793" s="14"/>
      <c r="R2793" s="14"/>
      <c r="S2793" s="14"/>
      <c r="T2793" s="14"/>
      <c r="U2793" s="14"/>
      <c r="V2793" s="6"/>
      <c r="W2793" s="256">
        <f t="shared" si="262"/>
        <v>0</v>
      </c>
      <c r="X2793" s="144" t="str">
        <f t="shared" ref="X2793:X2856" si="264">IF(O2793="a",0,IF(O2793="d","0",IF(O2793="","",+N2793-S2793-T2793-U2793-V2793)))</f>
        <v/>
      </c>
      <c r="Y2793" s="26"/>
      <c r="Z2793" s="34"/>
      <c r="AA2793" s="34"/>
      <c r="AB2793" s="34"/>
      <c r="AC2793" s="35"/>
      <c r="AD2793" s="36"/>
      <c r="AE2793" s="49"/>
      <c r="AF2793" s="246"/>
      <c r="AG2793" s="257">
        <f t="shared" si="263"/>
        <v>0</v>
      </c>
      <c r="AH2793" s="252" t="str">
        <f t="shared" ref="AH2793:AH2856" si="265">IF(O2793="a",0,IF(O2793="d",0,IF(C2793="","",+N2793-(C2793*N2793))))</f>
        <v/>
      </c>
      <c r="AI2793" s="258">
        <f t="shared" si="261"/>
        <v>0</v>
      </c>
    </row>
    <row r="2794" spans="1:35" ht="14.25" customHeight="1" x14ac:dyDescent="0.2">
      <c r="A2794" s="20"/>
      <c r="B2794" s="7"/>
      <c r="C2794" s="7"/>
      <c r="D2794" s="88"/>
      <c r="E2794" s="6"/>
      <c r="F2794" s="88"/>
      <c r="G2794" s="14"/>
      <c r="H2794" s="14"/>
      <c r="I2794" s="17"/>
      <c r="J2794" s="17"/>
      <c r="K2794" s="6"/>
      <c r="L2794" s="6"/>
      <c r="M2794" s="136"/>
      <c r="N2794" s="14"/>
      <c r="O2794" s="26"/>
      <c r="P2794" s="14"/>
      <c r="Q2794" s="14"/>
      <c r="R2794" s="14"/>
      <c r="S2794" s="14"/>
      <c r="T2794" s="14"/>
      <c r="U2794" s="14"/>
      <c r="V2794" s="6"/>
      <c r="W2794" s="256">
        <f t="shared" si="262"/>
        <v>0</v>
      </c>
      <c r="X2794" s="144" t="str">
        <f t="shared" si="264"/>
        <v/>
      </c>
      <c r="Y2794" s="26"/>
      <c r="Z2794" s="34"/>
      <c r="AA2794" s="34"/>
      <c r="AB2794" s="34"/>
      <c r="AC2794" s="35"/>
      <c r="AD2794" s="36"/>
      <c r="AE2794" s="49"/>
      <c r="AF2794" s="246"/>
      <c r="AG2794" s="257">
        <f t="shared" si="263"/>
        <v>0</v>
      </c>
      <c r="AH2794" s="252" t="str">
        <f t="shared" si="265"/>
        <v/>
      </c>
      <c r="AI2794" s="258">
        <f t="shared" si="261"/>
        <v>0</v>
      </c>
    </row>
    <row r="2795" spans="1:35" ht="14.25" customHeight="1" x14ac:dyDescent="0.2">
      <c r="A2795" s="20"/>
      <c r="B2795" s="7"/>
      <c r="C2795" s="7"/>
      <c r="D2795" s="88"/>
      <c r="E2795" s="6"/>
      <c r="F2795" s="88"/>
      <c r="G2795" s="14"/>
      <c r="H2795" s="14"/>
      <c r="I2795" s="17"/>
      <c r="J2795" s="17"/>
      <c r="K2795" s="6"/>
      <c r="L2795" s="6"/>
      <c r="M2795" s="136"/>
      <c r="N2795" s="14"/>
      <c r="O2795" s="26"/>
      <c r="P2795" s="14"/>
      <c r="Q2795" s="14"/>
      <c r="R2795" s="14"/>
      <c r="S2795" s="14"/>
      <c r="T2795" s="14"/>
      <c r="U2795" s="14"/>
      <c r="V2795" s="6"/>
      <c r="W2795" s="256">
        <f t="shared" si="262"/>
        <v>0</v>
      </c>
      <c r="X2795" s="144" t="str">
        <f t="shared" si="264"/>
        <v/>
      </c>
      <c r="Y2795" s="26"/>
      <c r="Z2795" s="34"/>
      <c r="AA2795" s="34"/>
      <c r="AB2795" s="34"/>
      <c r="AC2795" s="35"/>
      <c r="AD2795" s="36"/>
      <c r="AE2795" s="49"/>
      <c r="AF2795" s="246"/>
      <c r="AG2795" s="257">
        <f t="shared" si="263"/>
        <v>0</v>
      </c>
      <c r="AH2795" s="252" t="str">
        <f t="shared" si="265"/>
        <v/>
      </c>
      <c r="AI2795" s="258">
        <f t="shared" si="261"/>
        <v>0</v>
      </c>
    </row>
    <row r="2796" spans="1:35" ht="14.25" customHeight="1" x14ac:dyDescent="0.2">
      <c r="A2796" s="20"/>
      <c r="B2796" s="7"/>
      <c r="C2796" s="7"/>
      <c r="D2796" s="88"/>
      <c r="E2796" s="6"/>
      <c r="F2796" s="88"/>
      <c r="G2796" s="14"/>
      <c r="H2796" s="14"/>
      <c r="I2796" s="17"/>
      <c r="J2796" s="17"/>
      <c r="K2796" s="6"/>
      <c r="L2796" s="6"/>
      <c r="M2796" s="136"/>
      <c r="N2796" s="14"/>
      <c r="O2796" s="26"/>
      <c r="P2796" s="14"/>
      <c r="Q2796" s="14"/>
      <c r="R2796" s="14"/>
      <c r="S2796" s="14"/>
      <c r="T2796" s="14"/>
      <c r="U2796" s="14"/>
      <c r="V2796" s="6"/>
      <c r="W2796" s="256">
        <f t="shared" si="262"/>
        <v>0</v>
      </c>
      <c r="X2796" s="144" t="str">
        <f t="shared" si="264"/>
        <v/>
      </c>
      <c r="Y2796" s="26"/>
      <c r="Z2796" s="34"/>
      <c r="AA2796" s="34"/>
      <c r="AB2796" s="34"/>
      <c r="AC2796" s="35"/>
      <c r="AD2796" s="36"/>
      <c r="AE2796" s="49"/>
      <c r="AF2796" s="246"/>
      <c r="AG2796" s="257">
        <f t="shared" si="263"/>
        <v>0</v>
      </c>
      <c r="AH2796" s="252" t="str">
        <f t="shared" si="265"/>
        <v/>
      </c>
      <c r="AI2796" s="258">
        <f t="shared" si="261"/>
        <v>0</v>
      </c>
    </row>
    <row r="2797" spans="1:35" ht="14.25" customHeight="1" x14ac:dyDescent="0.2">
      <c r="A2797" s="20"/>
      <c r="B2797" s="7"/>
      <c r="C2797" s="7"/>
      <c r="D2797" s="88"/>
      <c r="E2797" s="6"/>
      <c r="F2797" s="88"/>
      <c r="G2797" s="14"/>
      <c r="H2797" s="14"/>
      <c r="I2797" s="17"/>
      <c r="J2797" s="17"/>
      <c r="K2797" s="6"/>
      <c r="L2797" s="6"/>
      <c r="M2797" s="136"/>
      <c r="N2797" s="14"/>
      <c r="O2797" s="26"/>
      <c r="P2797" s="14"/>
      <c r="Q2797" s="14"/>
      <c r="R2797" s="14"/>
      <c r="S2797" s="14"/>
      <c r="T2797" s="14"/>
      <c r="U2797" s="14"/>
      <c r="V2797" s="6"/>
      <c r="W2797" s="256">
        <f t="shared" si="262"/>
        <v>0</v>
      </c>
      <c r="X2797" s="144" t="str">
        <f t="shared" si="264"/>
        <v/>
      </c>
      <c r="Y2797" s="26"/>
      <c r="Z2797" s="34"/>
      <c r="AA2797" s="34"/>
      <c r="AB2797" s="34"/>
      <c r="AC2797" s="35"/>
      <c r="AD2797" s="36"/>
      <c r="AE2797" s="49"/>
      <c r="AF2797" s="246"/>
      <c r="AG2797" s="257">
        <f t="shared" si="263"/>
        <v>0</v>
      </c>
      <c r="AH2797" s="252" t="str">
        <f t="shared" si="265"/>
        <v/>
      </c>
      <c r="AI2797" s="258">
        <f t="shared" si="261"/>
        <v>0</v>
      </c>
    </row>
    <row r="2798" spans="1:35" ht="14.25" customHeight="1" x14ac:dyDescent="0.2">
      <c r="A2798" s="20"/>
      <c r="B2798" s="7"/>
      <c r="C2798" s="7"/>
      <c r="D2798" s="88"/>
      <c r="E2798" s="6"/>
      <c r="F2798" s="88"/>
      <c r="G2798" s="14"/>
      <c r="H2798" s="14"/>
      <c r="I2798" s="17"/>
      <c r="J2798" s="17"/>
      <c r="K2798" s="6"/>
      <c r="L2798" s="6"/>
      <c r="M2798" s="136"/>
      <c r="N2798" s="14"/>
      <c r="O2798" s="26"/>
      <c r="P2798" s="14"/>
      <c r="Q2798" s="14"/>
      <c r="R2798" s="14"/>
      <c r="S2798" s="14"/>
      <c r="T2798" s="14"/>
      <c r="U2798" s="14"/>
      <c r="V2798" s="6"/>
      <c r="W2798" s="256">
        <f t="shared" si="262"/>
        <v>0</v>
      </c>
      <c r="X2798" s="144" t="str">
        <f t="shared" si="264"/>
        <v/>
      </c>
      <c r="Y2798" s="26"/>
      <c r="Z2798" s="34"/>
      <c r="AA2798" s="34"/>
      <c r="AB2798" s="34"/>
      <c r="AC2798" s="35"/>
      <c r="AD2798" s="36"/>
      <c r="AE2798" s="49"/>
      <c r="AF2798" s="246"/>
      <c r="AG2798" s="257">
        <f t="shared" si="263"/>
        <v>0</v>
      </c>
      <c r="AH2798" s="252" t="str">
        <f t="shared" si="265"/>
        <v/>
      </c>
      <c r="AI2798" s="258">
        <f t="shared" ref="AI2798:AI2861" si="266">AG2798-W2798</f>
        <v>0</v>
      </c>
    </row>
    <row r="2799" spans="1:35" ht="14.25" customHeight="1" x14ac:dyDescent="0.2">
      <c r="A2799" s="20"/>
      <c r="B2799" s="7"/>
      <c r="C2799" s="7"/>
      <c r="D2799" s="88"/>
      <c r="E2799" s="6"/>
      <c r="F2799" s="88"/>
      <c r="G2799" s="14"/>
      <c r="H2799" s="14"/>
      <c r="I2799" s="17"/>
      <c r="J2799" s="17"/>
      <c r="K2799" s="6"/>
      <c r="L2799" s="6"/>
      <c r="M2799" s="136"/>
      <c r="N2799" s="14"/>
      <c r="O2799" s="26"/>
      <c r="P2799" s="14"/>
      <c r="Q2799" s="14"/>
      <c r="R2799" s="14"/>
      <c r="S2799" s="14"/>
      <c r="T2799" s="14"/>
      <c r="U2799" s="14"/>
      <c r="V2799" s="6"/>
      <c r="W2799" s="256">
        <f t="shared" si="262"/>
        <v>0</v>
      </c>
      <c r="X2799" s="144" t="str">
        <f t="shared" si="264"/>
        <v/>
      </c>
      <c r="Y2799" s="26"/>
      <c r="Z2799" s="34"/>
      <c r="AA2799" s="34"/>
      <c r="AB2799" s="34"/>
      <c r="AC2799" s="35"/>
      <c r="AD2799" s="36"/>
      <c r="AE2799" s="49"/>
      <c r="AF2799" s="246"/>
      <c r="AG2799" s="257">
        <f t="shared" si="263"/>
        <v>0</v>
      </c>
      <c r="AH2799" s="252" t="str">
        <f t="shared" si="265"/>
        <v/>
      </c>
      <c r="AI2799" s="258">
        <f t="shared" si="266"/>
        <v>0</v>
      </c>
    </row>
    <row r="2800" spans="1:35" ht="14.25" customHeight="1" x14ac:dyDescent="0.2">
      <c r="A2800" s="20"/>
      <c r="B2800" s="7"/>
      <c r="C2800" s="7"/>
      <c r="D2800" s="88"/>
      <c r="E2800" s="6"/>
      <c r="F2800" s="88"/>
      <c r="G2800" s="14"/>
      <c r="H2800" s="14"/>
      <c r="I2800" s="17"/>
      <c r="J2800" s="17"/>
      <c r="K2800" s="6"/>
      <c r="L2800" s="6"/>
      <c r="M2800" s="136"/>
      <c r="N2800" s="14"/>
      <c r="O2800" s="26"/>
      <c r="P2800" s="14"/>
      <c r="Q2800" s="14"/>
      <c r="R2800" s="14"/>
      <c r="S2800" s="14"/>
      <c r="T2800" s="14"/>
      <c r="U2800" s="14"/>
      <c r="V2800" s="6"/>
      <c r="W2800" s="256">
        <f t="shared" si="262"/>
        <v>0</v>
      </c>
      <c r="X2800" s="144" t="str">
        <f t="shared" si="264"/>
        <v/>
      </c>
      <c r="Y2800" s="26"/>
      <c r="Z2800" s="34"/>
      <c r="AA2800" s="34"/>
      <c r="AB2800" s="34"/>
      <c r="AC2800" s="35"/>
      <c r="AD2800" s="36"/>
      <c r="AE2800" s="49"/>
      <c r="AF2800" s="246"/>
      <c r="AG2800" s="257">
        <f t="shared" si="263"/>
        <v>0</v>
      </c>
      <c r="AH2800" s="252" t="str">
        <f t="shared" si="265"/>
        <v/>
      </c>
      <c r="AI2800" s="258">
        <f t="shared" si="266"/>
        <v>0</v>
      </c>
    </row>
    <row r="2801" spans="1:35" ht="14.25" customHeight="1" x14ac:dyDescent="0.2">
      <c r="A2801" s="20"/>
      <c r="B2801" s="7"/>
      <c r="C2801" s="7"/>
      <c r="D2801" s="88"/>
      <c r="E2801" s="6"/>
      <c r="F2801" s="88"/>
      <c r="G2801" s="14"/>
      <c r="H2801" s="14"/>
      <c r="I2801" s="17"/>
      <c r="J2801" s="17"/>
      <c r="K2801" s="6"/>
      <c r="L2801" s="6"/>
      <c r="M2801" s="136"/>
      <c r="N2801" s="14"/>
      <c r="O2801" s="26"/>
      <c r="P2801" s="14"/>
      <c r="Q2801" s="14"/>
      <c r="R2801" s="14"/>
      <c r="S2801" s="14"/>
      <c r="T2801" s="14"/>
      <c r="U2801" s="14"/>
      <c r="V2801" s="6"/>
      <c r="W2801" s="256">
        <f t="shared" si="262"/>
        <v>0</v>
      </c>
      <c r="X2801" s="144" t="str">
        <f t="shared" si="264"/>
        <v/>
      </c>
      <c r="Y2801" s="26"/>
      <c r="Z2801" s="34"/>
      <c r="AA2801" s="34"/>
      <c r="AB2801" s="34"/>
      <c r="AC2801" s="35"/>
      <c r="AD2801" s="36"/>
      <c r="AE2801" s="49"/>
      <c r="AF2801" s="246"/>
      <c r="AG2801" s="257">
        <f t="shared" si="263"/>
        <v>0</v>
      </c>
      <c r="AH2801" s="252" t="str">
        <f t="shared" si="265"/>
        <v/>
      </c>
      <c r="AI2801" s="258">
        <f t="shared" si="266"/>
        <v>0</v>
      </c>
    </row>
    <row r="2802" spans="1:35" ht="14.25" customHeight="1" x14ac:dyDescent="0.2">
      <c r="A2802" s="20"/>
      <c r="B2802" s="7"/>
      <c r="C2802" s="7"/>
      <c r="D2802" s="88"/>
      <c r="E2802" s="6"/>
      <c r="F2802" s="88"/>
      <c r="G2802" s="14"/>
      <c r="H2802" s="14"/>
      <c r="I2802" s="17"/>
      <c r="J2802" s="17"/>
      <c r="K2802" s="6"/>
      <c r="L2802" s="6"/>
      <c r="M2802" s="136"/>
      <c r="N2802" s="14"/>
      <c r="O2802" s="26"/>
      <c r="P2802" s="14"/>
      <c r="Q2802" s="14"/>
      <c r="R2802" s="14"/>
      <c r="S2802" s="14"/>
      <c r="T2802" s="14"/>
      <c r="U2802" s="14"/>
      <c r="V2802" s="6"/>
      <c r="W2802" s="256">
        <f t="shared" si="262"/>
        <v>0</v>
      </c>
      <c r="X2802" s="144" t="str">
        <f t="shared" si="264"/>
        <v/>
      </c>
      <c r="Y2802" s="26"/>
      <c r="Z2802" s="34"/>
      <c r="AA2802" s="34"/>
      <c r="AB2802" s="34"/>
      <c r="AC2802" s="35"/>
      <c r="AD2802" s="36"/>
      <c r="AE2802" s="49"/>
      <c r="AF2802" s="246"/>
      <c r="AG2802" s="257">
        <f t="shared" si="263"/>
        <v>0</v>
      </c>
      <c r="AH2802" s="252" t="str">
        <f t="shared" si="265"/>
        <v/>
      </c>
      <c r="AI2802" s="258">
        <f t="shared" si="266"/>
        <v>0</v>
      </c>
    </row>
    <row r="2803" spans="1:35" ht="14.25" customHeight="1" x14ac:dyDescent="0.2">
      <c r="A2803" s="20"/>
      <c r="B2803" s="7"/>
      <c r="C2803" s="7"/>
      <c r="D2803" s="88"/>
      <c r="E2803" s="6"/>
      <c r="F2803" s="88"/>
      <c r="G2803" s="14"/>
      <c r="H2803" s="14"/>
      <c r="I2803" s="17"/>
      <c r="J2803" s="17"/>
      <c r="K2803" s="6"/>
      <c r="L2803" s="6"/>
      <c r="M2803" s="136"/>
      <c r="N2803" s="14"/>
      <c r="O2803" s="26"/>
      <c r="P2803" s="14"/>
      <c r="Q2803" s="14"/>
      <c r="R2803" s="14"/>
      <c r="S2803" s="14"/>
      <c r="T2803" s="14"/>
      <c r="U2803" s="14"/>
      <c r="V2803" s="6"/>
      <c r="W2803" s="256">
        <f t="shared" si="262"/>
        <v>0</v>
      </c>
      <c r="X2803" s="144" t="str">
        <f t="shared" si="264"/>
        <v/>
      </c>
      <c r="Y2803" s="26"/>
      <c r="Z2803" s="34"/>
      <c r="AA2803" s="34"/>
      <c r="AB2803" s="34"/>
      <c r="AC2803" s="35"/>
      <c r="AD2803" s="36"/>
      <c r="AE2803" s="49"/>
      <c r="AF2803" s="246"/>
      <c r="AG2803" s="257">
        <f t="shared" si="263"/>
        <v>0</v>
      </c>
      <c r="AH2803" s="252" t="str">
        <f t="shared" si="265"/>
        <v/>
      </c>
      <c r="AI2803" s="258">
        <f t="shared" si="266"/>
        <v>0</v>
      </c>
    </row>
    <row r="2804" spans="1:35" ht="14.25" customHeight="1" x14ac:dyDescent="0.2">
      <c r="A2804" s="20"/>
      <c r="B2804" s="7"/>
      <c r="C2804" s="7"/>
      <c r="D2804" s="88"/>
      <c r="E2804" s="6"/>
      <c r="F2804" s="88"/>
      <c r="G2804" s="14"/>
      <c r="H2804" s="14"/>
      <c r="I2804" s="17"/>
      <c r="J2804" s="17"/>
      <c r="K2804" s="6"/>
      <c r="L2804" s="6"/>
      <c r="M2804" s="136"/>
      <c r="N2804" s="14"/>
      <c r="O2804" s="26"/>
      <c r="P2804" s="14"/>
      <c r="Q2804" s="14"/>
      <c r="R2804" s="14"/>
      <c r="S2804" s="14"/>
      <c r="T2804" s="14"/>
      <c r="U2804" s="14"/>
      <c r="V2804" s="6"/>
      <c r="W2804" s="256">
        <f t="shared" si="262"/>
        <v>0</v>
      </c>
      <c r="X2804" s="144" t="str">
        <f t="shared" si="264"/>
        <v/>
      </c>
      <c r="Y2804" s="26"/>
      <c r="Z2804" s="34"/>
      <c r="AA2804" s="34"/>
      <c r="AB2804" s="34"/>
      <c r="AC2804" s="35"/>
      <c r="AD2804" s="36"/>
      <c r="AE2804" s="49"/>
      <c r="AF2804" s="246"/>
      <c r="AG2804" s="257">
        <f t="shared" si="263"/>
        <v>0</v>
      </c>
      <c r="AH2804" s="252" t="str">
        <f t="shared" si="265"/>
        <v/>
      </c>
      <c r="AI2804" s="258">
        <f t="shared" si="266"/>
        <v>0</v>
      </c>
    </row>
    <row r="2805" spans="1:35" ht="14.25" customHeight="1" x14ac:dyDescent="0.2">
      <c r="A2805" s="20"/>
      <c r="B2805" s="7"/>
      <c r="C2805" s="7"/>
      <c r="D2805" s="88"/>
      <c r="E2805" s="6"/>
      <c r="F2805" s="88"/>
      <c r="G2805" s="14"/>
      <c r="H2805" s="14"/>
      <c r="I2805" s="17"/>
      <c r="J2805" s="17"/>
      <c r="K2805" s="6"/>
      <c r="L2805" s="6"/>
      <c r="M2805" s="136"/>
      <c r="N2805" s="14"/>
      <c r="O2805" s="26"/>
      <c r="P2805" s="14"/>
      <c r="Q2805" s="14"/>
      <c r="R2805" s="14"/>
      <c r="S2805" s="14"/>
      <c r="T2805" s="14"/>
      <c r="U2805" s="14"/>
      <c r="V2805" s="6"/>
      <c r="W2805" s="256">
        <f t="shared" si="262"/>
        <v>0</v>
      </c>
      <c r="X2805" s="144" t="str">
        <f t="shared" si="264"/>
        <v/>
      </c>
      <c r="Y2805" s="26"/>
      <c r="Z2805" s="34"/>
      <c r="AA2805" s="34"/>
      <c r="AB2805" s="34"/>
      <c r="AC2805" s="35"/>
      <c r="AD2805" s="36"/>
      <c r="AE2805" s="49"/>
      <c r="AF2805" s="246"/>
      <c r="AG2805" s="257">
        <f t="shared" si="263"/>
        <v>0</v>
      </c>
      <c r="AH2805" s="252" t="str">
        <f t="shared" si="265"/>
        <v/>
      </c>
      <c r="AI2805" s="258">
        <f t="shared" si="266"/>
        <v>0</v>
      </c>
    </row>
    <row r="2806" spans="1:35" ht="14.25" customHeight="1" x14ac:dyDescent="0.2">
      <c r="A2806" s="20"/>
      <c r="B2806" s="7"/>
      <c r="C2806" s="7"/>
      <c r="D2806" s="88"/>
      <c r="E2806" s="6"/>
      <c r="F2806" s="88"/>
      <c r="G2806" s="14"/>
      <c r="H2806" s="14"/>
      <c r="I2806" s="17"/>
      <c r="J2806" s="17"/>
      <c r="K2806" s="6"/>
      <c r="L2806" s="6"/>
      <c r="M2806" s="136"/>
      <c r="N2806" s="14"/>
      <c r="O2806" s="26"/>
      <c r="P2806" s="14"/>
      <c r="Q2806" s="14"/>
      <c r="R2806" s="14"/>
      <c r="S2806" s="14"/>
      <c r="T2806" s="14"/>
      <c r="U2806" s="14"/>
      <c r="V2806" s="6"/>
      <c r="W2806" s="256">
        <f t="shared" si="262"/>
        <v>0</v>
      </c>
      <c r="X2806" s="144" t="str">
        <f t="shared" si="264"/>
        <v/>
      </c>
      <c r="Y2806" s="26"/>
      <c r="Z2806" s="34"/>
      <c r="AA2806" s="34"/>
      <c r="AB2806" s="34"/>
      <c r="AC2806" s="35"/>
      <c r="AD2806" s="36"/>
      <c r="AE2806" s="49"/>
      <c r="AF2806" s="246"/>
      <c r="AG2806" s="257">
        <f t="shared" si="263"/>
        <v>0</v>
      </c>
      <c r="AH2806" s="252" t="str">
        <f t="shared" si="265"/>
        <v/>
      </c>
      <c r="AI2806" s="258">
        <f t="shared" si="266"/>
        <v>0</v>
      </c>
    </row>
    <row r="2807" spans="1:35" ht="14.25" customHeight="1" x14ac:dyDescent="0.2">
      <c r="A2807" s="20"/>
      <c r="B2807" s="7"/>
      <c r="C2807" s="7"/>
      <c r="D2807" s="88"/>
      <c r="E2807" s="6"/>
      <c r="F2807" s="88"/>
      <c r="G2807" s="14"/>
      <c r="H2807" s="14"/>
      <c r="I2807" s="17"/>
      <c r="J2807" s="17"/>
      <c r="K2807" s="6"/>
      <c r="L2807" s="6"/>
      <c r="M2807" s="136"/>
      <c r="N2807" s="14"/>
      <c r="O2807" s="26"/>
      <c r="P2807" s="14"/>
      <c r="Q2807" s="14"/>
      <c r="R2807" s="14"/>
      <c r="S2807" s="14"/>
      <c r="T2807" s="14"/>
      <c r="U2807" s="14"/>
      <c r="V2807" s="6"/>
      <c r="W2807" s="256">
        <f t="shared" si="262"/>
        <v>0</v>
      </c>
      <c r="X2807" s="144" t="str">
        <f t="shared" si="264"/>
        <v/>
      </c>
      <c r="Y2807" s="26"/>
      <c r="Z2807" s="34"/>
      <c r="AA2807" s="34"/>
      <c r="AB2807" s="34"/>
      <c r="AC2807" s="35"/>
      <c r="AD2807" s="36"/>
      <c r="AE2807" s="49"/>
      <c r="AF2807" s="246"/>
      <c r="AG2807" s="257">
        <f t="shared" si="263"/>
        <v>0</v>
      </c>
      <c r="AH2807" s="252" t="str">
        <f t="shared" si="265"/>
        <v/>
      </c>
      <c r="AI2807" s="258">
        <f t="shared" si="266"/>
        <v>0</v>
      </c>
    </row>
    <row r="2808" spans="1:35" ht="14.25" customHeight="1" x14ac:dyDescent="0.2">
      <c r="A2808" s="20"/>
      <c r="B2808" s="7"/>
      <c r="C2808" s="7"/>
      <c r="D2808" s="88"/>
      <c r="E2808" s="6"/>
      <c r="F2808" s="88"/>
      <c r="G2808" s="14"/>
      <c r="H2808" s="14"/>
      <c r="I2808" s="17"/>
      <c r="J2808" s="17"/>
      <c r="K2808" s="6"/>
      <c r="L2808" s="6"/>
      <c r="M2808" s="136"/>
      <c r="N2808" s="14"/>
      <c r="O2808" s="26"/>
      <c r="P2808" s="14"/>
      <c r="Q2808" s="14"/>
      <c r="R2808" s="14"/>
      <c r="S2808" s="14"/>
      <c r="T2808" s="14"/>
      <c r="U2808" s="14"/>
      <c r="V2808" s="6"/>
      <c r="W2808" s="256">
        <f t="shared" si="262"/>
        <v>0</v>
      </c>
      <c r="X2808" s="144" t="str">
        <f t="shared" si="264"/>
        <v/>
      </c>
      <c r="Y2808" s="26"/>
      <c r="Z2808" s="34"/>
      <c r="AA2808" s="34"/>
      <c r="AB2808" s="34"/>
      <c r="AC2808" s="35"/>
      <c r="AD2808" s="36"/>
      <c r="AE2808" s="49"/>
      <c r="AF2808" s="246"/>
      <c r="AG2808" s="257">
        <f t="shared" si="263"/>
        <v>0</v>
      </c>
      <c r="AH2808" s="252" t="str">
        <f t="shared" si="265"/>
        <v/>
      </c>
      <c r="AI2808" s="258">
        <f t="shared" si="266"/>
        <v>0</v>
      </c>
    </row>
    <row r="2809" spans="1:35" ht="14.25" customHeight="1" x14ac:dyDescent="0.2">
      <c r="A2809" s="20"/>
      <c r="B2809" s="7"/>
      <c r="C2809" s="7"/>
      <c r="D2809" s="88"/>
      <c r="E2809" s="6"/>
      <c r="F2809" s="88"/>
      <c r="G2809" s="14"/>
      <c r="H2809" s="14"/>
      <c r="I2809" s="17"/>
      <c r="J2809" s="17"/>
      <c r="K2809" s="6"/>
      <c r="L2809" s="6"/>
      <c r="M2809" s="136"/>
      <c r="N2809" s="14"/>
      <c r="O2809" s="26"/>
      <c r="P2809" s="14"/>
      <c r="Q2809" s="14"/>
      <c r="R2809" s="14"/>
      <c r="S2809" s="14"/>
      <c r="T2809" s="14"/>
      <c r="U2809" s="14"/>
      <c r="V2809" s="6"/>
      <c r="W2809" s="256">
        <f t="shared" si="262"/>
        <v>0</v>
      </c>
      <c r="X2809" s="144" t="str">
        <f t="shared" si="264"/>
        <v/>
      </c>
      <c r="Y2809" s="26"/>
      <c r="Z2809" s="34"/>
      <c r="AA2809" s="34"/>
      <c r="AB2809" s="34"/>
      <c r="AC2809" s="35"/>
      <c r="AD2809" s="36"/>
      <c r="AE2809" s="49"/>
      <c r="AF2809" s="246"/>
      <c r="AG2809" s="257">
        <f t="shared" si="263"/>
        <v>0</v>
      </c>
      <c r="AH2809" s="252" t="str">
        <f t="shared" si="265"/>
        <v/>
      </c>
      <c r="AI2809" s="258">
        <f t="shared" si="266"/>
        <v>0</v>
      </c>
    </row>
    <row r="2810" spans="1:35" ht="14.25" customHeight="1" x14ac:dyDescent="0.2">
      <c r="A2810" s="20"/>
      <c r="B2810" s="7"/>
      <c r="C2810" s="7"/>
      <c r="D2810" s="88"/>
      <c r="E2810" s="6"/>
      <c r="F2810" s="88"/>
      <c r="G2810" s="14"/>
      <c r="H2810" s="14"/>
      <c r="I2810" s="17"/>
      <c r="J2810" s="17"/>
      <c r="K2810" s="6"/>
      <c r="L2810" s="6"/>
      <c r="M2810" s="136"/>
      <c r="N2810" s="14"/>
      <c r="O2810" s="26"/>
      <c r="P2810" s="14"/>
      <c r="Q2810" s="14"/>
      <c r="R2810" s="14"/>
      <c r="S2810" s="14"/>
      <c r="T2810" s="14"/>
      <c r="U2810" s="14"/>
      <c r="V2810" s="6"/>
      <c r="W2810" s="256">
        <f t="shared" si="262"/>
        <v>0</v>
      </c>
      <c r="X2810" s="144" t="str">
        <f t="shared" si="264"/>
        <v/>
      </c>
      <c r="Y2810" s="26"/>
      <c r="Z2810" s="34"/>
      <c r="AA2810" s="34"/>
      <c r="AB2810" s="34"/>
      <c r="AC2810" s="35"/>
      <c r="AD2810" s="36"/>
      <c r="AE2810" s="49"/>
      <c r="AF2810" s="246"/>
      <c r="AG2810" s="257">
        <f t="shared" si="263"/>
        <v>0</v>
      </c>
      <c r="AH2810" s="252" t="str">
        <f t="shared" si="265"/>
        <v/>
      </c>
      <c r="AI2810" s="258">
        <f t="shared" si="266"/>
        <v>0</v>
      </c>
    </row>
    <row r="2811" spans="1:35" ht="14.25" customHeight="1" x14ac:dyDescent="0.2">
      <c r="A2811" s="20"/>
      <c r="B2811" s="7"/>
      <c r="C2811" s="7"/>
      <c r="D2811" s="88"/>
      <c r="E2811" s="6"/>
      <c r="F2811" s="88"/>
      <c r="G2811" s="14"/>
      <c r="H2811" s="14"/>
      <c r="I2811" s="17"/>
      <c r="J2811" s="17"/>
      <c r="K2811" s="6"/>
      <c r="L2811" s="6"/>
      <c r="M2811" s="136"/>
      <c r="N2811" s="14"/>
      <c r="O2811" s="26"/>
      <c r="P2811" s="14"/>
      <c r="Q2811" s="14"/>
      <c r="R2811" s="14"/>
      <c r="S2811" s="14"/>
      <c r="T2811" s="14"/>
      <c r="U2811" s="14"/>
      <c r="V2811" s="6"/>
      <c r="W2811" s="256">
        <f t="shared" si="262"/>
        <v>0</v>
      </c>
      <c r="X2811" s="144" t="str">
        <f t="shared" si="264"/>
        <v/>
      </c>
      <c r="Y2811" s="26"/>
      <c r="Z2811" s="34"/>
      <c r="AA2811" s="34"/>
      <c r="AB2811" s="34"/>
      <c r="AC2811" s="35"/>
      <c r="AD2811" s="36"/>
      <c r="AE2811" s="49"/>
      <c r="AF2811" s="246"/>
      <c r="AG2811" s="257">
        <f t="shared" si="263"/>
        <v>0</v>
      </c>
      <c r="AH2811" s="252" t="str">
        <f t="shared" si="265"/>
        <v/>
      </c>
      <c r="AI2811" s="258">
        <f t="shared" si="266"/>
        <v>0</v>
      </c>
    </row>
    <row r="2812" spans="1:35" ht="14.25" customHeight="1" x14ac:dyDescent="0.2">
      <c r="A2812" s="20"/>
      <c r="B2812" s="7"/>
      <c r="C2812" s="7"/>
      <c r="D2812" s="88"/>
      <c r="E2812" s="6"/>
      <c r="F2812" s="88"/>
      <c r="G2812" s="14"/>
      <c r="H2812" s="14"/>
      <c r="I2812" s="17"/>
      <c r="J2812" s="17"/>
      <c r="K2812" s="6"/>
      <c r="L2812" s="6"/>
      <c r="M2812" s="136"/>
      <c r="N2812" s="14"/>
      <c r="O2812" s="26"/>
      <c r="P2812" s="14"/>
      <c r="Q2812" s="14"/>
      <c r="R2812" s="14"/>
      <c r="S2812" s="14"/>
      <c r="T2812" s="14"/>
      <c r="U2812" s="14"/>
      <c r="V2812" s="6"/>
      <c r="W2812" s="256">
        <f t="shared" si="262"/>
        <v>0</v>
      </c>
      <c r="X2812" s="144" t="str">
        <f t="shared" si="264"/>
        <v/>
      </c>
      <c r="Y2812" s="26"/>
      <c r="Z2812" s="34"/>
      <c r="AA2812" s="34"/>
      <c r="AB2812" s="34"/>
      <c r="AC2812" s="35"/>
      <c r="AD2812" s="36"/>
      <c r="AE2812" s="49"/>
      <c r="AF2812" s="246"/>
      <c r="AG2812" s="257">
        <f t="shared" si="263"/>
        <v>0</v>
      </c>
      <c r="AH2812" s="252" t="str">
        <f t="shared" si="265"/>
        <v/>
      </c>
      <c r="AI2812" s="258">
        <f t="shared" si="266"/>
        <v>0</v>
      </c>
    </row>
    <row r="2813" spans="1:35" ht="14.25" customHeight="1" x14ac:dyDescent="0.2">
      <c r="A2813" s="20"/>
      <c r="B2813" s="7"/>
      <c r="C2813" s="7"/>
      <c r="D2813" s="88"/>
      <c r="E2813" s="6"/>
      <c r="F2813" s="88"/>
      <c r="G2813" s="14"/>
      <c r="H2813" s="14"/>
      <c r="I2813" s="17"/>
      <c r="J2813" s="17"/>
      <c r="K2813" s="6"/>
      <c r="L2813" s="6"/>
      <c r="M2813" s="136"/>
      <c r="N2813" s="14"/>
      <c r="O2813" s="26"/>
      <c r="P2813" s="14"/>
      <c r="Q2813" s="14"/>
      <c r="R2813" s="14"/>
      <c r="S2813" s="14"/>
      <c r="T2813" s="14"/>
      <c r="U2813" s="14"/>
      <c r="V2813" s="6"/>
      <c r="W2813" s="256">
        <f t="shared" si="262"/>
        <v>0</v>
      </c>
      <c r="X2813" s="144" t="str">
        <f t="shared" si="264"/>
        <v/>
      </c>
      <c r="Y2813" s="26"/>
      <c r="Z2813" s="34"/>
      <c r="AA2813" s="34"/>
      <c r="AB2813" s="34"/>
      <c r="AC2813" s="35"/>
      <c r="AD2813" s="36"/>
      <c r="AE2813" s="49"/>
      <c r="AF2813" s="246"/>
      <c r="AG2813" s="257">
        <f t="shared" si="263"/>
        <v>0</v>
      </c>
      <c r="AH2813" s="252" t="str">
        <f t="shared" si="265"/>
        <v/>
      </c>
      <c r="AI2813" s="258">
        <f t="shared" si="266"/>
        <v>0</v>
      </c>
    </row>
    <row r="2814" spans="1:35" ht="14.25" customHeight="1" x14ac:dyDescent="0.2">
      <c r="A2814" s="20"/>
      <c r="B2814" s="7"/>
      <c r="C2814" s="7"/>
      <c r="D2814" s="88"/>
      <c r="E2814" s="6"/>
      <c r="F2814" s="88"/>
      <c r="G2814" s="14"/>
      <c r="H2814" s="14"/>
      <c r="I2814" s="17"/>
      <c r="J2814" s="17"/>
      <c r="K2814" s="6"/>
      <c r="L2814" s="6"/>
      <c r="M2814" s="136"/>
      <c r="N2814" s="14"/>
      <c r="O2814" s="26"/>
      <c r="P2814" s="14"/>
      <c r="Q2814" s="14"/>
      <c r="R2814" s="14"/>
      <c r="S2814" s="14"/>
      <c r="T2814" s="14"/>
      <c r="U2814" s="14"/>
      <c r="V2814" s="6"/>
      <c r="W2814" s="256">
        <f t="shared" si="262"/>
        <v>0</v>
      </c>
      <c r="X2814" s="144" t="str">
        <f t="shared" si="264"/>
        <v/>
      </c>
      <c r="Y2814" s="26"/>
      <c r="Z2814" s="34"/>
      <c r="AA2814" s="34"/>
      <c r="AB2814" s="34"/>
      <c r="AC2814" s="35"/>
      <c r="AD2814" s="36"/>
      <c r="AE2814" s="49"/>
      <c r="AF2814" s="246"/>
      <c r="AG2814" s="257">
        <f t="shared" si="263"/>
        <v>0</v>
      </c>
      <c r="AH2814" s="252" t="str">
        <f t="shared" si="265"/>
        <v/>
      </c>
      <c r="AI2814" s="258">
        <f t="shared" si="266"/>
        <v>0</v>
      </c>
    </row>
    <row r="2815" spans="1:35" ht="14.25" customHeight="1" x14ac:dyDescent="0.2">
      <c r="A2815" s="20"/>
      <c r="B2815" s="7"/>
      <c r="C2815" s="7"/>
      <c r="D2815" s="88"/>
      <c r="E2815" s="6"/>
      <c r="F2815" s="88"/>
      <c r="G2815" s="14"/>
      <c r="H2815" s="14"/>
      <c r="I2815" s="17"/>
      <c r="J2815" s="17"/>
      <c r="K2815" s="6"/>
      <c r="L2815" s="6"/>
      <c r="M2815" s="136"/>
      <c r="N2815" s="14"/>
      <c r="O2815" s="26"/>
      <c r="P2815" s="14"/>
      <c r="Q2815" s="14"/>
      <c r="R2815" s="14"/>
      <c r="S2815" s="14"/>
      <c r="T2815" s="14"/>
      <c r="U2815" s="14"/>
      <c r="V2815" s="6"/>
      <c r="W2815" s="256">
        <f t="shared" si="262"/>
        <v>0</v>
      </c>
      <c r="X2815" s="144" t="str">
        <f t="shared" si="264"/>
        <v/>
      </c>
      <c r="Y2815" s="26"/>
      <c r="Z2815" s="34"/>
      <c r="AA2815" s="34"/>
      <c r="AB2815" s="34"/>
      <c r="AC2815" s="35"/>
      <c r="AD2815" s="36"/>
      <c r="AE2815" s="49"/>
      <c r="AF2815" s="246"/>
      <c r="AG2815" s="257">
        <f t="shared" si="263"/>
        <v>0</v>
      </c>
      <c r="AH2815" s="252" t="str">
        <f t="shared" si="265"/>
        <v/>
      </c>
      <c r="AI2815" s="258">
        <f t="shared" si="266"/>
        <v>0</v>
      </c>
    </row>
    <row r="2816" spans="1:35" ht="14.25" customHeight="1" x14ac:dyDescent="0.2">
      <c r="A2816" s="20"/>
      <c r="B2816" s="7"/>
      <c r="C2816" s="7"/>
      <c r="D2816" s="88"/>
      <c r="E2816" s="6"/>
      <c r="F2816" s="88"/>
      <c r="G2816" s="14"/>
      <c r="H2816" s="14"/>
      <c r="I2816" s="17"/>
      <c r="J2816" s="17"/>
      <c r="K2816" s="6"/>
      <c r="L2816" s="6"/>
      <c r="M2816" s="136"/>
      <c r="N2816" s="14"/>
      <c r="O2816" s="26"/>
      <c r="P2816" s="14"/>
      <c r="Q2816" s="14"/>
      <c r="R2816" s="14"/>
      <c r="S2816" s="14"/>
      <c r="T2816" s="14"/>
      <c r="U2816" s="14"/>
      <c r="V2816" s="6"/>
      <c r="W2816" s="256">
        <f t="shared" si="262"/>
        <v>0</v>
      </c>
      <c r="X2816" s="144" t="str">
        <f t="shared" si="264"/>
        <v/>
      </c>
      <c r="Y2816" s="26"/>
      <c r="Z2816" s="34"/>
      <c r="AA2816" s="34"/>
      <c r="AB2816" s="34"/>
      <c r="AC2816" s="35"/>
      <c r="AD2816" s="36"/>
      <c r="AE2816" s="49"/>
      <c r="AF2816" s="246"/>
      <c r="AG2816" s="257">
        <f t="shared" si="263"/>
        <v>0</v>
      </c>
      <c r="AH2816" s="252" t="str">
        <f t="shared" si="265"/>
        <v/>
      </c>
      <c r="AI2816" s="258">
        <f t="shared" si="266"/>
        <v>0</v>
      </c>
    </row>
    <row r="2817" spans="1:35" ht="14.25" customHeight="1" x14ac:dyDescent="0.2">
      <c r="A2817" s="20"/>
      <c r="B2817" s="7"/>
      <c r="C2817" s="7"/>
      <c r="D2817" s="88"/>
      <c r="E2817" s="6"/>
      <c r="F2817" s="88"/>
      <c r="G2817" s="14"/>
      <c r="H2817" s="14"/>
      <c r="I2817" s="17"/>
      <c r="J2817" s="17"/>
      <c r="K2817" s="6"/>
      <c r="L2817" s="6"/>
      <c r="M2817" s="136"/>
      <c r="N2817" s="14"/>
      <c r="O2817" s="26"/>
      <c r="P2817" s="14"/>
      <c r="Q2817" s="14"/>
      <c r="R2817" s="14"/>
      <c r="S2817" s="14"/>
      <c r="T2817" s="14"/>
      <c r="U2817" s="14"/>
      <c r="V2817" s="6"/>
      <c r="W2817" s="256">
        <f t="shared" si="262"/>
        <v>0</v>
      </c>
      <c r="X2817" s="144" t="str">
        <f t="shared" si="264"/>
        <v/>
      </c>
      <c r="Y2817" s="26"/>
      <c r="Z2817" s="34"/>
      <c r="AA2817" s="34"/>
      <c r="AB2817" s="34"/>
      <c r="AC2817" s="35"/>
      <c r="AD2817" s="36"/>
      <c r="AE2817" s="49"/>
      <c r="AF2817" s="246"/>
      <c r="AG2817" s="257">
        <f t="shared" si="263"/>
        <v>0</v>
      </c>
      <c r="AH2817" s="252" t="str">
        <f t="shared" si="265"/>
        <v/>
      </c>
      <c r="AI2817" s="258">
        <f t="shared" si="266"/>
        <v>0</v>
      </c>
    </row>
    <row r="2818" spans="1:35" ht="14.25" customHeight="1" x14ac:dyDescent="0.2">
      <c r="A2818" s="20"/>
      <c r="B2818" s="7"/>
      <c r="C2818" s="7"/>
      <c r="D2818" s="88"/>
      <c r="E2818" s="6"/>
      <c r="F2818" s="88"/>
      <c r="G2818" s="14"/>
      <c r="H2818" s="14"/>
      <c r="I2818" s="17"/>
      <c r="J2818" s="17"/>
      <c r="K2818" s="6"/>
      <c r="L2818" s="6"/>
      <c r="M2818" s="136"/>
      <c r="N2818" s="14"/>
      <c r="O2818" s="26"/>
      <c r="P2818" s="14"/>
      <c r="Q2818" s="14"/>
      <c r="R2818" s="14"/>
      <c r="S2818" s="14"/>
      <c r="T2818" s="14"/>
      <c r="U2818" s="14"/>
      <c r="V2818" s="6"/>
      <c r="W2818" s="256">
        <f t="shared" si="262"/>
        <v>0</v>
      </c>
      <c r="X2818" s="144" t="str">
        <f t="shared" si="264"/>
        <v/>
      </c>
      <c r="Y2818" s="26"/>
      <c r="Z2818" s="34"/>
      <c r="AA2818" s="34"/>
      <c r="AB2818" s="34"/>
      <c r="AC2818" s="35"/>
      <c r="AD2818" s="36"/>
      <c r="AE2818" s="49"/>
      <c r="AF2818" s="246"/>
      <c r="AG2818" s="257">
        <f t="shared" si="263"/>
        <v>0</v>
      </c>
      <c r="AH2818" s="252" t="str">
        <f t="shared" si="265"/>
        <v/>
      </c>
      <c r="AI2818" s="258">
        <f t="shared" si="266"/>
        <v>0</v>
      </c>
    </row>
    <row r="2819" spans="1:35" ht="14.25" customHeight="1" x14ac:dyDescent="0.2">
      <c r="A2819" s="20"/>
      <c r="B2819" s="7"/>
      <c r="C2819" s="7"/>
      <c r="D2819" s="88"/>
      <c r="E2819" s="6"/>
      <c r="F2819" s="88"/>
      <c r="G2819" s="14"/>
      <c r="H2819" s="14"/>
      <c r="I2819" s="17"/>
      <c r="J2819" s="17"/>
      <c r="K2819" s="6"/>
      <c r="L2819" s="6"/>
      <c r="M2819" s="136"/>
      <c r="N2819" s="14"/>
      <c r="O2819" s="26"/>
      <c r="P2819" s="14"/>
      <c r="Q2819" s="14"/>
      <c r="R2819" s="14"/>
      <c r="S2819" s="14"/>
      <c r="T2819" s="14"/>
      <c r="U2819" s="14"/>
      <c r="V2819" s="6"/>
      <c r="W2819" s="256">
        <f t="shared" si="262"/>
        <v>0</v>
      </c>
      <c r="X2819" s="144" t="str">
        <f t="shared" si="264"/>
        <v/>
      </c>
      <c r="Y2819" s="26"/>
      <c r="Z2819" s="34"/>
      <c r="AA2819" s="34"/>
      <c r="AB2819" s="34"/>
      <c r="AC2819" s="35"/>
      <c r="AD2819" s="36"/>
      <c r="AE2819" s="49"/>
      <c r="AF2819" s="246"/>
      <c r="AG2819" s="257">
        <f t="shared" si="263"/>
        <v>0</v>
      </c>
      <c r="AH2819" s="252" t="str">
        <f t="shared" si="265"/>
        <v/>
      </c>
      <c r="AI2819" s="258">
        <f t="shared" si="266"/>
        <v>0</v>
      </c>
    </row>
    <row r="2820" spans="1:35" ht="14.25" customHeight="1" x14ac:dyDescent="0.2">
      <c r="A2820" s="20"/>
      <c r="B2820" s="7"/>
      <c r="C2820" s="7"/>
      <c r="D2820" s="88"/>
      <c r="E2820" s="6"/>
      <c r="F2820" s="88"/>
      <c r="G2820" s="14"/>
      <c r="H2820" s="14"/>
      <c r="I2820" s="17"/>
      <c r="J2820" s="17"/>
      <c r="K2820" s="6"/>
      <c r="L2820" s="6"/>
      <c r="M2820" s="136"/>
      <c r="N2820" s="14"/>
      <c r="O2820" s="26"/>
      <c r="P2820" s="14"/>
      <c r="Q2820" s="14"/>
      <c r="R2820" s="14"/>
      <c r="S2820" s="14"/>
      <c r="T2820" s="14"/>
      <c r="U2820" s="14"/>
      <c r="V2820" s="6"/>
      <c r="W2820" s="256">
        <f t="shared" si="262"/>
        <v>0</v>
      </c>
      <c r="X2820" s="144" t="str">
        <f t="shared" si="264"/>
        <v/>
      </c>
      <c r="Y2820" s="26"/>
      <c r="Z2820" s="34"/>
      <c r="AA2820" s="34"/>
      <c r="AB2820" s="34"/>
      <c r="AC2820" s="35"/>
      <c r="AD2820" s="36"/>
      <c r="AE2820" s="49"/>
      <c r="AF2820" s="246"/>
      <c r="AG2820" s="257">
        <f t="shared" si="263"/>
        <v>0</v>
      </c>
      <c r="AH2820" s="252" t="str">
        <f t="shared" si="265"/>
        <v/>
      </c>
      <c r="AI2820" s="258">
        <f t="shared" si="266"/>
        <v>0</v>
      </c>
    </row>
    <row r="2821" spans="1:35" ht="14.25" customHeight="1" x14ac:dyDescent="0.2">
      <c r="A2821" s="20"/>
      <c r="B2821" s="7"/>
      <c r="C2821" s="7"/>
      <c r="D2821" s="88"/>
      <c r="E2821" s="6"/>
      <c r="F2821" s="88"/>
      <c r="G2821" s="14"/>
      <c r="H2821" s="14"/>
      <c r="I2821" s="17"/>
      <c r="J2821" s="17"/>
      <c r="K2821" s="6"/>
      <c r="L2821" s="6"/>
      <c r="M2821" s="136"/>
      <c r="N2821" s="14"/>
      <c r="O2821" s="26"/>
      <c r="P2821" s="14"/>
      <c r="Q2821" s="14"/>
      <c r="R2821" s="14"/>
      <c r="S2821" s="14"/>
      <c r="T2821" s="14"/>
      <c r="U2821" s="14"/>
      <c r="V2821" s="6"/>
      <c r="W2821" s="256">
        <f t="shared" si="262"/>
        <v>0</v>
      </c>
      <c r="X2821" s="144" t="str">
        <f t="shared" si="264"/>
        <v/>
      </c>
      <c r="Y2821" s="26"/>
      <c r="Z2821" s="34"/>
      <c r="AA2821" s="34"/>
      <c r="AB2821" s="34"/>
      <c r="AC2821" s="35"/>
      <c r="AD2821" s="36"/>
      <c r="AE2821" s="49"/>
      <c r="AF2821" s="246"/>
      <c r="AG2821" s="257">
        <f t="shared" si="263"/>
        <v>0</v>
      </c>
      <c r="AH2821" s="252" t="str">
        <f t="shared" si="265"/>
        <v/>
      </c>
      <c r="AI2821" s="258">
        <f t="shared" si="266"/>
        <v>0</v>
      </c>
    </row>
    <row r="2822" spans="1:35" ht="14.25" customHeight="1" x14ac:dyDescent="0.2">
      <c r="A2822" s="20"/>
      <c r="B2822" s="7"/>
      <c r="C2822" s="7"/>
      <c r="D2822" s="88"/>
      <c r="E2822" s="6"/>
      <c r="F2822" s="88"/>
      <c r="G2822" s="14"/>
      <c r="H2822" s="14"/>
      <c r="I2822" s="17"/>
      <c r="J2822" s="17"/>
      <c r="K2822" s="6"/>
      <c r="L2822" s="6"/>
      <c r="M2822" s="136"/>
      <c r="N2822" s="14"/>
      <c r="O2822" s="26"/>
      <c r="P2822" s="14"/>
      <c r="Q2822" s="14"/>
      <c r="R2822" s="14"/>
      <c r="S2822" s="14"/>
      <c r="T2822" s="14"/>
      <c r="U2822" s="14"/>
      <c r="V2822" s="6"/>
      <c r="W2822" s="256">
        <f t="shared" si="262"/>
        <v>0</v>
      </c>
      <c r="X2822" s="144" t="str">
        <f t="shared" si="264"/>
        <v/>
      </c>
      <c r="Y2822" s="26"/>
      <c r="Z2822" s="34"/>
      <c r="AA2822" s="34"/>
      <c r="AB2822" s="34"/>
      <c r="AC2822" s="35"/>
      <c r="AD2822" s="36"/>
      <c r="AE2822" s="49"/>
      <c r="AF2822" s="246"/>
      <c r="AG2822" s="257">
        <f t="shared" si="263"/>
        <v>0</v>
      </c>
      <c r="AH2822" s="252" t="str">
        <f t="shared" si="265"/>
        <v/>
      </c>
      <c r="AI2822" s="258">
        <f t="shared" si="266"/>
        <v>0</v>
      </c>
    </row>
    <row r="2823" spans="1:35" ht="14.25" customHeight="1" x14ac:dyDescent="0.2">
      <c r="A2823" s="20"/>
      <c r="B2823" s="7"/>
      <c r="C2823" s="7"/>
      <c r="D2823" s="88"/>
      <c r="E2823" s="6"/>
      <c r="F2823" s="88"/>
      <c r="G2823" s="14"/>
      <c r="H2823" s="14"/>
      <c r="I2823" s="17"/>
      <c r="J2823" s="17"/>
      <c r="K2823" s="6"/>
      <c r="L2823" s="6"/>
      <c r="M2823" s="136"/>
      <c r="N2823" s="14"/>
      <c r="O2823" s="26"/>
      <c r="P2823" s="14"/>
      <c r="Q2823" s="14"/>
      <c r="R2823" s="14"/>
      <c r="S2823" s="14"/>
      <c r="T2823" s="14"/>
      <c r="U2823" s="14"/>
      <c r="V2823" s="6"/>
      <c r="W2823" s="256">
        <f t="shared" si="262"/>
        <v>0</v>
      </c>
      <c r="X2823" s="144" t="str">
        <f t="shared" si="264"/>
        <v/>
      </c>
      <c r="Y2823" s="26"/>
      <c r="Z2823" s="34"/>
      <c r="AA2823" s="34"/>
      <c r="AB2823" s="34"/>
      <c r="AC2823" s="35"/>
      <c r="AD2823" s="36"/>
      <c r="AE2823" s="49"/>
      <c r="AF2823" s="246"/>
      <c r="AG2823" s="257">
        <f t="shared" si="263"/>
        <v>0</v>
      </c>
      <c r="AH2823" s="252" t="str">
        <f t="shared" si="265"/>
        <v/>
      </c>
      <c r="AI2823" s="258">
        <f t="shared" si="266"/>
        <v>0</v>
      </c>
    </row>
    <row r="2824" spans="1:35" ht="14.25" customHeight="1" x14ac:dyDescent="0.2">
      <c r="A2824" s="20"/>
      <c r="B2824" s="7"/>
      <c r="C2824" s="7"/>
      <c r="D2824" s="88"/>
      <c r="E2824" s="6"/>
      <c r="F2824" s="88"/>
      <c r="G2824" s="14"/>
      <c r="H2824" s="14"/>
      <c r="I2824" s="17"/>
      <c r="J2824" s="17"/>
      <c r="K2824" s="6"/>
      <c r="L2824" s="6"/>
      <c r="M2824" s="136"/>
      <c r="N2824" s="14"/>
      <c r="O2824" s="26"/>
      <c r="P2824" s="14"/>
      <c r="Q2824" s="14"/>
      <c r="R2824" s="14"/>
      <c r="S2824" s="14"/>
      <c r="T2824" s="14"/>
      <c r="U2824" s="14"/>
      <c r="V2824" s="6"/>
      <c r="W2824" s="256">
        <f t="shared" si="262"/>
        <v>0</v>
      </c>
      <c r="X2824" s="144" t="str">
        <f t="shared" si="264"/>
        <v/>
      </c>
      <c r="Y2824" s="26"/>
      <c r="Z2824" s="34"/>
      <c r="AA2824" s="34"/>
      <c r="AB2824" s="34"/>
      <c r="AC2824" s="35"/>
      <c r="AD2824" s="36"/>
      <c r="AE2824" s="49"/>
      <c r="AF2824" s="246"/>
      <c r="AG2824" s="257">
        <f t="shared" si="263"/>
        <v>0</v>
      </c>
      <c r="AH2824" s="252" t="str">
        <f t="shared" si="265"/>
        <v/>
      </c>
      <c r="AI2824" s="258">
        <f t="shared" si="266"/>
        <v>0</v>
      </c>
    </row>
    <row r="2825" spans="1:35" ht="14.25" customHeight="1" x14ac:dyDescent="0.2">
      <c r="A2825" s="20"/>
      <c r="B2825" s="7"/>
      <c r="C2825" s="7"/>
      <c r="D2825" s="88"/>
      <c r="E2825" s="6"/>
      <c r="F2825" s="88"/>
      <c r="G2825" s="14"/>
      <c r="H2825" s="14"/>
      <c r="I2825" s="17"/>
      <c r="J2825" s="17"/>
      <c r="K2825" s="6"/>
      <c r="L2825" s="6"/>
      <c r="M2825" s="136"/>
      <c r="N2825" s="14"/>
      <c r="O2825" s="26"/>
      <c r="P2825" s="14"/>
      <c r="Q2825" s="14"/>
      <c r="R2825" s="14"/>
      <c r="S2825" s="14"/>
      <c r="T2825" s="14"/>
      <c r="U2825" s="14"/>
      <c r="V2825" s="6"/>
      <c r="W2825" s="256">
        <f t="shared" si="262"/>
        <v>0</v>
      </c>
      <c r="X2825" s="144" t="str">
        <f t="shared" si="264"/>
        <v/>
      </c>
      <c r="Y2825" s="26"/>
      <c r="Z2825" s="34"/>
      <c r="AA2825" s="34"/>
      <c r="AB2825" s="34"/>
      <c r="AC2825" s="35"/>
      <c r="AD2825" s="36"/>
      <c r="AE2825" s="49"/>
      <c r="AF2825" s="246"/>
      <c r="AG2825" s="257">
        <f t="shared" si="263"/>
        <v>0</v>
      </c>
      <c r="AH2825" s="252" t="str">
        <f t="shared" si="265"/>
        <v/>
      </c>
      <c r="AI2825" s="258">
        <f t="shared" si="266"/>
        <v>0</v>
      </c>
    </row>
    <row r="2826" spans="1:35" ht="14.25" customHeight="1" x14ac:dyDescent="0.2">
      <c r="A2826" s="20"/>
      <c r="B2826" s="7"/>
      <c r="C2826" s="7"/>
      <c r="D2826" s="88"/>
      <c r="E2826" s="6"/>
      <c r="F2826" s="88"/>
      <c r="G2826" s="14"/>
      <c r="H2826" s="14"/>
      <c r="I2826" s="17"/>
      <c r="J2826" s="17"/>
      <c r="K2826" s="6"/>
      <c r="L2826" s="6"/>
      <c r="M2826" s="136"/>
      <c r="N2826" s="14"/>
      <c r="O2826" s="26"/>
      <c r="P2826" s="14"/>
      <c r="Q2826" s="14"/>
      <c r="R2826" s="14"/>
      <c r="S2826" s="14"/>
      <c r="T2826" s="14"/>
      <c r="U2826" s="14"/>
      <c r="V2826" s="6"/>
      <c r="W2826" s="256">
        <f t="shared" si="262"/>
        <v>0</v>
      </c>
      <c r="X2826" s="144" t="str">
        <f t="shared" si="264"/>
        <v/>
      </c>
      <c r="Y2826" s="26"/>
      <c r="Z2826" s="34"/>
      <c r="AA2826" s="34"/>
      <c r="AB2826" s="34"/>
      <c r="AC2826" s="35"/>
      <c r="AD2826" s="36"/>
      <c r="AE2826" s="49"/>
      <c r="AF2826" s="246"/>
      <c r="AG2826" s="257">
        <f t="shared" si="263"/>
        <v>0</v>
      </c>
      <c r="AH2826" s="252" t="str">
        <f t="shared" si="265"/>
        <v/>
      </c>
      <c r="AI2826" s="258">
        <f t="shared" si="266"/>
        <v>0</v>
      </c>
    </row>
    <row r="2827" spans="1:35" ht="14.25" customHeight="1" x14ac:dyDescent="0.2">
      <c r="A2827" s="20"/>
      <c r="B2827" s="7"/>
      <c r="C2827" s="7"/>
      <c r="D2827" s="88"/>
      <c r="E2827" s="6"/>
      <c r="F2827" s="88"/>
      <c r="G2827" s="14"/>
      <c r="H2827" s="14"/>
      <c r="I2827" s="17"/>
      <c r="J2827" s="17"/>
      <c r="K2827" s="6"/>
      <c r="L2827" s="6"/>
      <c r="M2827" s="136"/>
      <c r="N2827" s="14"/>
      <c r="O2827" s="26"/>
      <c r="P2827" s="14"/>
      <c r="Q2827" s="14"/>
      <c r="R2827" s="14"/>
      <c r="S2827" s="14"/>
      <c r="T2827" s="14"/>
      <c r="U2827" s="14"/>
      <c r="V2827" s="6"/>
      <c r="W2827" s="256">
        <f t="shared" si="262"/>
        <v>0</v>
      </c>
      <c r="X2827" s="144" t="str">
        <f t="shared" si="264"/>
        <v/>
      </c>
      <c r="Y2827" s="26"/>
      <c r="Z2827" s="34"/>
      <c r="AA2827" s="34"/>
      <c r="AB2827" s="34"/>
      <c r="AC2827" s="35"/>
      <c r="AD2827" s="36"/>
      <c r="AE2827" s="49"/>
      <c r="AF2827" s="246"/>
      <c r="AG2827" s="257">
        <f t="shared" si="263"/>
        <v>0</v>
      </c>
      <c r="AH2827" s="252" t="str">
        <f t="shared" si="265"/>
        <v/>
      </c>
      <c r="AI2827" s="258">
        <f t="shared" si="266"/>
        <v>0</v>
      </c>
    </row>
    <row r="2828" spans="1:35" ht="14.25" customHeight="1" x14ac:dyDescent="0.2">
      <c r="A2828" s="20"/>
      <c r="B2828" s="7"/>
      <c r="C2828" s="7"/>
      <c r="D2828" s="88"/>
      <c r="E2828" s="6"/>
      <c r="F2828" s="88"/>
      <c r="G2828" s="14"/>
      <c r="H2828" s="14"/>
      <c r="I2828" s="17"/>
      <c r="J2828" s="17"/>
      <c r="K2828" s="6"/>
      <c r="L2828" s="6"/>
      <c r="M2828" s="136"/>
      <c r="N2828" s="14"/>
      <c r="O2828" s="26"/>
      <c r="P2828" s="14"/>
      <c r="Q2828" s="14"/>
      <c r="R2828" s="14"/>
      <c r="S2828" s="14"/>
      <c r="T2828" s="14"/>
      <c r="U2828" s="14"/>
      <c r="V2828" s="6"/>
      <c r="W2828" s="256">
        <f t="shared" si="262"/>
        <v>0</v>
      </c>
      <c r="X2828" s="144" t="str">
        <f t="shared" si="264"/>
        <v/>
      </c>
      <c r="Y2828" s="26"/>
      <c r="Z2828" s="34"/>
      <c r="AA2828" s="34"/>
      <c r="AB2828" s="34"/>
      <c r="AC2828" s="35"/>
      <c r="AD2828" s="36"/>
      <c r="AE2828" s="49"/>
      <c r="AF2828" s="246"/>
      <c r="AG2828" s="257">
        <f t="shared" si="263"/>
        <v>0</v>
      </c>
      <c r="AH2828" s="252" t="str">
        <f t="shared" si="265"/>
        <v/>
      </c>
      <c r="AI2828" s="258">
        <f t="shared" si="266"/>
        <v>0</v>
      </c>
    </row>
    <row r="2829" spans="1:35" ht="14.25" customHeight="1" x14ac:dyDescent="0.2">
      <c r="A2829" s="20"/>
      <c r="B2829" s="7"/>
      <c r="C2829" s="7"/>
      <c r="D2829" s="88"/>
      <c r="E2829" s="6"/>
      <c r="F2829" s="88"/>
      <c r="G2829" s="14"/>
      <c r="H2829" s="14"/>
      <c r="I2829" s="17"/>
      <c r="J2829" s="17"/>
      <c r="K2829" s="6"/>
      <c r="L2829" s="6"/>
      <c r="M2829" s="136"/>
      <c r="N2829" s="14"/>
      <c r="O2829" s="26"/>
      <c r="P2829" s="14"/>
      <c r="Q2829" s="14"/>
      <c r="R2829" s="14"/>
      <c r="S2829" s="14"/>
      <c r="T2829" s="14"/>
      <c r="U2829" s="14"/>
      <c r="V2829" s="6"/>
      <c r="W2829" s="256">
        <f t="shared" si="262"/>
        <v>0</v>
      </c>
      <c r="X2829" s="144" t="str">
        <f t="shared" si="264"/>
        <v/>
      </c>
      <c r="Y2829" s="26"/>
      <c r="Z2829" s="34"/>
      <c r="AA2829" s="34"/>
      <c r="AB2829" s="34"/>
      <c r="AC2829" s="35"/>
      <c r="AD2829" s="36"/>
      <c r="AE2829" s="49"/>
      <c r="AF2829" s="246"/>
      <c r="AG2829" s="257">
        <f t="shared" si="263"/>
        <v>0</v>
      </c>
      <c r="AH2829" s="252" t="str">
        <f t="shared" si="265"/>
        <v/>
      </c>
      <c r="AI2829" s="258">
        <f t="shared" si="266"/>
        <v>0</v>
      </c>
    </row>
    <row r="2830" spans="1:35" ht="14.25" customHeight="1" x14ac:dyDescent="0.2">
      <c r="A2830" s="20"/>
      <c r="B2830" s="7"/>
      <c r="C2830" s="7"/>
      <c r="D2830" s="88"/>
      <c r="E2830" s="6"/>
      <c r="F2830" s="88"/>
      <c r="G2830" s="14"/>
      <c r="H2830" s="14"/>
      <c r="I2830" s="17"/>
      <c r="J2830" s="17"/>
      <c r="K2830" s="6"/>
      <c r="L2830" s="6"/>
      <c r="M2830" s="136"/>
      <c r="N2830" s="14"/>
      <c r="O2830" s="26"/>
      <c r="P2830" s="14"/>
      <c r="Q2830" s="14"/>
      <c r="R2830" s="14"/>
      <c r="S2830" s="14"/>
      <c r="T2830" s="14"/>
      <c r="U2830" s="14"/>
      <c r="V2830" s="6"/>
      <c r="W2830" s="256">
        <f t="shared" si="262"/>
        <v>0</v>
      </c>
      <c r="X2830" s="144" t="str">
        <f t="shared" si="264"/>
        <v/>
      </c>
      <c r="Y2830" s="26"/>
      <c r="Z2830" s="34"/>
      <c r="AA2830" s="34"/>
      <c r="AB2830" s="34"/>
      <c r="AC2830" s="35"/>
      <c r="AD2830" s="36"/>
      <c r="AE2830" s="49"/>
      <c r="AF2830" s="246"/>
      <c r="AG2830" s="257">
        <f t="shared" si="263"/>
        <v>0</v>
      </c>
      <c r="AH2830" s="252" t="str">
        <f t="shared" si="265"/>
        <v/>
      </c>
      <c r="AI2830" s="258">
        <f t="shared" si="266"/>
        <v>0</v>
      </c>
    </row>
    <row r="2831" spans="1:35" ht="14.25" customHeight="1" x14ac:dyDescent="0.2">
      <c r="A2831" s="20"/>
      <c r="B2831" s="7"/>
      <c r="C2831" s="7"/>
      <c r="D2831" s="88"/>
      <c r="E2831" s="6"/>
      <c r="F2831" s="88"/>
      <c r="G2831" s="14"/>
      <c r="H2831" s="14"/>
      <c r="I2831" s="17"/>
      <c r="J2831" s="17"/>
      <c r="K2831" s="6"/>
      <c r="L2831" s="6"/>
      <c r="M2831" s="136"/>
      <c r="N2831" s="14"/>
      <c r="O2831" s="26"/>
      <c r="P2831" s="14"/>
      <c r="Q2831" s="14"/>
      <c r="R2831" s="14"/>
      <c r="S2831" s="14"/>
      <c r="T2831" s="14"/>
      <c r="U2831" s="14"/>
      <c r="V2831" s="6"/>
      <c r="W2831" s="256">
        <f t="shared" si="262"/>
        <v>0</v>
      </c>
      <c r="X2831" s="144" t="str">
        <f t="shared" si="264"/>
        <v/>
      </c>
      <c r="Y2831" s="26"/>
      <c r="Z2831" s="34"/>
      <c r="AA2831" s="34"/>
      <c r="AB2831" s="34"/>
      <c r="AC2831" s="35"/>
      <c r="AD2831" s="36"/>
      <c r="AE2831" s="49"/>
      <c r="AF2831" s="246"/>
      <c r="AG2831" s="257">
        <f t="shared" si="263"/>
        <v>0</v>
      </c>
      <c r="AH2831" s="252" t="str">
        <f t="shared" si="265"/>
        <v/>
      </c>
      <c r="AI2831" s="258">
        <f t="shared" si="266"/>
        <v>0</v>
      </c>
    </row>
    <row r="2832" spans="1:35" ht="14.25" customHeight="1" x14ac:dyDescent="0.2">
      <c r="A2832" s="20"/>
      <c r="B2832" s="7"/>
      <c r="C2832" s="7"/>
      <c r="D2832" s="88"/>
      <c r="E2832" s="6"/>
      <c r="F2832" s="88"/>
      <c r="G2832" s="14"/>
      <c r="H2832" s="14"/>
      <c r="I2832" s="17"/>
      <c r="J2832" s="17"/>
      <c r="K2832" s="6"/>
      <c r="L2832" s="6"/>
      <c r="M2832" s="136"/>
      <c r="N2832" s="14"/>
      <c r="O2832" s="26"/>
      <c r="P2832" s="14"/>
      <c r="Q2832" s="14"/>
      <c r="R2832" s="14"/>
      <c r="S2832" s="14"/>
      <c r="T2832" s="14"/>
      <c r="U2832" s="14"/>
      <c r="V2832" s="6"/>
      <c r="W2832" s="256">
        <f t="shared" si="262"/>
        <v>0</v>
      </c>
      <c r="X2832" s="144" t="str">
        <f t="shared" si="264"/>
        <v/>
      </c>
      <c r="Y2832" s="26"/>
      <c r="Z2832" s="34"/>
      <c r="AA2832" s="34"/>
      <c r="AB2832" s="34"/>
      <c r="AC2832" s="35"/>
      <c r="AD2832" s="36"/>
      <c r="AE2832" s="49"/>
      <c r="AF2832" s="246"/>
      <c r="AG2832" s="257">
        <f t="shared" si="263"/>
        <v>0</v>
      </c>
      <c r="AH2832" s="252" t="str">
        <f t="shared" si="265"/>
        <v/>
      </c>
      <c r="AI2832" s="258">
        <f t="shared" si="266"/>
        <v>0</v>
      </c>
    </row>
    <row r="2833" spans="1:35" ht="14.25" customHeight="1" x14ac:dyDescent="0.2">
      <c r="A2833" s="20"/>
      <c r="B2833" s="7"/>
      <c r="C2833" s="7"/>
      <c r="D2833" s="88"/>
      <c r="E2833" s="6"/>
      <c r="F2833" s="88"/>
      <c r="G2833" s="14"/>
      <c r="H2833" s="14"/>
      <c r="I2833" s="17"/>
      <c r="J2833" s="17"/>
      <c r="K2833" s="6"/>
      <c r="L2833" s="6"/>
      <c r="M2833" s="136"/>
      <c r="N2833" s="14"/>
      <c r="O2833" s="26"/>
      <c r="P2833" s="14"/>
      <c r="Q2833" s="14"/>
      <c r="R2833" s="14"/>
      <c r="S2833" s="14"/>
      <c r="T2833" s="14"/>
      <c r="U2833" s="14"/>
      <c r="V2833" s="6"/>
      <c r="W2833" s="256">
        <f t="shared" si="262"/>
        <v>0</v>
      </c>
      <c r="X2833" s="144" t="str">
        <f t="shared" si="264"/>
        <v/>
      </c>
      <c r="Y2833" s="26"/>
      <c r="Z2833" s="34"/>
      <c r="AA2833" s="34"/>
      <c r="AB2833" s="34"/>
      <c r="AC2833" s="35"/>
      <c r="AD2833" s="36"/>
      <c r="AE2833" s="49"/>
      <c r="AF2833" s="246"/>
      <c r="AG2833" s="257">
        <f t="shared" si="263"/>
        <v>0</v>
      </c>
      <c r="AH2833" s="252" t="str">
        <f t="shared" si="265"/>
        <v/>
      </c>
      <c r="AI2833" s="258">
        <f t="shared" si="266"/>
        <v>0</v>
      </c>
    </row>
    <row r="2834" spans="1:35" ht="14.25" customHeight="1" x14ac:dyDescent="0.2">
      <c r="A2834" s="20"/>
      <c r="B2834" s="7"/>
      <c r="C2834" s="7"/>
      <c r="D2834" s="88"/>
      <c r="E2834" s="6"/>
      <c r="F2834" s="88"/>
      <c r="G2834" s="14"/>
      <c r="H2834" s="14"/>
      <c r="I2834" s="17"/>
      <c r="J2834" s="17"/>
      <c r="K2834" s="6"/>
      <c r="L2834" s="6"/>
      <c r="M2834" s="136"/>
      <c r="N2834" s="14"/>
      <c r="O2834" s="26"/>
      <c r="P2834" s="14"/>
      <c r="Q2834" s="14"/>
      <c r="R2834" s="14"/>
      <c r="S2834" s="14"/>
      <c r="T2834" s="14"/>
      <c r="U2834" s="14"/>
      <c r="V2834" s="6"/>
      <c r="W2834" s="256">
        <f t="shared" si="262"/>
        <v>0</v>
      </c>
      <c r="X2834" s="144" t="str">
        <f t="shared" si="264"/>
        <v/>
      </c>
      <c r="Y2834" s="26"/>
      <c r="Z2834" s="34"/>
      <c r="AA2834" s="34"/>
      <c r="AB2834" s="34"/>
      <c r="AC2834" s="35"/>
      <c r="AD2834" s="36"/>
      <c r="AE2834" s="49"/>
      <c r="AF2834" s="246"/>
      <c r="AG2834" s="257">
        <f t="shared" si="263"/>
        <v>0</v>
      </c>
      <c r="AH2834" s="252" t="str">
        <f t="shared" si="265"/>
        <v/>
      </c>
      <c r="AI2834" s="258">
        <f t="shared" si="266"/>
        <v>0</v>
      </c>
    </row>
    <row r="2835" spans="1:35" ht="14.25" customHeight="1" x14ac:dyDescent="0.2">
      <c r="A2835" s="20"/>
      <c r="B2835" s="7"/>
      <c r="C2835" s="7"/>
      <c r="D2835" s="88"/>
      <c r="E2835" s="6"/>
      <c r="F2835" s="88"/>
      <c r="G2835" s="14"/>
      <c r="H2835" s="14"/>
      <c r="I2835" s="17"/>
      <c r="J2835" s="17"/>
      <c r="K2835" s="6"/>
      <c r="L2835" s="6"/>
      <c r="M2835" s="136"/>
      <c r="N2835" s="14"/>
      <c r="O2835" s="26"/>
      <c r="P2835" s="14"/>
      <c r="Q2835" s="14"/>
      <c r="R2835" s="14"/>
      <c r="S2835" s="14"/>
      <c r="T2835" s="14"/>
      <c r="U2835" s="14"/>
      <c r="V2835" s="6"/>
      <c r="W2835" s="256">
        <f t="shared" si="262"/>
        <v>0</v>
      </c>
      <c r="X2835" s="144" t="str">
        <f t="shared" si="264"/>
        <v/>
      </c>
      <c r="Y2835" s="26"/>
      <c r="Z2835" s="34"/>
      <c r="AA2835" s="34"/>
      <c r="AB2835" s="34"/>
      <c r="AC2835" s="35"/>
      <c r="AD2835" s="36"/>
      <c r="AE2835" s="49"/>
      <c r="AF2835" s="246"/>
      <c r="AG2835" s="257">
        <f t="shared" si="263"/>
        <v>0</v>
      </c>
      <c r="AH2835" s="252" t="str">
        <f t="shared" si="265"/>
        <v/>
      </c>
      <c r="AI2835" s="258">
        <f t="shared" si="266"/>
        <v>0</v>
      </c>
    </row>
    <row r="2836" spans="1:35" ht="14.25" customHeight="1" x14ac:dyDescent="0.2">
      <c r="A2836" s="20"/>
      <c r="B2836" s="7"/>
      <c r="C2836" s="7"/>
      <c r="D2836" s="88"/>
      <c r="E2836" s="6"/>
      <c r="F2836" s="88"/>
      <c r="G2836" s="14"/>
      <c r="H2836" s="14"/>
      <c r="I2836" s="17"/>
      <c r="J2836" s="17"/>
      <c r="K2836" s="6"/>
      <c r="L2836" s="6"/>
      <c r="M2836" s="136"/>
      <c r="N2836" s="14"/>
      <c r="O2836" s="26"/>
      <c r="P2836" s="14"/>
      <c r="Q2836" s="14"/>
      <c r="R2836" s="14"/>
      <c r="S2836" s="14"/>
      <c r="T2836" s="14"/>
      <c r="U2836" s="14"/>
      <c r="V2836" s="6"/>
      <c r="W2836" s="256">
        <f t="shared" si="262"/>
        <v>0</v>
      </c>
      <c r="X2836" s="144" t="str">
        <f t="shared" si="264"/>
        <v/>
      </c>
      <c r="Y2836" s="26"/>
      <c r="Z2836" s="34"/>
      <c r="AA2836" s="34"/>
      <c r="AB2836" s="34"/>
      <c r="AC2836" s="35"/>
      <c r="AD2836" s="36"/>
      <c r="AE2836" s="49"/>
      <c r="AF2836" s="246"/>
      <c r="AG2836" s="257">
        <f t="shared" si="263"/>
        <v>0</v>
      </c>
      <c r="AH2836" s="252" t="str">
        <f t="shared" si="265"/>
        <v/>
      </c>
      <c r="AI2836" s="258">
        <f t="shared" si="266"/>
        <v>0</v>
      </c>
    </row>
    <row r="2837" spans="1:35" ht="14.25" customHeight="1" x14ac:dyDescent="0.2">
      <c r="A2837" s="20"/>
      <c r="B2837" s="7"/>
      <c r="C2837" s="7"/>
      <c r="D2837" s="88"/>
      <c r="E2837" s="6"/>
      <c r="F2837" s="88"/>
      <c r="G2837" s="14"/>
      <c r="H2837" s="14"/>
      <c r="I2837" s="17"/>
      <c r="J2837" s="17"/>
      <c r="K2837" s="6"/>
      <c r="L2837" s="6"/>
      <c r="M2837" s="136"/>
      <c r="N2837" s="14"/>
      <c r="O2837" s="26"/>
      <c r="P2837" s="14"/>
      <c r="Q2837" s="14"/>
      <c r="R2837" s="14"/>
      <c r="S2837" s="14"/>
      <c r="T2837" s="14"/>
      <c r="U2837" s="14"/>
      <c r="V2837" s="6"/>
      <c r="W2837" s="256">
        <f t="shared" si="262"/>
        <v>0</v>
      </c>
      <c r="X2837" s="144" t="str">
        <f t="shared" si="264"/>
        <v/>
      </c>
      <c r="Y2837" s="26"/>
      <c r="Z2837" s="34"/>
      <c r="AA2837" s="34"/>
      <c r="AB2837" s="34"/>
      <c r="AC2837" s="35"/>
      <c r="AD2837" s="36"/>
      <c r="AE2837" s="49"/>
      <c r="AF2837" s="246"/>
      <c r="AG2837" s="257">
        <f t="shared" si="263"/>
        <v>0</v>
      </c>
      <c r="AH2837" s="252" t="str">
        <f t="shared" si="265"/>
        <v/>
      </c>
      <c r="AI2837" s="258">
        <f t="shared" si="266"/>
        <v>0</v>
      </c>
    </row>
    <row r="2838" spans="1:35" ht="14.25" customHeight="1" x14ac:dyDescent="0.2">
      <c r="A2838" s="20"/>
      <c r="B2838" s="7"/>
      <c r="C2838" s="7"/>
      <c r="D2838" s="88"/>
      <c r="E2838" s="6"/>
      <c r="F2838" s="88"/>
      <c r="G2838" s="14"/>
      <c r="H2838" s="14"/>
      <c r="I2838" s="17"/>
      <c r="J2838" s="17"/>
      <c r="K2838" s="6"/>
      <c r="L2838" s="6"/>
      <c r="M2838" s="136"/>
      <c r="N2838" s="14"/>
      <c r="O2838" s="26"/>
      <c r="P2838" s="14"/>
      <c r="Q2838" s="14"/>
      <c r="R2838" s="14"/>
      <c r="S2838" s="14"/>
      <c r="T2838" s="14"/>
      <c r="U2838" s="14"/>
      <c r="V2838" s="6"/>
      <c r="W2838" s="256">
        <f t="shared" si="262"/>
        <v>0</v>
      </c>
      <c r="X2838" s="144" t="str">
        <f t="shared" si="264"/>
        <v/>
      </c>
      <c r="Y2838" s="26"/>
      <c r="Z2838" s="34"/>
      <c r="AA2838" s="34"/>
      <c r="AB2838" s="34"/>
      <c r="AC2838" s="35"/>
      <c r="AD2838" s="36"/>
      <c r="AE2838" s="49"/>
      <c r="AF2838" s="246"/>
      <c r="AG2838" s="257">
        <f t="shared" si="263"/>
        <v>0</v>
      </c>
      <c r="AH2838" s="252" t="str">
        <f t="shared" si="265"/>
        <v/>
      </c>
      <c r="AI2838" s="258">
        <f t="shared" si="266"/>
        <v>0</v>
      </c>
    </row>
    <row r="2839" spans="1:35" ht="14.25" customHeight="1" x14ac:dyDescent="0.2">
      <c r="A2839" s="20"/>
      <c r="B2839" s="7"/>
      <c r="C2839" s="7"/>
      <c r="D2839" s="88"/>
      <c r="E2839" s="6"/>
      <c r="F2839" s="88"/>
      <c r="G2839" s="14"/>
      <c r="H2839" s="14"/>
      <c r="I2839" s="17"/>
      <c r="J2839" s="17"/>
      <c r="K2839" s="6"/>
      <c r="L2839" s="6"/>
      <c r="M2839" s="136"/>
      <c r="N2839" s="14"/>
      <c r="O2839" s="26"/>
      <c r="P2839" s="14"/>
      <c r="Q2839" s="14"/>
      <c r="R2839" s="14"/>
      <c r="S2839" s="14"/>
      <c r="T2839" s="14"/>
      <c r="U2839" s="14"/>
      <c r="V2839" s="6"/>
      <c r="W2839" s="256">
        <f t="shared" si="262"/>
        <v>0</v>
      </c>
      <c r="X2839" s="144" t="str">
        <f t="shared" si="264"/>
        <v/>
      </c>
      <c r="Y2839" s="26"/>
      <c r="Z2839" s="34"/>
      <c r="AA2839" s="34"/>
      <c r="AB2839" s="34"/>
      <c r="AC2839" s="35"/>
      <c r="AD2839" s="36"/>
      <c r="AE2839" s="49"/>
      <c r="AF2839" s="246"/>
      <c r="AG2839" s="257">
        <f t="shared" si="263"/>
        <v>0</v>
      </c>
      <c r="AH2839" s="252" t="str">
        <f t="shared" si="265"/>
        <v/>
      </c>
      <c r="AI2839" s="258">
        <f t="shared" si="266"/>
        <v>0</v>
      </c>
    </row>
    <row r="2840" spans="1:35" ht="14.25" customHeight="1" x14ac:dyDescent="0.2">
      <c r="A2840" s="20"/>
      <c r="B2840" s="7"/>
      <c r="C2840" s="7"/>
      <c r="D2840" s="88"/>
      <c r="E2840" s="6"/>
      <c r="F2840" s="88"/>
      <c r="G2840" s="14"/>
      <c r="H2840" s="14"/>
      <c r="I2840" s="17"/>
      <c r="J2840" s="17"/>
      <c r="K2840" s="6"/>
      <c r="L2840" s="6"/>
      <c r="M2840" s="136"/>
      <c r="N2840" s="14"/>
      <c r="O2840" s="26"/>
      <c r="P2840" s="14"/>
      <c r="Q2840" s="14"/>
      <c r="R2840" s="14"/>
      <c r="S2840" s="14"/>
      <c r="T2840" s="14"/>
      <c r="U2840" s="14"/>
      <c r="V2840" s="6"/>
      <c r="W2840" s="256">
        <f t="shared" si="262"/>
        <v>0</v>
      </c>
      <c r="X2840" s="144" t="str">
        <f t="shared" si="264"/>
        <v/>
      </c>
      <c r="Y2840" s="26"/>
      <c r="Z2840" s="34"/>
      <c r="AA2840" s="34"/>
      <c r="AB2840" s="34"/>
      <c r="AC2840" s="35"/>
      <c r="AD2840" s="36"/>
      <c r="AE2840" s="49"/>
      <c r="AF2840" s="246"/>
      <c r="AG2840" s="257">
        <f t="shared" si="263"/>
        <v>0</v>
      </c>
      <c r="AH2840" s="252" t="str">
        <f t="shared" si="265"/>
        <v/>
      </c>
      <c r="AI2840" s="258">
        <f t="shared" si="266"/>
        <v>0</v>
      </c>
    </row>
    <row r="2841" spans="1:35" ht="14.25" customHeight="1" x14ac:dyDescent="0.2">
      <c r="A2841" s="20"/>
      <c r="B2841" s="7"/>
      <c r="C2841" s="7"/>
      <c r="D2841" s="88"/>
      <c r="E2841" s="6"/>
      <c r="F2841" s="88"/>
      <c r="G2841" s="14"/>
      <c r="H2841" s="14"/>
      <c r="I2841" s="17"/>
      <c r="J2841" s="17"/>
      <c r="K2841" s="6"/>
      <c r="L2841" s="6"/>
      <c r="M2841" s="136"/>
      <c r="N2841" s="14"/>
      <c r="O2841" s="26"/>
      <c r="P2841" s="14"/>
      <c r="Q2841" s="14"/>
      <c r="R2841" s="14"/>
      <c r="S2841" s="14"/>
      <c r="T2841" s="14"/>
      <c r="U2841" s="14"/>
      <c r="V2841" s="6"/>
      <c r="W2841" s="256">
        <f t="shared" si="262"/>
        <v>0</v>
      </c>
      <c r="X2841" s="144" t="str">
        <f t="shared" si="264"/>
        <v/>
      </c>
      <c r="Y2841" s="26"/>
      <c r="Z2841" s="34"/>
      <c r="AA2841" s="34"/>
      <c r="AB2841" s="34"/>
      <c r="AC2841" s="35"/>
      <c r="AD2841" s="36"/>
      <c r="AE2841" s="49"/>
      <c r="AF2841" s="246"/>
      <c r="AG2841" s="257">
        <f t="shared" si="263"/>
        <v>0</v>
      </c>
      <c r="AH2841" s="252" t="str">
        <f t="shared" si="265"/>
        <v/>
      </c>
      <c r="AI2841" s="258">
        <f t="shared" si="266"/>
        <v>0</v>
      </c>
    </row>
    <row r="2842" spans="1:35" ht="14.25" customHeight="1" x14ac:dyDescent="0.2">
      <c r="A2842" s="20"/>
      <c r="B2842" s="7"/>
      <c r="C2842" s="7"/>
      <c r="D2842" s="88"/>
      <c r="E2842" s="6"/>
      <c r="F2842" s="88"/>
      <c r="G2842" s="14"/>
      <c r="H2842" s="14"/>
      <c r="I2842" s="17"/>
      <c r="J2842" s="17"/>
      <c r="K2842" s="6"/>
      <c r="L2842" s="6"/>
      <c r="M2842" s="136"/>
      <c r="N2842" s="14"/>
      <c r="O2842" s="26"/>
      <c r="P2842" s="14"/>
      <c r="Q2842" s="14"/>
      <c r="R2842" s="14"/>
      <c r="S2842" s="14"/>
      <c r="T2842" s="14"/>
      <c r="U2842" s="14"/>
      <c r="V2842" s="6"/>
      <c r="W2842" s="256">
        <f t="shared" si="262"/>
        <v>0</v>
      </c>
      <c r="X2842" s="144" t="str">
        <f t="shared" si="264"/>
        <v/>
      </c>
      <c r="Y2842" s="26"/>
      <c r="Z2842" s="34"/>
      <c r="AA2842" s="34"/>
      <c r="AB2842" s="34"/>
      <c r="AC2842" s="35"/>
      <c r="AD2842" s="36"/>
      <c r="AE2842" s="49"/>
      <c r="AF2842" s="246"/>
      <c r="AG2842" s="257">
        <f t="shared" si="263"/>
        <v>0</v>
      </c>
      <c r="AH2842" s="252" t="str">
        <f t="shared" si="265"/>
        <v/>
      </c>
      <c r="AI2842" s="258">
        <f t="shared" si="266"/>
        <v>0</v>
      </c>
    </row>
    <row r="2843" spans="1:35" ht="14.25" customHeight="1" x14ac:dyDescent="0.2">
      <c r="A2843" s="20"/>
      <c r="B2843" s="7"/>
      <c r="C2843" s="7"/>
      <c r="D2843" s="88"/>
      <c r="E2843" s="6"/>
      <c r="F2843" s="88"/>
      <c r="G2843" s="14"/>
      <c r="H2843" s="14"/>
      <c r="I2843" s="17"/>
      <c r="J2843" s="17"/>
      <c r="K2843" s="6"/>
      <c r="L2843" s="6"/>
      <c r="M2843" s="136"/>
      <c r="N2843" s="14"/>
      <c r="O2843" s="26"/>
      <c r="P2843" s="14"/>
      <c r="Q2843" s="14"/>
      <c r="R2843" s="14"/>
      <c r="S2843" s="14"/>
      <c r="T2843" s="14"/>
      <c r="U2843" s="14"/>
      <c r="V2843" s="6"/>
      <c r="W2843" s="256">
        <f t="shared" si="262"/>
        <v>0</v>
      </c>
      <c r="X2843" s="144" t="str">
        <f t="shared" si="264"/>
        <v/>
      </c>
      <c r="Y2843" s="26"/>
      <c r="Z2843" s="34"/>
      <c r="AA2843" s="34"/>
      <c r="AB2843" s="34"/>
      <c r="AC2843" s="35"/>
      <c r="AD2843" s="36"/>
      <c r="AE2843" s="49"/>
      <c r="AF2843" s="246"/>
      <c r="AG2843" s="257">
        <f t="shared" si="263"/>
        <v>0</v>
      </c>
      <c r="AH2843" s="252" t="str">
        <f t="shared" si="265"/>
        <v/>
      </c>
      <c r="AI2843" s="258">
        <f t="shared" si="266"/>
        <v>0</v>
      </c>
    </row>
    <row r="2844" spans="1:35" ht="14.25" customHeight="1" x14ac:dyDescent="0.2">
      <c r="A2844" s="20"/>
      <c r="B2844" s="7"/>
      <c r="C2844" s="7"/>
      <c r="D2844" s="88"/>
      <c r="E2844" s="6"/>
      <c r="F2844" s="88"/>
      <c r="G2844" s="14"/>
      <c r="H2844" s="14"/>
      <c r="I2844" s="17"/>
      <c r="J2844" s="17"/>
      <c r="K2844" s="6"/>
      <c r="L2844" s="6"/>
      <c r="M2844" s="136"/>
      <c r="N2844" s="14"/>
      <c r="O2844" s="26"/>
      <c r="P2844" s="14"/>
      <c r="Q2844" s="14"/>
      <c r="R2844" s="14"/>
      <c r="S2844" s="14"/>
      <c r="T2844" s="14"/>
      <c r="U2844" s="14"/>
      <c r="V2844" s="6"/>
      <c r="W2844" s="256">
        <f t="shared" si="262"/>
        <v>0</v>
      </c>
      <c r="X2844" s="144" t="str">
        <f t="shared" si="264"/>
        <v/>
      </c>
      <c r="Y2844" s="26"/>
      <c r="Z2844" s="34"/>
      <c r="AA2844" s="34"/>
      <c r="AB2844" s="34"/>
      <c r="AC2844" s="35"/>
      <c r="AD2844" s="36"/>
      <c r="AE2844" s="49"/>
      <c r="AF2844" s="246"/>
      <c r="AG2844" s="257">
        <f t="shared" si="263"/>
        <v>0</v>
      </c>
      <c r="AH2844" s="252" t="str">
        <f t="shared" si="265"/>
        <v/>
      </c>
      <c r="AI2844" s="258">
        <f t="shared" si="266"/>
        <v>0</v>
      </c>
    </row>
    <row r="2845" spans="1:35" ht="14.25" customHeight="1" x14ac:dyDescent="0.2">
      <c r="A2845" s="20"/>
      <c r="B2845" s="7"/>
      <c r="C2845" s="7"/>
      <c r="D2845" s="88"/>
      <c r="E2845" s="6"/>
      <c r="F2845" s="88"/>
      <c r="G2845" s="14"/>
      <c r="H2845" s="14"/>
      <c r="I2845" s="17"/>
      <c r="J2845" s="17"/>
      <c r="K2845" s="6"/>
      <c r="L2845" s="6"/>
      <c r="M2845" s="136"/>
      <c r="N2845" s="14"/>
      <c r="O2845" s="26"/>
      <c r="P2845" s="14"/>
      <c r="Q2845" s="14"/>
      <c r="R2845" s="14"/>
      <c r="S2845" s="14"/>
      <c r="T2845" s="14"/>
      <c r="U2845" s="14"/>
      <c r="V2845" s="6"/>
      <c r="W2845" s="256">
        <f t="shared" si="262"/>
        <v>0</v>
      </c>
      <c r="X2845" s="144" t="str">
        <f t="shared" si="264"/>
        <v/>
      </c>
      <c r="Y2845" s="26"/>
      <c r="Z2845" s="34"/>
      <c r="AA2845" s="34"/>
      <c r="AB2845" s="34"/>
      <c r="AC2845" s="35"/>
      <c r="AD2845" s="36"/>
      <c r="AE2845" s="49"/>
      <c r="AF2845" s="246"/>
      <c r="AG2845" s="257">
        <f t="shared" si="263"/>
        <v>0</v>
      </c>
      <c r="AH2845" s="252" t="str">
        <f t="shared" si="265"/>
        <v/>
      </c>
      <c r="AI2845" s="258">
        <f t="shared" si="266"/>
        <v>0</v>
      </c>
    </row>
    <row r="2846" spans="1:35" ht="14.25" customHeight="1" x14ac:dyDescent="0.2">
      <c r="A2846" s="20"/>
      <c r="B2846" s="7"/>
      <c r="C2846" s="7"/>
      <c r="D2846" s="88"/>
      <c r="E2846" s="6"/>
      <c r="F2846" s="88"/>
      <c r="G2846" s="14"/>
      <c r="H2846" s="14"/>
      <c r="I2846" s="17"/>
      <c r="J2846" s="17"/>
      <c r="K2846" s="6"/>
      <c r="L2846" s="6"/>
      <c r="M2846" s="136"/>
      <c r="N2846" s="14"/>
      <c r="O2846" s="26"/>
      <c r="P2846" s="14"/>
      <c r="Q2846" s="14"/>
      <c r="R2846" s="14"/>
      <c r="S2846" s="14"/>
      <c r="T2846" s="14"/>
      <c r="U2846" s="14"/>
      <c r="V2846" s="6"/>
      <c r="W2846" s="256">
        <f t="shared" si="262"/>
        <v>0</v>
      </c>
      <c r="X2846" s="144" t="str">
        <f t="shared" si="264"/>
        <v/>
      </c>
      <c r="Y2846" s="26"/>
      <c r="Z2846" s="34"/>
      <c r="AA2846" s="34"/>
      <c r="AB2846" s="34"/>
      <c r="AC2846" s="35"/>
      <c r="AD2846" s="36"/>
      <c r="AE2846" s="49"/>
      <c r="AF2846" s="246"/>
      <c r="AG2846" s="257">
        <f t="shared" si="263"/>
        <v>0</v>
      </c>
      <c r="AH2846" s="252" t="str">
        <f t="shared" si="265"/>
        <v/>
      </c>
      <c r="AI2846" s="258">
        <f t="shared" si="266"/>
        <v>0</v>
      </c>
    </row>
    <row r="2847" spans="1:35" ht="14.25" customHeight="1" x14ac:dyDescent="0.2">
      <c r="A2847" s="20"/>
      <c r="B2847" s="7"/>
      <c r="C2847" s="7"/>
      <c r="D2847" s="88"/>
      <c r="E2847" s="6"/>
      <c r="F2847" s="88"/>
      <c r="G2847" s="14"/>
      <c r="H2847" s="14"/>
      <c r="I2847" s="17"/>
      <c r="J2847" s="17"/>
      <c r="K2847" s="6"/>
      <c r="L2847" s="6"/>
      <c r="M2847" s="136"/>
      <c r="N2847" s="14"/>
      <c r="O2847" s="26"/>
      <c r="P2847" s="14"/>
      <c r="Q2847" s="14"/>
      <c r="R2847" s="14"/>
      <c r="S2847" s="14"/>
      <c r="T2847" s="14"/>
      <c r="U2847" s="14"/>
      <c r="V2847" s="6"/>
      <c r="W2847" s="256">
        <f t="shared" si="262"/>
        <v>0</v>
      </c>
      <c r="X2847" s="144" t="str">
        <f t="shared" si="264"/>
        <v/>
      </c>
      <c r="Y2847" s="26"/>
      <c r="Z2847" s="34"/>
      <c r="AA2847" s="34"/>
      <c r="AB2847" s="34"/>
      <c r="AC2847" s="35"/>
      <c r="AD2847" s="36"/>
      <c r="AE2847" s="49"/>
      <c r="AF2847" s="246"/>
      <c r="AG2847" s="257">
        <f t="shared" si="263"/>
        <v>0</v>
      </c>
      <c r="AH2847" s="252" t="str">
        <f t="shared" si="265"/>
        <v/>
      </c>
      <c r="AI2847" s="258">
        <f t="shared" si="266"/>
        <v>0</v>
      </c>
    </row>
    <row r="2848" spans="1:35" ht="14.25" customHeight="1" x14ac:dyDescent="0.2">
      <c r="A2848" s="20"/>
      <c r="B2848" s="7"/>
      <c r="C2848" s="7"/>
      <c r="D2848" s="88"/>
      <c r="E2848" s="6"/>
      <c r="F2848" s="88"/>
      <c r="G2848" s="14"/>
      <c r="H2848" s="14"/>
      <c r="I2848" s="17"/>
      <c r="J2848" s="17"/>
      <c r="K2848" s="6"/>
      <c r="L2848" s="6"/>
      <c r="M2848" s="136"/>
      <c r="N2848" s="14"/>
      <c r="O2848" s="26"/>
      <c r="P2848" s="14"/>
      <c r="Q2848" s="14"/>
      <c r="R2848" s="14"/>
      <c r="S2848" s="14"/>
      <c r="T2848" s="14"/>
      <c r="U2848" s="14"/>
      <c r="V2848" s="6"/>
      <c r="W2848" s="256">
        <f t="shared" si="262"/>
        <v>0</v>
      </c>
      <c r="X2848" s="144" t="str">
        <f t="shared" si="264"/>
        <v/>
      </c>
      <c r="Y2848" s="26"/>
      <c r="Z2848" s="34"/>
      <c r="AA2848" s="34"/>
      <c r="AB2848" s="34"/>
      <c r="AC2848" s="35"/>
      <c r="AD2848" s="36"/>
      <c r="AE2848" s="49"/>
      <c r="AF2848" s="246"/>
      <c r="AG2848" s="257">
        <f t="shared" si="263"/>
        <v>0</v>
      </c>
      <c r="AH2848" s="252" t="str">
        <f t="shared" si="265"/>
        <v/>
      </c>
      <c r="AI2848" s="258">
        <f t="shared" si="266"/>
        <v>0</v>
      </c>
    </row>
    <row r="2849" spans="1:35" ht="14.25" customHeight="1" x14ac:dyDescent="0.2">
      <c r="A2849" s="20"/>
      <c r="B2849" s="7"/>
      <c r="C2849" s="7"/>
      <c r="D2849" s="88"/>
      <c r="E2849" s="6"/>
      <c r="F2849" s="88"/>
      <c r="G2849" s="14"/>
      <c r="H2849" s="14"/>
      <c r="I2849" s="17"/>
      <c r="J2849" s="17"/>
      <c r="K2849" s="6"/>
      <c r="L2849" s="6"/>
      <c r="M2849" s="136"/>
      <c r="N2849" s="14"/>
      <c r="O2849" s="26"/>
      <c r="P2849" s="14"/>
      <c r="Q2849" s="14"/>
      <c r="R2849" s="14"/>
      <c r="S2849" s="14"/>
      <c r="T2849" s="14"/>
      <c r="U2849" s="14"/>
      <c r="V2849" s="6"/>
      <c r="W2849" s="256">
        <f t="shared" si="262"/>
        <v>0</v>
      </c>
      <c r="X2849" s="144" t="str">
        <f t="shared" si="264"/>
        <v/>
      </c>
      <c r="Y2849" s="26"/>
      <c r="Z2849" s="34"/>
      <c r="AA2849" s="34"/>
      <c r="AB2849" s="34"/>
      <c r="AC2849" s="35"/>
      <c r="AD2849" s="36"/>
      <c r="AE2849" s="49"/>
      <c r="AF2849" s="246"/>
      <c r="AG2849" s="257">
        <f t="shared" si="263"/>
        <v>0</v>
      </c>
      <c r="AH2849" s="252" t="str">
        <f t="shared" si="265"/>
        <v/>
      </c>
      <c r="AI2849" s="258">
        <f t="shared" si="266"/>
        <v>0</v>
      </c>
    </row>
    <row r="2850" spans="1:35" ht="14.25" customHeight="1" x14ac:dyDescent="0.2">
      <c r="A2850" s="20"/>
      <c r="B2850" s="7"/>
      <c r="C2850" s="7"/>
      <c r="D2850" s="88"/>
      <c r="E2850" s="6"/>
      <c r="F2850" s="88"/>
      <c r="G2850" s="14"/>
      <c r="H2850" s="14"/>
      <c r="I2850" s="17"/>
      <c r="J2850" s="17"/>
      <c r="K2850" s="6"/>
      <c r="L2850" s="6"/>
      <c r="M2850" s="136"/>
      <c r="N2850" s="14"/>
      <c r="O2850" s="26"/>
      <c r="P2850" s="14"/>
      <c r="Q2850" s="14"/>
      <c r="R2850" s="14"/>
      <c r="S2850" s="14"/>
      <c r="T2850" s="14"/>
      <c r="U2850" s="14"/>
      <c r="V2850" s="6"/>
      <c r="W2850" s="256">
        <f t="shared" si="262"/>
        <v>0</v>
      </c>
      <c r="X2850" s="144" t="str">
        <f t="shared" si="264"/>
        <v/>
      </c>
      <c r="Y2850" s="26"/>
      <c r="Z2850" s="34"/>
      <c r="AA2850" s="34"/>
      <c r="AB2850" s="34"/>
      <c r="AC2850" s="35"/>
      <c r="AD2850" s="36"/>
      <c r="AE2850" s="49"/>
      <c r="AF2850" s="246"/>
      <c r="AG2850" s="257">
        <f t="shared" si="263"/>
        <v>0</v>
      </c>
      <c r="AH2850" s="252" t="str">
        <f t="shared" si="265"/>
        <v/>
      </c>
      <c r="AI2850" s="258">
        <f t="shared" si="266"/>
        <v>0</v>
      </c>
    </row>
    <row r="2851" spans="1:35" ht="14.25" customHeight="1" x14ac:dyDescent="0.2">
      <c r="A2851" s="20"/>
      <c r="B2851" s="7"/>
      <c r="C2851" s="7"/>
      <c r="D2851" s="88"/>
      <c r="E2851" s="6"/>
      <c r="F2851" s="88"/>
      <c r="G2851" s="14"/>
      <c r="H2851" s="14"/>
      <c r="I2851" s="17"/>
      <c r="J2851" s="17"/>
      <c r="K2851" s="6"/>
      <c r="L2851" s="6"/>
      <c r="M2851" s="136"/>
      <c r="N2851" s="14"/>
      <c r="O2851" s="26"/>
      <c r="P2851" s="14"/>
      <c r="Q2851" s="14"/>
      <c r="R2851" s="14"/>
      <c r="S2851" s="14"/>
      <c r="T2851" s="14"/>
      <c r="U2851" s="14"/>
      <c r="V2851" s="6"/>
      <c r="W2851" s="256">
        <f t="shared" si="262"/>
        <v>0</v>
      </c>
      <c r="X2851" s="144" t="str">
        <f t="shared" si="264"/>
        <v/>
      </c>
      <c r="Y2851" s="26"/>
      <c r="Z2851" s="34"/>
      <c r="AA2851" s="34"/>
      <c r="AB2851" s="34"/>
      <c r="AC2851" s="35"/>
      <c r="AD2851" s="36"/>
      <c r="AE2851" s="49"/>
      <c r="AF2851" s="246"/>
      <c r="AG2851" s="257">
        <f t="shared" si="263"/>
        <v>0</v>
      </c>
      <c r="AH2851" s="252" t="str">
        <f t="shared" si="265"/>
        <v/>
      </c>
      <c r="AI2851" s="258">
        <f t="shared" si="266"/>
        <v>0</v>
      </c>
    </row>
    <row r="2852" spans="1:35" ht="14.25" customHeight="1" x14ac:dyDescent="0.2">
      <c r="A2852" s="20"/>
      <c r="B2852" s="7"/>
      <c r="C2852" s="7"/>
      <c r="D2852" s="88"/>
      <c r="E2852" s="6"/>
      <c r="F2852" s="88"/>
      <c r="G2852" s="14"/>
      <c r="H2852" s="14"/>
      <c r="I2852" s="17"/>
      <c r="J2852" s="17"/>
      <c r="K2852" s="6"/>
      <c r="L2852" s="6"/>
      <c r="M2852" s="136"/>
      <c r="N2852" s="14"/>
      <c r="O2852" s="26"/>
      <c r="P2852" s="14"/>
      <c r="Q2852" s="14"/>
      <c r="R2852" s="14"/>
      <c r="S2852" s="14"/>
      <c r="T2852" s="14"/>
      <c r="U2852" s="14"/>
      <c r="V2852" s="6"/>
      <c r="W2852" s="256">
        <f t="shared" si="262"/>
        <v>0</v>
      </c>
      <c r="X2852" s="144" t="str">
        <f t="shared" si="264"/>
        <v/>
      </c>
      <c r="Y2852" s="26"/>
      <c r="Z2852" s="34"/>
      <c r="AA2852" s="34"/>
      <c r="AB2852" s="34"/>
      <c r="AC2852" s="35"/>
      <c r="AD2852" s="36"/>
      <c r="AE2852" s="49"/>
      <c r="AF2852" s="246"/>
      <c r="AG2852" s="257">
        <f t="shared" si="263"/>
        <v>0</v>
      </c>
      <c r="AH2852" s="252" t="str">
        <f t="shared" si="265"/>
        <v/>
      </c>
      <c r="AI2852" s="258">
        <f t="shared" si="266"/>
        <v>0</v>
      </c>
    </row>
    <row r="2853" spans="1:35" ht="14.25" customHeight="1" x14ac:dyDescent="0.2">
      <c r="A2853" s="20"/>
      <c r="B2853" s="7"/>
      <c r="C2853" s="7"/>
      <c r="D2853" s="88"/>
      <c r="E2853" s="6"/>
      <c r="F2853" s="88"/>
      <c r="G2853" s="14"/>
      <c r="H2853" s="14"/>
      <c r="I2853" s="17"/>
      <c r="J2853" s="17"/>
      <c r="K2853" s="6"/>
      <c r="L2853" s="6"/>
      <c r="M2853" s="136"/>
      <c r="N2853" s="14"/>
      <c r="O2853" s="26"/>
      <c r="P2853" s="14"/>
      <c r="Q2853" s="14"/>
      <c r="R2853" s="14"/>
      <c r="S2853" s="14"/>
      <c r="T2853" s="14"/>
      <c r="U2853" s="14"/>
      <c r="V2853" s="6"/>
      <c r="W2853" s="256">
        <f t="shared" si="262"/>
        <v>0</v>
      </c>
      <c r="X2853" s="144" t="str">
        <f t="shared" si="264"/>
        <v/>
      </c>
      <c r="Y2853" s="26"/>
      <c r="Z2853" s="34"/>
      <c r="AA2853" s="34"/>
      <c r="AB2853" s="34"/>
      <c r="AC2853" s="35"/>
      <c r="AD2853" s="36"/>
      <c r="AE2853" s="49"/>
      <c r="AF2853" s="246"/>
      <c r="AG2853" s="257">
        <f t="shared" si="263"/>
        <v>0</v>
      </c>
      <c r="AH2853" s="252" t="str">
        <f t="shared" si="265"/>
        <v/>
      </c>
      <c r="AI2853" s="258">
        <f t="shared" si="266"/>
        <v>0</v>
      </c>
    </row>
    <row r="2854" spans="1:35" ht="14.25" customHeight="1" x14ac:dyDescent="0.2">
      <c r="A2854" s="20"/>
      <c r="B2854" s="7"/>
      <c r="C2854" s="7"/>
      <c r="D2854" s="88"/>
      <c r="E2854" s="6"/>
      <c r="F2854" s="88"/>
      <c r="G2854" s="14"/>
      <c r="H2854" s="14"/>
      <c r="I2854" s="17"/>
      <c r="J2854" s="17"/>
      <c r="K2854" s="6"/>
      <c r="L2854" s="6"/>
      <c r="M2854" s="136"/>
      <c r="N2854" s="14"/>
      <c r="O2854" s="26"/>
      <c r="P2854" s="14"/>
      <c r="Q2854" s="14"/>
      <c r="R2854" s="14"/>
      <c r="S2854" s="14"/>
      <c r="T2854" s="14"/>
      <c r="U2854" s="14"/>
      <c r="V2854" s="6"/>
      <c r="W2854" s="256">
        <f t="shared" si="262"/>
        <v>0</v>
      </c>
      <c r="X2854" s="144" t="str">
        <f t="shared" si="264"/>
        <v/>
      </c>
      <c r="Y2854" s="26"/>
      <c r="Z2854" s="34"/>
      <c r="AA2854" s="34"/>
      <c r="AB2854" s="34"/>
      <c r="AC2854" s="35"/>
      <c r="AD2854" s="36"/>
      <c r="AE2854" s="49"/>
      <c r="AF2854" s="246"/>
      <c r="AG2854" s="257">
        <f t="shared" si="263"/>
        <v>0</v>
      </c>
      <c r="AH2854" s="252" t="str">
        <f t="shared" si="265"/>
        <v/>
      </c>
      <c r="AI2854" s="258">
        <f t="shared" si="266"/>
        <v>0</v>
      </c>
    </row>
    <row r="2855" spans="1:35" ht="14.25" customHeight="1" x14ac:dyDescent="0.2">
      <c r="A2855" s="20"/>
      <c r="B2855" s="7"/>
      <c r="C2855" s="7"/>
      <c r="D2855" s="88"/>
      <c r="E2855" s="6"/>
      <c r="F2855" s="88"/>
      <c r="G2855" s="14"/>
      <c r="H2855" s="14"/>
      <c r="I2855" s="17"/>
      <c r="J2855" s="17"/>
      <c r="K2855" s="6"/>
      <c r="L2855" s="6"/>
      <c r="M2855" s="136"/>
      <c r="N2855" s="14"/>
      <c r="O2855" s="26"/>
      <c r="P2855" s="14"/>
      <c r="Q2855" s="14"/>
      <c r="R2855" s="14"/>
      <c r="S2855" s="14"/>
      <c r="T2855" s="14"/>
      <c r="U2855" s="14"/>
      <c r="V2855" s="6"/>
      <c r="W2855" s="256">
        <f t="shared" si="262"/>
        <v>0</v>
      </c>
      <c r="X2855" s="144" t="str">
        <f t="shared" si="264"/>
        <v/>
      </c>
      <c r="Y2855" s="26"/>
      <c r="Z2855" s="34"/>
      <c r="AA2855" s="34"/>
      <c r="AB2855" s="34"/>
      <c r="AC2855" s="35"/>
      <c r="AD2855" s="36"/>
      <c r="AE2855" s="49"/>
      <c r="AF2855" s="246"/>
      <c r="AG2855" s="257">
        <f t="shared" si="263"/>
        <v>0</v>
      </c>
      <c r="AH2855" s="252" t="str">
        <f t="shared" si="265"/>
        <v/>
      </c>
      <c r="AI2855" s="258">
        <f t="shared" si="266"/>
        <v>0</v>
      </c>
    </row>
    <row r="2856" spans="1:35" ht="14.25" customHeight="1" x14ac:dyDescent="0.2">
      <c r="A2856" s="20"/>
      <c r="B2856" s="7"/>
      <c r="C2856" s="7"/>
      <c r="D2856" s="88"/>
      <c r="E2856" s="6"/>
      <c r="F2856" s="88"/>
      <c r="G2856" s="14"/>
      <c r="H2856" s="14"/>
      <c r="I2856" s="17"/>
      <c r="J2856" s="17"/>
      <c r="K2856" s="6"/>
      <c r="L2856" s="6"/>
      <c r="M2856" s="136"/>
      <c r="N2856" s="14"/>
      <c r="O2856" s="26"/>
      <c r="P2856" s="14"/>
      <c r="Q2856" s="14"/>
      <c r="R2856" s="14"/>
      <c r="S2856" s="14"/>
      <c r="T2856" s="14"/>
      <c r="U2856" s="14"/>
      <c r="V2856" s="6"/>
      <c r="W2856" s="256">
        <f t="shared" ref="W2856:W2919" si="267">S2856+T2856+U2856+V2856</f>
        <v>0</v>
      </c>
      <c r="X2856" s="144" t="str">
        <f t="shared" si="264"/>
        <v/>
      </c>
      <c r="Y2856" s="26"/>
      <c r="Z2856" s="34"/>
      <c r="AA2856" s="34"/>
      <c r="AB2856" s="34"/>
      <c r="AC2856" s="35"/>
      <c r="AD2856" s="36"/>
      <c r="AE2856" s="49"/>
      <c r="AF2856" s="246"/>
      <c r="AG2856" s="257">
        <f t="shared" ref="AG2856:AG2919" si="268">N2856*C2856</f>
        <v>0</v>
      </c>
      <c r="AH2856" s="252" t="str">
        <f t="shared" si="265"/>
        <v/>
      </c>
      <c r="AI2856" s="258">
        <f t="shared" si="266"/>
        <v>0</v>
      </c>
    </row>
    <row r="2857" spans="1:35" ht="14.25" customHeight="1" x14ac:dyDescent="0.2">
      <c r="A2857" s="20"/>
      <c r="B2857" s="7"/>
      <c r="C2857" s="7"/>
      <c r="D2857" s="88"/>
      <c r="E2857" s="6"/>
      <c r="F2857" s="88"/>
      <c r="G2857" s="14"/>
      <c r="H2857" s="14"/>
      <c r="I2857" s="17"/>
      <c r="J2857" s="17"/>
      <c r="K2857" s="6"/>
      <c r="L2857" s="6"/>
      <c r="M2857" s="136"/>
      <c r="N2857" s="14"/>
      <c r="O2857" s="26"/>
      <c r="P2857" s="14"/>
      <c r="Q2857" s="14"/>
      <c r="R2857" s="14"/>
      <c r="S2857" s="14"/>
      <c r="T2857" s="14"/>
      <c r="U2857" s="14"/>
      <c r="V2857" s="6"/>
      <c r="W2857" s="256">
        <f t="shared" si="267"/>
        <v>0</v>
      </c>
      <c r="X2857" s="144" t="str">
        <f t="shared" ref="X2857:X2920" si="269">IF(O2857="a",0,IF(O2857="d","0",IF(O2857="","",+N2857-S2857-T2857-U2857-V2857)))</f>
        <v/>
      </c>
      <c r="Y2857" s="26"/>
      <c r="Z2857" s="34"/>
      <c r="AA2857" s="34"/>
      <c r="AB2857" s="34"/>
      <c r="AC2857" s="35"/>
      <c r="AD2857" s="36"/>
      <c r="AE2857" s="49"/>
      <c r="AF2857" s="246"/>
      <c r="AG2857" s="257">
        <f t="shared" si="268"/>
        <v>0</v>
      </c>
      <c r="AH2857" s="252" t="str">
        <f t="shared" ref="AH2857:AH2920" si="270">IF(O2857="a",0,IF(O2857="d",0,IF(C2857="","",+N2857-(C2857*N2857))))</f>
        <v/>
      </c>
      <c r="AI2857" s="258">
        <f t="shared" si="266"/>
        <v>0</v>
      </c>
    </row>
    <row r="2858" spans="1:35" ht="14.25" customHeight="1" x14ac:dyDescent="0.2">
      <c r="A2858" s="20"/>
      <c r="B2858" s="7"/>
      <c r="C2858" s="7"/>
      <c r="D2858" s="88"/>
      <c r="E2858" s="6"/>
      <c r="F2858" s="88"/>
      <c r="G2858" s="14"/>
      <c r="H2858" s="14"/>
      <c r="I2858" s="17"/>
      <c r="J2858" s="17"/>
      <c r="K2858" s="6"/>
      <c r="L2858" s="6"/>
      <c r="M2858" s="136"/>
      <c r="N2858" s="14"/>
      <c r="O2858" s="26"/>
      <c r="P2858" s="14"/>
      <c r="Q2858" s="14"/>
      <c r="R2858" s="14"/>
      <c r="S2858" s="14"/>
      <c r="T2858" s="14"/>
      <c r="U2858" s="14"/>
      <c r="V2858" s="6"/>
      <c r="W2858" s="256">
        <f t="shared" si="267"/>
        <v>0</v>
      </c>
      <c r="X2858" s="144" t="str">
        <f t="shared" si="269"/>
        <v/>
      </c>
      <c r="Y2858" s="26"/>
      <c r="Z2858" s="34"/>
      <c r="AA2858" s="34"/>
      <c r="AB2858" s="34"/>
      <c r="AC2858" s="35"/>
      <c r="AD2858" s="36"/>
      <c r="AE2858" s="49"/>
      <c r="AF2858" s="246"/>
      <c r="AG2858" s="257">
        <f t="shared" si="268"/>
        <v>0</v>
      </c>
      <c r="AH2858" s="252" t="str">
        <f t="shared" si="270"/>
        <v/>
      </c>
      <c r="AI2858" s="258">
        <f t="shared" si="266"/>
        <v>0</v>
      </c>
    </row>
    <row r="2859" spans="1:35" ht="14.25" customHeight="1" x14ac:dyDescent="0.2">
      <c r="A2859" s="20"/>
      <c r="B2859" s="7"/>
      <c r="C2859" s="7"/>
      <c r="D2859" s="88"/>
      <c r="E2859" s="6"/>
      <c r="F2859" s="88"/>
      <c r="G2859" s="14"/>
      <c r="H2859" s="14"/>
      <c r="I2859" s="17"/>
      <c r="J2859" s="17"/>
      <c r="K2859" s="6"/>
      <c r="L2859" s="6"/>
      <c r="M2859" s="136"/>
      <c r="N2859" s="14"/>
      <c r="O2859" s="26"/>
      <c r="P2859" s="14"/>
      <c r="Q2859" s="14"/>
      <c r="R2859" s="14"/>
      <c r="S2859" s="14"/>
      <c r="T2859" s="14"/>
      <c r="U2859" s="14"/>
      <c r="V2859" s="6"/>
      <c r="W2859" s="256">
        <f t="shared" si="267"/>
        <v>0</v>
      </c>
      <c r="X2859" s="144" t="str">
        <f t="shared" si="269"/>
        <v/>
      </c>
      <c r="Y2859" s="26"/>
      <c r="Z2859" s="34"/>
      <c r="AA2859" s="34"/>
      <c r="AB2859" s="34"/>
      <c r="AC2859" s="35"/>
      <c r="AD2859" s="36"/>
      <c r="AE2859" s="49"/>
      <c r="AF2859" s="246"/>
      <c r="AG2859" s="257">
        <f t="shared" si="268"/>
        <v>0</v>
      </c>
      <c r="AH2859" s="252" t="str">
        <f t="shared" si="270"/>
        <v/>
      </c>
      <c r="AI2859" s="258">
        <f t="shared" si="266"/>
        <v>0</v>
      </c>
    </row>
    <row r="2860" spans="1:35" ht="14.25" customHeight="1" x14ac:dyDescent="0.2">
      <c r="A2860" s="20"/>
      <c r="B2860" s="7"/>
      <c r="C2860" s="7"/>
      <c r="D2860" s="88"/>
      <c r="E2860" s="6"/>
      <c r="F2860" s="88"/>
      <c r="G2860" s="14"/>
      <c r="H2860" s="14"/>
      <c r="I2860" s="17"/>
      <c r="J2860" s="17"/>
      <c r="K2860" s="6"/>
      <c r="L2860" s="6"/>
      <c r="M2860" s="136"/>
      <c r="N2860" s="14"/>
      <c r="O2860" s="26"/>
      <c r="P2860" s="14"/>
      <c r="Q2860" s="14"/>
      <c r="R2860" s="14"/>
      <c r="S2860" s="14"/>
      <c r="T2860" s="14"/>
      <c r="U2860" s="14"/>
      <c r="V2860" s="6"/>
      <c r="W2860" s="256">
        <f t="shared" si="267"/>
        <v>0</v>
      </c>
      <c r="X2860" s="144" t="str">
        <f t="shared" si="269"/>
        <v/>
      </c>
      <c r="Y2860" s="26"/>
      <c r="Z2860" s="34"/>
      <c r="AA2860" s="34"/>
      <c r="AB2860" s="34"/>
      <c r="AC2860" s="35"/>
      <c r="AD2860" s="36"/>
      <c r="AE2860" s="49"/>
      <c r="AF2860" s="246"/>
      <c r="AG2860" s="257">
        <f t="shared" si="268"/>
        <v>0</v>
      </c>
      <c r="AH2860" s="252" t="str">
        <f t="shared" si="270"/>
        <v/>
      </c>
      <c r="AI2860" s="258">
        <f t="shared" si="266"/>
        <v>0</v>
      </c>
    </row>
    <row r="2861" spans="1:35" ht="14.25" customHeight="1" x14ac:dyDescent="0.2">
      <c r="A2861" s="20"/>
      <c r="B2861" s="7"/>
      <c r="C2861" s="7"/>
      <c r="D2861" s="88"/>
      <c r="E2861" s="6"/>
      <c r="F2861" s="88"/>
      <c r="G2861" s="14"/>
      <c r="H2861" s="14"/>
      <c r="I2861" s="17"/>
      <c r="J2861" s="17"/>
      <c r="K2861" s="6"/>
      <c r="L2861" s="6"/>
      <c r="M2861" s="136"/>
      <c r="N2861" s="14"/>
      <c r="O2861" s="26"/>
      <c r="P2861" s="14"/>
      <c r="Q2861" s="14"/>
      <c r="R2861" s="14"/>
      <c r="S2861" s="14"/>
      <c r="T2861" s="14"/>
      <c r="U2861" s="14"/>
      <c r="V2861" s="6"/>
      <c r="W2861" s="256">
        <f t="shared" si="267"/>
        <v>0</v>
      </c>
      <c r="X2861" s="144" t="str">
        <f t="shared" si="269"/>
        <v/>
      </c>
      <c r="Y2861" s="26"/>
      <c r="Z2861" s="34"/>
      <c r="AA2861" s="34"/>
      <c r="AB2861" s="34"/>
      <c r="AC2861" s="35"/>
      <c r="AD2861" s="36"/>
      <c r="AE2861" s="49"/>
      <c r="AF2861" s="246"/>
      <c r="AG2861" s="257">
        <f t="shared" si="268"/>
        <v>0</v>
      </c>
      <c r="AH2861" s="252" t="str">
        <f t="shared" si="270"/>
        <v/>
      </c>
      <c r="AI2861" s="258">
        <f t="shared" si="266"/>
        <v>0</v>
      </c>
    </row>
    <row r="2862" spans="1:35" ht="14.25" customHeight="1" x14ac:dyDescent="0.2">
      <c r="A2862" s="20"/>
      <c r="B2862" s="7"/>
      <c r="C2862" s="7"/>
      <c r="D2862" s="88"/>
      <c r="E2862" s="6"/>
      <c r="F2862" s="88"/>
      <c r="G2862" s="14"/>
      <c r="H2862" s="14"/>
      <c r="I2862" s="17"/>
      <c r="J2862" s="17"/>
      <c r="K2862" s="6"/>
      <c r="L2862" s="6"/>
      <c r="M2862" s="136"/>
      <c r="N2862" s="14"/>
      <c r="O2862" s="26"/>
      <c r="P2862" s="14"/>
      <c r="Q2862" s="14"/>
      <c r="R2862" s="14"/>
      <c r="S2862" s="14"/>
      <c r="T2862" s="14"/>
      <c r="U2862" s="14"/>
      <c r="V2862" s="6"/>
      <c r="W2862" s="256">
        <f t="shared" si="267"/>
        <v>0</v>
      </c>
      <c r="X2862" s="144" t="str">
        <f t="shared" si="269"/>
        <v/>
      </c>
      <c r="Y2862" s="26"/>
      <c r="Z2862" s="34"/>
      <c r="AA2862" s="34"/>
      <c r="AB2862" s="34"/>
      <c r="AC2862" s="35"/>
      <c r="AD2862" s="36"/>
      <c r="AE2862" s="49"/>
      <c r="AF2862" s="246"/>
      <c r="AG2862" s="257">
        <f t="shared" si="268"/>
        <v>0</v>
      </c>
      <c r="AH2862" s="252" t="str">
        <f t="shared" si="270"/>
        <v/>
      </c>
      <c r="AI2862" s="258">
        <f t="shared" ref="AI2862:AI2925" si="271">AG2862-W2862</f>
        <v>0</v>
      </c>
    </row>
    <row r="2863" spans="1:35" ht="14.25" customHeight="1" x14ac:dyDescent="0.2">
      <c r="A2863" s="20"/>
      <c r="B2863" s="7"/>
      <c r="C2863" s="7"/>
      <c r="D2863" s="88"/>
      <c r="E2863" s="6"/>
      <c r="F2863" s="88"/>
      <c r="G2863" s="14"/>
      <c r="H2863" s="14"/>
      <c r="I2863" s="17"/>
      <c r="J2863" s="17"/>
      <c r="K2863" s="6"/>
      <c r="L2863" s="6"/>
      <c r="M2863" s="136"/>
      <c r="N2863" s="14"/>
      <c r="O2863" s="26"/>
      <c r="P2863" s="14"/>
      <c r="Q2863" s="14"/>
      <c r="R2863" s="14"/>
      <c r="S2863" s="14"/>
      <c r="T2863" s="14"/>
      <c r="U2863" s="14"/>
      <c r="V2863" s="6"/>
      <c r="W2863" s="256">
        <f t="shared" si="267"/>
        <v>0</v>
      </c>
      <c r="X2863" s="144" t="str">
        <f t="shared" si="269"/>
        <v/>
      </c>
      <c r="Y2863" s="26"/>
      <c r="Z2863" s="34"/>
      <c r="AA2863" s="34"/>
      <c r="AB2863" s="34"/>
      <c r="AC2863" s="35"/>
      <c r="AD2863" s="36"/>
      <c r="AE2863" s="49"/>
      <c r="AF2863" s="246"/>
      <c r="AG2863" s="257">
        <f t="shared" si="268"/>
        <v>0</v>
      </c>
      <c r="AH2863" s="252" t="str">
        <f t="shared" si="270"/>
        <v/>
      </c>
      <c r="AI2863" s="258">
        <f t="shared" si="271"/>
        <v>0</v>
      </c>
    </row>
    <row r="2864" spans="1:35" ht="14.25" customHeight="1" x14ac:dyDescent="0.2">
      <c r="A2864" s="20"/>
      <c r="B2864" s="7"/>
      <c r="C2864" s="7"/>
      <c r="D2864" s="88"/>
      <c r="E2864" s="6"/>
      <c r="F2864" s="88"/>
      <c r="G2864" s="14"/>
      <c r="H2864" s="14"/>
      <c r="I2864" s="17"/>
      <c r="J2864" s="17"/>
      <c r="K2864" s="6"/>
      <c r="L2864" s="6"/>
      <c r="M2864" s="136"/>
      <c r="N2864" s="14"/>
      <c r="O2864" s="26"/>
      <c r="P2864" s="14"/>
      <c r="Q2864" s="14"/>
      <c r="R2864" s="14"/>
      <c r="S2864" s="14"/>
      <c r="T2864" s="14"/>
      <c r="U2864" s="14"/>
      <c r="V2864" s="6"/>
      <c r="W2864" s="256">
        <f t="shared" si="267"/>
        <v>0</v>
      </c>
      <c r="X2864" s="144" t="str">
        <f t="shared" si="269"/>
        <v/>
      </c>
      <c r="Y2864" s="26"/>
      <c r="Z2864" s="34"/>
      <c r="AA2864" s="34"/>
      <c r="AB2864" s="34"/>
      <c r="AC2864" s="35"/>
      <c r="AD2864" s="36"/>
      <c r="AE2864" s="49"/>
      <c r="AF2864" s="246"/>
      <c r="AG2864" s="257">
        <f t="shared" si="268"/>
        <v>0</v>
      </c>
      <c r="AH2864" s="252" t="str">
        <f t="shared" si="270"/>
        <v/>
      </c>
      <c r="AI2864" s="258">
        <f t="shared" si="271"/>
        <v>0</v>
      </c>
    </row>
    <row r="2865" spans="1:35" ht="14.25" customHeight="1" x14ac:dyDescent="0.2">
      <c r="A2865" s="20"/>
      <c r="B2865" s="7"/>
      <c r="C2865" s="7"/>
      <c r="D2865" s="88"/>
      <c r="E2865" s="6"/>
      <c r="F2865" s="88"/>
      <c r="G2865" s="14"/>
      <c r="H2865" s="14"/>
      <c r="I2865" s="17"/>
      <c r="J2865" s="17"/>
      <c r="K2865" s="6"/>
      <c r="L2865" s="6"/>
      <c r="M2865" s="136"/>
      <c r="N2865" s="14"/>
      <c r="O2865" s="26"/>
      <c r="P2865" s="14"/>
      <c r="Q2865" s="14"/>
      <c r="R2865" s="14"/>
      <c r="S2865" s="14"/>
      <c r="T2865" s="14"/>
      <c r="U2865" s="14"/>
      <c r="V2865" s="6"/>
      <c r="W2865" s="256">
        <f t="shared" si="267"/>
        <v>0</v>
      </c>
      <c r="X2865" s="144" t="str">
        <f t="shared" si="269"/>
        <v/>
      </c>
      <c r="Y2865" s="26"/>
      <c r="Z2865" s="34"/>
      <c r="AA2865" s="34"/>
      <c r="AB2865" s="34"/>
      <c r="AC2865" s="35"/>
      <c r="AD2865" s="36"/>
      <c r="AE2865" s="49"/>
      <c r="AF2865" s="246"/>
      <c r="AG2865" s="257">
        <f t="shared" si="268"/>
        <v>0</v>
      </c>
      <c r="AH2865" s="252" t="str">
        <f t="shared" si="270"/>
        <v/>
      </c>
      <c r="AI2865" s="258">
        <f t="shared" si="271"/>
        <v>0</v>
      </c>
    </row>
    <row r="2866" spans="1:35" ht="14.25" customHeight="1" x14ac:dyDescent="0.2">
      <c r="A2866" s="20"/>
      <c r="B2866" s="7"/>
      <c r="C2866" s="7"/>
      <c r="D2866" s="88"/>
      <c r="E2866" s="6"/>
      <c r="F2866" s="88"/>
      <c r="G2866" s="14"/>
      <c r="H2866" s="14"/>
      <c r="I2866" s="17"/>
      <c r="J2866" s="17"/>
      <c r="K2866" s="6"/>
      <c r="L2866" s="6"/>
      <c r="M2866" s="136"/>
      <c r="N2866" s="14"/>
      <c r="O2866" s="26"/>
      <c r="P2866" s="14"/>
      <c r="Q2866" s="14"/>
      <c r="R2866" s="14"/>
      <c r="S2866" s="14"/>
      <c r="T2866" s="14"/>
      <c r="U2866" s="14"/>
      <c r="V2866" s="6"/>
      <c r="W2866" s="256">
        <f t="shared" si="267"/>
        <v>0</v>
      </c>
      <c r="X2866" s="144" t="str">
        <f t="shared" si="269"/>
        <v/>
      </c>
      <c r="Y2866" s="26"/>
      <c r="Z2866" s="34"/>
      <c r="AA2866" s="34"/>
      <c r="AB2866" s="34"/>
      <c r="AC2866" s="35"/>
      <c r="AD2866" s="36"/>
      <c r="AE2866" s="49"/>
      <c r="AF2866" s="246"/>
      <c r="AG2866" s="257">
        <f t="shared" si="268"/>
        <v>0</v>
      </c>
      <c r="AH2866" s="252" t="str">
        <f t="shared" si="270"/>
        <v/>
      </c>
      <c r="AI2866" s="258">
        <f t="shared" si="271"/>
        <v>0</v>
      </c>
    </row>
    <row r="2867" spans="1:35" ht="14.25" customHeight="1" x14ac:dyDescent="0.2">
      <c r="A2867" s="20"/>
      <c r="B2867" s="7"/>
      <c r="C2867" s="7"/>
      <c r="D2867" s="88"/>
      <c r="E2867" s="6"/>
      <c r="F2867" s="88"/>
      <c r="G2867" s="14"/>
      <c r="H2867" s="14"/>
      <c r="I2867" s="17"/>
      <c r="J2867" s="17"/>
      <c r="K2867" s="6"/>
      <c r="L2867" s="6"/>
      <c r="M2867" s="136"/>
      <c r="N2867" s="14"/>
      <c r="O2867" s="26"/>
      <c r="P2867" s="14"/>
      <c r="Q2867" s="14"/>
      <c r="R2867" s="14"/>
      <c r="S2867" s="14"/>
      <c r="T2867" s="14"/>
      <c r="U2867" s="14"/>
      <c r="V2867" s="6"/>
      <c r="W2867" s="256">
        <f t="shared" si="267"/>
        <v>0</v>
      </c>
      <c r="X2867" s="144" t="str">
        <f t="shared" si="269"/>
        <v/>
      </c>
      <c r="Y2867" s="26"/>
      <c r="Z2867" s="34"/>
      <c r="AA2867" s="34"/>
      <c r="AB2867" s="34"/>
      <c r="AC2867" s="35"/>
      <c r="AD2867" s="36"/>
      <c r="AE2867" s="49"/>
      <c r="AF2867" s="246"/>
      <c r="AG2867" s="257">
        <f t="shared" si="268"/>
        <v>0</v>
      </c>
      <c r="AH2867" s="252" t="str">
        <f t="shared" si="270"/>
        <v/>
      </c>
      <c r="AI2867" s="258">
        <f t="shared" si="271"/>
        <v>0</v>
      </c>
    </row>
    <row r="2868" spans="1:35" ht="14.25" customHeight="1" x14ac:dyDescent="0.2">
      <c r="A2868" s="20"/>
      <c r="B2868" s="7"/>
      <c r="C2868" s="7"/>
      <c r="D2868" s="88"/>
      <c r="E2868" s="6"/>
      <c r="F2868" s="88"/>
      <c r="G2868" s="14"/>
      <c r="H2868" s="14"/>
      <c r="I2868" s="17"/>
      <c r="J2868" s="17"/>
      <c r="K2868" s="6"/>
      <c r="L2868" s="6"/>
      <c r="M2868" s="136"/>
      <c r="N2868" s="14"/>
      <c r="O2868" s="26"/>
      <c r="P2868" s="14"/>
      <c r="Q2868" s="14"/>
      <c r="R2868" s="14"/>
      <c r="S2868" s="14"/>
      <c r="T2868" s="14"/>
      <c r="U2868" s="14"/>
      <c r="V2868" s="6"/>
      <c r="W2868" s="256">
        <f t="shared" si="267"/>
        <v>0</v>
      </c>
      <c r="X2868" s="144" t="str">
        <f t="shared" si="269"/>
        <v/>
      </c>
      <c r="Y2868" s="26"/>
      <c r="Z2868" s="34"/>
      <c r="AA2868" s="34"/>
      <c r="AB2868" s="34"/>
      <c r="AC2868" s="35"/>
      <c r="AD2868" s="36"/>
      <c r="AE2868" s="49"/>
      <c r="AF2868" s="246"/>
      <c r="AG2868" s="257">
        <f t="shared" si="268"/>
        <v>0</v>
      </c>
      <c r="AH2868" s="252" t="str">
        <f t="shared" si="270"/>
        <v/>
      </c>
      <c r="AI2868" s="258">
        <f t="shared" si="271"/>
        <v>0</v>
      </c>
    </row>
    <row r="2869" spans="1:35" ht="14.25" customHeight="1" x14ac:dyDescent="0.2">
      <c r="A2869" s="20"/>
      <c r="B2869" s="7"/>
      <c r="C2869" s="7"/>
      <c r="D2869" s="88"/>
      <c r="E2869" s="6"/>
      <c r="F2869" s="88"/>
      <c r="G2869" s="14"/>
      <c r="H2869" s="14"/>
      <c r="I2869" s="17"/>
      <c r="J2869" s="17"/>
      <c r="K2869" s="6"/>
      <c r="L2869" s="6"/>
      <c r="M2869" s="136"/>
      <c r="N2869" s="14"/>
      <c r="O2869" s="26"/>
      <c r="P2869" s="14"/>
      <c r="Q2869" s="14"/>
      <c r="R2869" s="14"/>
      <c r="S2869" s="14"/>
      <c r="T2869" s="14"/>
      <c r="U2869" s="14"/>
      <c r="V2869" s="6"/>
      <c r="W2869" s="256">
        <f t="shared" si="267"/>
        <v>0</v>
      </c>
      <c r="X2869" s="144" t="str">
        <f t="shared" si="269"/>
        <v/>
      </c>
      <c r="Y2869" s="26"/>
      <c r="Z2869" s="34"/>
      <c r="AA2869" s="34"/>
      <c r="AB2869" s="34"/>
      <c r="AC2869" s="35"/>
      <c r="AD2869" s="36"/>
      <c r="AE2869" s="49"/>
      <c r="AF2869" s="246"/>
      <c r="AG2869" s="257">
        <f t="shared" si="268"/>
        <v>0</v>
      </c>
      <c r="AH2869" s="252" t="str">
        <f t="shared" si="270"/>
        <v/>
      </c>
      <c r="AI2869" s="258">
        <f t="shared" si="271"/>
        <v>0</v>
      </c>
    </row>
    <row r="2870" spans="1:35" ht="14.25" customHeight="1" x14ac:dyDescent="0.2">
      <c r="A2870" s="20"/>
      <c r="B2870" s="7"/>
      <c r="C2870" s="7"/>
      <c r="D2870" s="88"/>
      <c r="E2870" s="6"/>
      <c r="F2870" s="88"/>
      <c r="G2870" s="14"/>
      <c r="H2870" s="14"/>
      <c r="I2870" s="17"/>
      <c r="J2870" s="17"/>
      <c r="K2870" s="6"/>
      <c r="L2870" s="6"/>
      <c r="M2870" s="136"/>
      <c r="N2870" s="14"/>
      <c r="O2870" s="26"/>
      <c r="P2870" s="14"/>
      <c r="Q2870" s="14"/>
      <c r="R2870" s="14"/>
      <c r="S2870" s="14"/>
      <c r="T2870" s="14"/>
      <c r="U2870" s="14"/>
      <c r="V2870" s="6"/>
      <c r="W2870" s="256">
        <f t="shared" si="267"/>
        <v>0</v>
      </c>
      <c r="X2870" s="144" t="str">
        <f t="shared" si="269"/>
        <v/>
      </c>
      <c r="Y2870" s="26"/>
      <c r="Z2870" s="34"/>
      <c r="AA2870" s="34"/>
      <c r="AB2870" s="34"/>
      <c r="AC2870" s="35"/>
      <c r="AD2870" s="36"/>
      <c r="AE2870" s="49"/>
      <c r="AF2870" s="246"/>
      <c r="AG2870" s="257">
        <f t="shared" si="268"/>
        <v>0</v>
      </c>
      <c r="AH2870" s="252" t="str">
        <f t="shared" si="270"/>
        <v/>
      </c>
      <c r="AI2870" s="258">
        <f t="shared" si="271"/>
        <v>0</v>
      </c>
    </row>
    <row r="2871" spans="1:35" ht="14.25" customHeight="1" x14ac:dyDescent="0.2">
      <c r="A2871" s="20"/>
      <c r="B2871" s="7"/>
      <c r="C2871" s="7"/>
      <c r="D2871" s="88"/>
      <c r="E2871" s="6"/>
      <c r="F2871" s="88"/>
      <c r="G2871" s="14"/>
      <c r="H2871" s="14"/>
      <c r="I2871" s="17"/>
      <c r="J2871" s="17"/>
      <c r="K2871" s="6"/>
      <c r="L2871" s="6"/>
      <c r="M2871" s="136"/>
      <c r="N2871" s="14"/>
      <c r="O2871" s="26"/>
      <c r="P2871" s="14"/>
      <c r="Q2871" s="14"/>
      <c r="R2871" s="14"/>
      <c r="S2871" s="14"/>
      <c r="T2871" s="14"/>
      <c r="U2871" s="14"/>
      <c r="V2871" s="6"/>
      <c r="W2871" s="256">
        <f t="shared" si="267"/>
        <v>0</v>
      </c>
      <c r="X2871" s="144" t="str">
        <f t="shared" si="269"/>
        <v/>
      </c>
      <c r="Y2871" s="26"/>
      <c r="Z2871" s="34"/>
      <c r="AA2871" s="34"/>
      <c r="AB2871" s="34"/>
      <c r="AC2871" s="35"/>
      <c r="AD2871" s="36"/>
      <c r="AE2871" s="49"/>
      <c r="AF2871" s="246"/>
      <c r="AG2871" s="257">
        <f t="shared" si="268"/>
        <v>0</v>
      </c>
      <c r="AH2871" s="252" t="str">
        <f t="shared" si="270"/>
        <v/>
      </c>
      <c r="AI2871" s="258">
        <f t="shared" si="271"/>
        <v>0</v>
      </c>
    </row>
    <row r="2872" spans="1:35" ht="14.25" customHeight="1" x14ac:dyDescent="0.2">
      <c r="A2872" s="20"/>
      <c r="B2872" s="7"/>
      <c r="C2872" s="7"/>
      <c r="D2872" s="88"/>
      <c r="E2872" s="6"/>
      <c r="F2872" s="88"/>
      <c r="G2872" s="14"/>
      <c r="H2872" s="14"/>
      <c r="I2872" s="17"/>
      <c r="J2872" s="17"/>
      <c r="K2872" s="6"/>
      <c r="L2872" s="6"/>
      <c r="M2872" s="136"/>
      <c r="N2872" s="14"/>
      <c r="O2872" s="26"/>
      <c r="P2872" s="14"/>
      <c r="Q2872" s="14"/>
      <c r="R2872" s="14"/>
      <c r="S2872" s="14"/>
      <c r="T2872" s="14"/>
      <c r="U2872" s="14"/>
      <c r="V2872" s="6"/>
      <c r="W2872" s="256">
        <f t="shared" si="267"/>
        <v>0</v>
      </c>
      <c r="X2872" s="144" t="str">
        <f t="shared" si="269"/>
        <v/>
      </c>
      <c r="Y2872" s="26"/>
      <c r="Z2872" s="34"/>
      <c r="AA2872" s="34"/>
      <c r="AB2872" s="34"/>
      <c r="AC2872" s="35"/>
      <c r="AD2872" s="36"/>
      <c r="AE2872" s="49"/>
      <c r="AF2872" s="246"/>
      <c r="AG2872" s="257">
        <f t="shared" si="268"/>
        <v>0</v>
      </c>
      <c r="AH2872" s="252" t="str">
        <f t="shared" si="270"/>
        <v/>
      </c>
      <c r="AI2872" s="258">
        <f t="shared" si="271"/>
        <v>0</v>
      </c>
    </row>
    <row r="2873" spans="1:35" ht="14.25" customHeight="1" x14ac:dyDescent="0.2">
      <c r="A2873" s="20"/>
      <c r="B2873" s="7"/>
      <c r="C2873" s="7"/>
      <c r="D2873" s="88"/>
      <c r="E2873" s="6"/>
      <c r="F2873" s="88"/>
      <c r="G2873" s="14"/>
      <c r="H2873" s="14"/>
      <c r="I2873" s="17"/>
      <c r="J2873" s="17"/>
      <c r="K2873" s="6"/>
      <c r="L2873" s="6"/>
      <c r="M2873" s="136"/>
      <c r="N2873" s="14"/>
      <c r="O2873" s="26"/>
      <c r="P2873" s="14"/>
      <c r="Q2873" s="14"/>
      <c r="R2873" s="14"/>
      <c r="S2873" s="14"/>
      <c r="T2873" s="14"/>
      <c r="U2873" s="14"/>
      <c r="V2873" s="6"/>
      <c r="W2873" s="256">
        <f t="shared" si="267"/>
        <v>0</v>
      </c>
      <c r="X2873" s="144" t="str">
        <f t="shared" si="269"/>
        <v/>
      </c>
      <c r="Y2873" s="26"/>
      <c r="Z2873" s="34"/>
      <c r="AA2873" s="34"/>
      <c r="AB2873" s="34"/>
      <c r="AC2873" s="35"/>
      <c r="AD2873" s="36"/>
      <c r="AE2873" s="49"/>
      <c r="AF2873" s="246"/>
      <c r="AG2873" s="257">
        <f t="shared" si="268"/>
        <v>0</v>
      </c>
      <c r="AH2873" s="252" t="str">
        <f t="shared" si="270"/>
        <v/>
      </c>
      <c r="AI2873" s="258">
        <f t="shared" si="271"/>
        <v>0</v>
      </c>
    </row>
    <row r="2874" spans="1:35" ht="14.25" customHeight="1" x14ac:dyDescent="0.2">
      <c r="A2874" s="20"/>
      <c r="B2874" s="7"/>
      <c r="C2874" s="7"/>
      <c r="D2874" s="88"/>
      <c r="E2874" s="6"/>
      <c r="F2874" s="88"/>
      <c r="G2874" s="14"/>
      <c r="H2874" s="14"/>
      <c r="I2874" s="17"/>
      <c r="J2874" s="17"/>
      <c r="K2874" s="6"/>
      <c r="L2874" s="6"/>
      <c r="M2874" s="136"/>
      <c r="N2874" s="14"/>
      <c r="O2874" s="26"/>
      <c r="P2874" s="14"/>
      <c r="Q2874" s="14"/>
      <c r="R2874" s="14"/>
      <c r="S2874" s="14"/>
      <c r="T2874" s="14"/>
      <c r="U2874" s="14"/>
      <c r="V2874" s="6"/>
      <c r="W2874" s="256">
        <f t="shared" si="267"/>
        <v>0</v>
      </c>
      <c r="X2874" s="144" t="str">
        <f t="shared" si="269"/>
        <v/>
      </c>
      <c r="Y2874" s="26"/>
      <c r="Z2874" s="34"/>
      <c r="AA2874" s="34"/>
      <c r="AB2874" s="34"/>
      <c r="AC2874" s="35"/>
      <c r="AD2874" s="36"/>
      <c r="AE2874" s="49"/>
      <c r="AF2874" s="246"/>
      <c r="AG2874" s="257">
        <f t="shared" si="268"/>
        <v>0</v>
      </c>
      <c r="AH2874" s="252" t="str">
        <f t="shared" si="270"/>
        <v/>
      </c>
      <c r="AI2874" s="258">
        <f t="shared" si="271"/>
        <v>0</v>
      </c>
    </row>
    <row r="2875" spans="1:35" ht="14.25" customHeight="1" x14ac:dyDescent="0.2">
      <c r="A2875" s="20"/>
      <c r="B2875" s="7"/>
      <c r="C2875" s="7"/>
      <c r="D2875" s="88"/>
      <c r="E2875" s="6"/>
      <c r="F2875" s="88"/>
      <c r="G2875" s="14"/>
      <c r="H2875" s="14"/>
      <c r="I2875" s="17"/>
      <c r="J2875" s="17"/>
      <c r="K2875" s="6"/>
      <c r="L2875" s="6"/>
      <c r="M2875" s="136"/>
      <c r="N2875" s="14"/>
      <c r="O2875" s="26"/>
      <c r="P2875" s="14"/>
      <c r="Q2875" s="14"/>
      <c r="R2875" s="14"/>
      <c r="S2875" s="14"/>
      <c r="T2875" s="14"/>
      <c r="U2875" s="14"/>
      <c r="V2875" s="6"/>
      <c r="W2875" s="256">
        <f t="shared" si="267"/>
        <v>0</v>
      </c>
      <c r="X2875" s="144" t="str">
        <f t="shared" si="269"/>
        <v/>
      </c>
      <c r="Y2875" s="26"/>
      <c r="Z2875" s="34"/>
      <c r="AA2875" s="34"/>
      <c r="AB2875" s="34"/>
      <c r="AC2875" s="35"/>
      <c r="AD2875" s="36"/>
      <c r="AE2875" s="49"/>
      <c r="AF2875" s="246"/>
      <c r="AG2875" s="257">
        <f t="shared" si="268"/>
        <v>0</v>
      </c>
      <c r="AH2875" s="252" t="str">
        <f t="shared" si="270"/>
        <v/>
      </c>
      <c r="AI2875" s="258">
        <f t="shared" si="271"/>
        <v>0</v>
      </c>
    </row>
    <row r="2876" spans="1:35" ht="14.25" customHeight="1" x14ac:dyDescent="0.2">
      <c r="A2876" s="20"/>
      <c r="B2876" s="7"/>
      <c r="C2876" s="7"/>
      <c r="D2876" s="88"/>
      <c r="E2876" s="6"/>
      <c r="F2876" s="88"/>
      <c r="G2876" s="14"/>
      <c r="H2876" s="14"/>
      <c r="I2876" s="17"/>
      <c r="J2876" s="17"/>
      <c r="K2876" s="6"/>
      <c r="L2876" s="6"/>
      <c r="M2876" s="136"/>
      <c r="N2876" s="14"/>
      <c r="O2876" s="26"/>
      <c r="P2876" s="14"/>
      <c r="Q2876" s="14"/>
      <c r="R2876" s="14"/>
      <c r="S2876" s="14"/>
      <c r="T2876" s="14"/>
      <c r="U2876" s="14"/>
      <c r="V2876" s="6"/>
      <c r="W2876" s="256">
        <f t="shared" si="267"/>
        <v>0</v>
      </c>
      <c r="X2876" s="144" t="str">
        <f t="shared" si="269"/>
        <v/>
      </c>
      <c r="Y2876" s="26"/>
      <c r="Z2876" s="34"/>
      <c r="AA2876" s="34"/>
      <c r="AB2876" s="34"/>
      <c r="AC2876" s="35"/>
      <c r="AD2876" s="36"/>
      <c r="AE2876" s="49"/>
      <c r="AF2876" s="246"/>
      <c r="AG2876" s="257">
        <f t="shared" si="268"/>
        <v>0</v>
      </c>
      <c r="AH2876" s="252" t="str">
        <f t="shared" si="270"/>
        <v/>
      </c>
      <c r="AI2876" s="258">
        <f t="shared" si="271"/>
        <v>0</v>
      </c>
    </row>
    <row r="2877" spans="1:35" ht="14.25" customHeight="1" x14ac:dyDescent="0.2">
      <c r="A2877" s="20"/>
      <c r="B2877" s="7"/>
      <c r="C2877" s="7"/>
      <c r="D2877" s="88"/>
      <c r="E2877" s="6"/>
      <c r="F2877" s="88"/>
      <c r="G2877" s="14"/>
      <c r="H2877" s="14"/>
      <c r="I2877" s="17"/>
      <c r="J2877" s="17"/>
      <c r="K2877" s="6"/>
      <c r="L2877" s="6"/>
      <c r="M2877" s="136"/>
      <c r="N2877" s="14"/>
      <c r="O2877" s="26"/>
      <c r="P2877" s="14"/>
      <c r="Q2877" s="14"/>
      <c r="R2877" s="14"/>
      <c r="S2877" s="14"/>
      <c r="T2877" s="14"/>
      <c r="U2877" s="14"/>
      <c r="V2877" s="6"/>
      <c r="W2877" s="256">
        <f t="shared" si="267"/>
        <v>0</v>
      </c>
      <c r="X2877" s="144" t="str">
        <f t="shared" si="269"/>
        <v/>
      </c>
      <c r="Y2877" s="26"/>
      <c r="Z2877" s="34"/>
      <c r="AA2877" s="34"/>
      <c r="AB2877" s="34"/>
      <c r="AC2877" s="35"/>
      <c r="AD2877" s="36"/>
      <c r="AE2877" s="49"/>
      <c r="AF2877" s="246"/>
      <c r="AG2877" s="257">
        <f t="shared" si="268"/>
        <v>0</v>
      </c>
      <c r="AH2877" s="252" t="str">
        <f t="shared" si="270"/>
        <v/>
      </c>
      <c r="AI2877" s="258">
        <f t="shared" si="271"/>
        <v>0</v>
      </c>
    </row>
    <row r="2878" spans="1:35" ht="14.25" customHeight="1" x14ac:dyDescent="0.2">
      <c r="A2878" s="20"/>
      <c r="B2878" s="7"/>
      <c r="C2878" s="7"/>
      <c r="D2878" s="88"/>
      <c r="E2878" s="6"/>
      <c r="F2878" s="88"/>
      <c r="G2878" s="14"/>
      <c r="H2878" s="14"/>
      <c r="I2878" s="17"/>
      <c r="J2878" s="17"/>
      <c r="K2878" s="6"/>
      <c r="L2878" s="6"/>
      <c r="M2878" s="136"/>
      <c r="N2878" s="14"/>
      <c r="O2878" s="26"/>
      <c r="P2878" s="14"/>
      <c r="Q2878" s="14"/>
      <c r="R2878" s="14"/>
      <c r="S2878" s="14"/>
      <c r="T2878" s="14"/>
      <c r="U2878" s="14"/>
      <c r="V2878" s="6"/>
      <c r="W2878" s="256">
        <f t="shared" si="267"/>
        <v>0</v>
      </c>
      <c r="X2878" s="144" t="str">
        <f t="shared" si="269"/>
        <v/>
      </c>
      <c r="Y2878" s="26"/>
      <c r="Z2878" s="34"/>
      <c r="AA2878" s="34"/>
      <c r="AB2878" s="34"/>
      <c r="AC2878" s="35"/>
      <c r="AD2878" s="36"/>
      <c r="AE2878" s="49"/>
      <c r="AF2878" s="246"/>
      <c r="AG2878" s="257">
        <f t="shared" si="268"/>
        <v>0</v>
      </c>
      <c r="AH2878" s="252" t="str">
        <f t="shared" si="270"/>
        <v/>
      </c>
      <c r="AI2878" s="258">
        <f t="shared" si="271"/>
        <v>0</v>
      </c>
    </row>
    <row r="2879" spans="1:35" ht="14.25" customHeight="1" x14ac:dyDescent="0.2">
      <c r="A2879" s="20"/>
      <c r="B2879" s="7"/>
      <c r="C2879" s="7"/>
      <c r="D2879" s="88"/>
      <c r="E2879" s="6"/>
      <c r="F2879" s="88"/>
      <c r="G2879" s="14"/>
      <c r="H2879" s="14"/>
      <c r="I2879" s="17"/>
      <c r="J2879" s="17"/>
      <c r="K2879" s="6"/>
      <c r="L2879" s="6"/>
      <c r="M2879" s="136"/>
      <c r="N2879" s="14"/>
      <c r="O2879" s="26"/>
      <c r="P2879" s="14"/>
      <c r="Q2879" s="14"/>
      <c r="R2879" s="14"/>
      <c r="S2879" s="14"/>
      <c r="T2879" s="14"/>
      <c r="U2879" s="14"/>
      <c r="V2879" s="6"/>
      <c r="W2879" s="256">
        <f t="shared" si="267"/>
        <v>0</v>
      </c>
      <c r="X2879" s="144" t="str">
        <f t="shared" si="269"/>
        <v/>
      </c>
      <c r="Y2879" s="26"/>
      <c r="Z2879" s="34"/>
      <c r="AA2879" s="34"/>
      <c r="AB2879" s="34"/>
      <c r="AC2879" s="35"/>
      <c r="AD2879" s="36"/>
      <c r="AE2879" s="49"/>
      <c r="AF2879" s="246"/>
      <c r="AG2879" s="257">
        <f t="shared" si="268"/>
        <v>0</v>
      </c>
      <c r="AH2879" s="252" t="str">
        <f t="shared" si="270"/>
        <v/>
      </c>
      <c r="AI2879" s="258">
        <f t="shared" si="271"/>
        <v>0</v>
      </c>
    </row>
    <row r="2880" spans="1:35" ht="14.25" customHeight="1" x14ac:dyDescent="0.2">
      <c r="A2880" s="20"/>
      <c r="B2880" s="7"/>
      <c r="C2880" s="7"/>
      <c r="D2880" s="88"/>
      <c r="E2880" s="6"/>
      <c r="F2880" s="88"/>
      <c r="G2880" s="14"/>
      <c r="H2880" s="14"/>
      <c r="I2880" s="17"/>
      <c r="J2880" s="17"/>
      <c r="K2880" s="6"/>
      <c r="L2880" s="6"/>
      <c r="M2880" s="136"/>
      <c r="N2880" s="14"/>
      <c r="O2880" s="26"/>
      <c r="P2880" s="14"/>
      <c r="Q2880" s="14"/>
      <c r="R2880" s="14"/>
      <c r="S2880" s="14"/>
      <c r="T2880" s="14"/>
      <c r="U2880" s="14"/>
      <c r="V2880" s="6"/>
      <c r="W2880" s="256">
        <f t="shared" si="267"/>
        <v>0</v>
      </c>
      <c r="X2880" s="144" t="str">
        <f t="shared" si="269"/>
        <v/>
      </c>
      <c r="Y2880" s="26"/>
      <c r="Z2880" s="34"/>
      <c r="AA2880" s="34"/>
      <c r="AB2880" s="34"/>
      <c r="AC2880" s="35"/>
      <c r="AD2880" s="36"/>
      <c r="AE2880" s="49"/>
      <c r="AF2880" s="246"/>
      <c r="AG2880" s="257">
        <f t="shared" si="268"/>
        <v>0</v>
      </c>
      <c r="AH2880" s="252" t="str">
        <f t="shared" si="270"/>
        <v/>
      </c>
      <c r="AI2880" s="258">
        <f t="shared" si="271"/>
        <v>0</v>
      </c>
    </row>
    <row r="2881" spans="1:35" ht="14.25" customHeight="1" x14ac:dyDescent="0.2">
      <c r="A2881" s="20"/>
      <c r="B2881" s="7"/>
      <c r="C2881" s="7"/>
      <c r="D2881" s="88"/>
      <c r="E2881" s="6"/>
      <c r="F2881" s="88"/>
      <c r="G2881" s="14"/>
      <c r="H2881" s="14"/>
      <c r="I2881" s="17"/>
      <c r="J2881" s="17"/>
      <c r="K2881" s="6"/>
      <c r="L2881" s="6"/>
      <c r="M2881" s="136"/>
      <c r="N2881" s="14"/>
      <c r="O2881" s="26"/>
      <c r="P2881" s="14"/>
      <c r="Q2881" s="14"/>
      <c r="R2881" s="14"/>
      <c r="S2881" s="14"/>
      <c r="T2881" s="14"/>
      <c r="U2881" s="14"/>
      <c r="V2881" s="6"/>
      <c r="W2881" s="256">
        <f t="shared" si="267"/>
        <v>0</v>
      </c>
      <c r="X2881" s="144" t="str">
        <f t="shared" si="269"/>
        <v/>
      </c>
      <c r="Y2881" s="26"/>
      <c r="Z2881" s="34"/>
      <c r="AA2881" s="34"/>
      <c r="AB2881" s="34"/>
      <c r="AC2881" s="35"/>
      <c r="AD2881" s="36"/>
      <c r="AE2881" s="49"/>
      <c r="AF2881" s="246"/>
      <c r="AG2881" s="257">
        <f t="shared" si="268"/>
        <v>0</v>
      </c>
      <c r="AH2881" s="252" t="str">
        <f t="shared" si="270"/>
        <v/>
      </c>
      <c r="AI2881" s="258">
        <f t="shared" si="271"/>
        <v>0</v>
      </c>
    </row>
    <row r="2882" spans="1:35" ht="14.25" customHeight="1" x14ac:dyDescent="0.2">
      <c r="A2882" s="20"/>
      <c r="B2882" s="7"/>
      <c r="C2882" s="7"/>
      <c r="D2882" s="88"/>
      <c r="E2882" s="6"/>
      <c r="F2882" s="88"/>
      <c r="G2882" s="14"/>
      <c r="H2882" s="14"/>
      <c r="I2882" s="17"/>
      <c r="J2882" s="17"/>
      <c r="K2882" s="6"/>
      <c r="L2882" s="6"/>
      <c r="M2882" s="136"/>
      <c r="N2882" s="14"/>
      <c r="O2882" s="26"/>
      <c r="P2882" s="14"/>
      <c r="Q2882" s="14"/>
      <c r="R2882" s="14"/>
      <c r="S2882" s="14"/>
      <c r="T2882" s="14"/>
      <c r="U2882" s="14"/>
      <c r="V2882" s="6"/>
      <c r="W2882" s="256">
        <f t="shared" si="267"/>
        <v>0</v>
      </c>
      <c r="X2882" s="144" t="str">
        <f t="shared" si="269"/>
        <v/>
      </c>
      <c r="Y2882" s="26"/>
      <c r="Z2882" s="34"/>
      <c r="AA2882" s="34"/>
      <c r="AB2882" s="34"/>
      <c r="AC2882" s="35"/>
      <c r="AD2882" s="36"/>
      <c r="AE2882" s="49"/>
      <c r="AF2882" s="246"/>
      <c r="AG2882" s="257">
        <f t="shared" si="268"/>
        <v>0</v>
      </c>
      <c r="AH2882" s="252" t="str">
        <f t="shared" si="270"/>
        <v/>
      </c>
      <c r="AI2882" s="258">
        <f t="shared" si="271"/>
        <v>0</v>
      </c>
    </row>
    <row r="2883" spans="1:35" ht="14.25" customHeight="1" x14ac:dyDescent="0.2">
      <c r="A2883" s="20"/>
      <c r="B2883" s="7"/>
      <c r="C2883" s="7"/>
      <c r="D2883" s="88"/>
      <c r="E2883" s="6"/>
      <c r="F2883" s="88"/>
      <c r="G2883" s="14"/>
      <c r="H2883" s="14"/>
      <c r="I2883" s="17"/>
      <c r="J2883" s="17"/>
      <c r="K2883" s="6"/>
      <c r="L2883" s="6"/>
      <c r="M2883" s="136"/>
      <c r="N2883" s="14"/>
      <c r="O2883" s="26"/>
      <c r="P2883" s="14"/>
      <c r="Q2883" s="14"/>
      <c r="R2883" s="14"/>
      <c r="S2883" s="14"/>
      <c r="T2883" s="14"/>
      <c r="U2883" s="14"/>
      <c r="V2883" s="6"/>
      <c r="W2883" s="256">
        <f t="shared" si="267"/>
        <v>0</v>
      </c>
      <c r="X2883" s="144" t="str">
        <f t="shared" si="269"/>
        <v/>
      </c>
      <c r="Y2883" s="26"/>
      <c r="Z2883" s="34"/>
      <c r="AA2883" s="34"/>
      <c r="AB2883" s="34"/>
      <c r="AC2883" s="35"/>
      <c r="AD2883" s="36"/>
      <c r="AE2883" s="49"/>
      <c r="AF2883" s="246"/>
      <c r="AG2883" s="257">
        <f t="shared" si="268"/>
        <v>0</v>
      </c>
      <c r="AH2883" s="252" t="str">
        <f t="shared" si="270"/>
        <v/>
      </c>
      <c r="AI2883" s="258">
        <f t="shared" si="271"/>
        <v>0</v>
      </c>
    </row>
    <row r="2884" spans="1:35" ht="14.25" customHeight="1" x14ac:dyDescent="0.2">
      <c r="A2884" s="20"/>
      <c r="B2884" s="7"/>
      <c r="C2884" s="7"/>
      <c r="D2884" s="88"/>
      <c r="E2884" s="6"/>
      <c r="F2884" s="88"/>
      <c r="G2884" s="14"/>
      <c r="H2884" s="14"/>
      <c r="I2884" s="17"/>
      <c r="J2884" s="17"/>
      <c r="K2884" s="6"/>
      <c r="L2884" s="6"/>
      <c r="M2884" s="136"/>
      <c r="N2884" s="14"/>
      <c r="O2884" s="26"/>
      <c r="P2884" s="14"/>
      <c r="Q2884" s="14"/>
      <c r="R2884" s="14"/>
      <c r="S2884" s="14"/>
      <c r="T2884" s="14"/>
      <c r="U2884" s="14"/>
      <c r="V2884" s="6"/>
      <c r="W2884" s="256">
        <f t="shared" si="267"/>
        <v>0</v>
      </c>
      <c r="X2884" s="144" t="str">
        <f t="shared" si="269"/>
        <v/>
      </c>
      <c r="Y2884" s="26"/>
      <c r="Z2884" s="34"/>
      <c r="AA2884" s="34"/>
      <c r="AB2884" s="34"/>
      <c r="AC2884" s="35"/>
      <c r="AD2884" s="36"/>
      <c r="AE2884" s="49"/>
      <c r="AF2884" s="246"/>
      <c r="AG2884" s="257">
        <f t="shared" si="268"/>
        <v>0</v>
      </c>
      <c r="AH2884" s="252" t="str">
        <f t="shared" si="270"/>
        <v/>
      </c>
      <c r="AI2884" s="258">
        <f t="shared" si="271"/>
        <v>0</v>
      </c>
    </row>
    <row r="2885" spans="1:35" ht="14.25" customHeight="1" x14ac:dyDescent="0.2">
      <c r="A2885" s="20"/>
      <c r="B2885" s="7"/>
      <c r="C2885" s="7"/>
      <c r="D2885" s="88"/>
      <c r="E2885" s="6"/>
      <c r="F2885" s="88"/>
      <c r="G2885" s="14"/>
      <c r="H2885" s="14"/>
      <c r="I2885" s="17"/>
      <c r="J2885" s="17"/>
      <c r="K2885" s="6"/>
      <c r="L2885" s="6"/>
      <c r="M2885" s="136"/>
      <c r="N2885" s="14"/>
      <c r="O2885" s="26"/>
      <c r="P2885" s="14"/>
      <c r="Q2885" s="14"/>
      <c r="R2885" s="14"/>
      <c r="S2885" s="14"/>
      <c r="T2885" s="14"/>
      <c r="U2885" s="14"/>
      <c r="V2885" s="6"/>
      <c r="W2885" s="256">
        <f t="shared" si="267"/>
        <v>0</v>
      </c>
      <c r="X2885" s="144" t="str">
        <f t="shared" si="269"/>
        <v/>
      </c>
      <c r="Y2885" s="26"/>
      <c r="Z2885" s="34"/>
      <c r="AA2885" s="34"/>
      <c r="AB2885" s="34"/>
      <c r="AC2885" s="35"/>
      <c r="AD2885" s="36"/>
      <c r="AE2885" s="49"/>
      <c r="AF2885" s="246"/>
      <c r="AG2885" s="257">
        <f t="shared" si="268"/>
        <v>0</v>
      </c>
      <c r="AH2885" s="252" t="str">
        <f t="shared" si="270"/>
        <v/>
      </c>
      <c r="AI2885" s="258">
        <f t="shared" si="271"/>
        <v>0</v>
      </c>
    </row>
    <row r="2886" spans="1:35" ht="14.25" customHeight="1" x14ac:dyDescent="0.2">
      <c r="A2886" s="20"/>
      <c r="B2886" s="7"/>
      <c r="C2886" s="7"/>
      <c r="D2886" s="88"/>
      <c r="E2886" s="6"/>
      <c r="F2886" s="88"/>
      <c r="G2886" s="14"/>
      <c r="H2886" s="14"/>
      <c r="I2886" s="17"/>
      <c r="J2886" s="17"/>
      <c r="K2886" s="6"/>
      <c r="L2886" s="6"/>
      <c r="M2886" s="136"/>
      <c r="N2886" s="14"/>
      <c r="O2886" s="26"/>
      <c r="P2886" s="14"/>
      <c r="Q2886" s="14"/>
      <c r="R2886" s="14"/>
      <c r="S2886" s="14"/>
      <c r="T2886" s="14"/>
      <c r="U2886" s="14"/>
      <c r="V2886" s="6"/>
      <c r="W2886" s="256">
        <f t="shared" si="267"/>
        <v>0</v>
      </c>
      <c r="X2886" s="144" t="str">
        <f t="shared" si="269"/>
        <v/>
      </c>
      <c r="Y2886" s="26"/>
      <c r="Z2886" s="34"/>
      <c r="AA2886" s="34"/>
      <c r="AB2886" s="34"/>
      <c r="AC2886" s="35"/>
      <c r="AD2886" s="36"/>
      <c r="AE2886" s="49"/>
      <c r="AF2886" s="246"/>
      <c r="AG2886" s="257">
        <f t="shared" si="268"/>
        <v>0</v>
      </c>
      <c r="AH2886" s="252" t="str">
        <f t="shared" si="270"/>
        <v/>
      </c>
      <c r="AI2886" s="258">
        <f t="shared" si="271"/>
        <v>0</v>
      </c>
    </row>
    <row r="2887" spans="1:35" ht="14.25" customHeight="1" x14ac:dyDescent="0.2">
      <c r="A2887" s="20"/>
      <c r="B2887" s="7"/>
      <c r="C2887" s="7"/>
      <c r="D2887" s="88"/>
      <c r="E2887" s="6"/>
      <c r="F2887" s="88"/>
      <c r="G2887" s="14"/>
      <c r="H2887" s="14"/>
      <c r="I2887" s="17"/>
      <c r="J2887" s="17"/>
      <c r="K2887" s="6"/>
      <c r="L2887" s="6"/>
      <c r="M2887" s="136"/>
      <c r="N2887" s="14"/>
      <c r="O2887" s="26"/>
      <c r="P2887" s="14"/>
      <c r="Q2887" s="14"/>
      <c r="R2887" s="14"/>
      <c r="S2887" s="14"/>
      <c r="T2887" s="14"/>
      <c r="U2887" s="14"/>
      <c r="V2887" s="6"/>
      <c r="W2887" s="256">
        <f t="shared" si="267"/>
        <v>0</v>
      </c>
      <c r="X2887" s="144" t="str">
        <f t="shared" si="269"/>
        <v/>
      </c>
      <c r="Y2887" s="26"/>
      <c r="Z2887" s="34"/>
      <c r="AA2887" s="34"/>
      <c r="AB2887" s="34"/>
      <c r="AC2887" s="35"/>
      <c r="AD2887" s="36"/>
      <c r="AE2887" s="49"/>
      <c r="AF2887" s="246"/>
      <c r="AG2887" s="257">
        <f t="shared" si="268"/>
        <v>0</v>
      </c>
      <c r="AH2887" s="252" t="str">
        <f t="shared" si="270"/>
        <v/>
      </c>
      <c r="AI2887" s="258">
        <f t="shared" si="271"/>
        <v>0</v>
      </c>
    </row>
    <row r="2888" spans="1:35" ht="14.25" customHeight="1" x14ac:dyDescent="0.2">
      <c r="A2888" s="20"/>
      <c r="B2888" s="7"/>
      <c r="C2888" s="7"/>
      <c r="D2888" s="88"/>
      <c r="E2888" s="6"/>
      <c r="F2888" s="88"/>
      <c r="G2888" s="14"/>
      <c r="H2888" s="14"/>
      <c r="I2888" s="17"/>
      <c r="J2888" s="17"/>
      <c r="K2888" s="6"/>
      <c r="L2888" s="6"/>
      <c r="M2888" s="136"/>
      <c r="N2888" s="14"/>
      <c r="O2888" s="26"/>
      <c r="P2888" s="14"/>
      <c r="Q2888" s="14"/>
      <c r="R2888" s="14"/>
      <c r="S2888" s="14"/>
      <c r="T2888" s="14"/>
      <c r="U2888" s="14"/>
      <c r="V2888" s="6"/>
      <c r="W2888" s="256">
        <f t="shared" si="267"/>
        <v>0</v>
      </c>
      <c r="X2888" s="144" t="str">
        <f t="shared" si="269"/>
        <v/>
      </c>
      <c r="Y2888" s="26"/>
      <c r="Z2888" s="34"/>
      <c r="AA2888" s="34"/>
      <c r="AB2888" s="34"/>
      <c r="AC2888" s="35"/>
      <c r="AD2888" s="36"/>
      <c r="AE2888" s="49"/>
      <c r="AF2888" s="246"/>
      <c r="AG2888" s="257">
        <f t="shared" si="268"/>
        <v>0</v>
      </c>
      <c r="AH2888" s="252" t="str">
        <f t="shared" si="270"/>
        <v/>
      </c>
      <c r="AI2888" s="258">
        <f t="shared" si="271"/>
        <v>0</v>
      </c>
    </row>
    <row r="2889" spans="1:35" ht="14.25" customHeight="1" x14ac:dyDescent="0.2">
      <c r="A2889" s="20"/>
      <c r="B2889" s="7"/>
      <c r="C2889" s="7"/>
      <c r="D2889" s="88"/>
      <c r="E2889" s="6"/>
      <c r="F2889" s="88"/>
      <c r="G2889" s="14"/>
      <c r="H2889" s="14"/>
      <c r="I2889" s="17"/>
      <c r="J2889" s="17"/>
      <c r="K2889" s="6"/>
      <c r="L2889" s="6"/>
      <c r="M2889" s="136"/>
      <c r="N2889" s="14"/>
      <c r="O2889" s="26"/>
      <c r="P2889" s="14"/>
      <c r="Q2889" s="14"/>
      <c r="R2889" s="14"/>
      <c r="S2889" s="14"/>
      <c r="T2889" s="14"/>
      <c r="U2889" s="14"/>
      <c r="V2889" s="6"/>
      <c r="W2889" s="256">
        <f t="shared" si="267"/>
        <v>0</v>
      </c>
      <c r="X2889" s="144" t="str">
        <f t="shared" si="269"/>
        <v/>
      </c>
      <c r="Y2889" s="26"/>
      <c r="Z2889" s="34"/>
      <c r="AA2889" s="34"/>
      <c r="AB2889" s="34"/>
      <c r="AC2889" s="35"/>
      <c r="AD2889" s="36"/>
      <c r="AE2889" s="49"/>
      <c r="AF2889" s="246"/>
      <c r="AG2889" s="257">
        <f t="shared" si="268"/>
        <v>0</v>
      </c>
      <c r="AH2889" s="252" t="str">
        <f t="shared" si="270"/>
        <v/>
      </c>
      <c r="AI2889" s="258">
        <f t="shared" si="271"/>
        <v>0</v>
      </c>
    </row>
    <row r="2890" spans="1:35" ht="14.25" customHeight="1" x14ac:dyDescent="0.2">
      <c r="A2890" s="20"/>
      <c r="B2890" s="7"/>
      <c r="C2890" s="7"/>
      <c r="D2890" s="88"/>
      <c r="E2890" s="6"/>
      <c r="F2890" s="88"/>
      <c r="G2890" s="14"/>
      <c r="H2890" s="14"/>
      <c r="I2890" s="17"/>
      <c r="J2890" s="17"/>
      <c r="K2890" s="6"/>
      <c r="L2890" s="6"/>
      <c r="M2890" s="136"/>
      <c r="N2890" s="14"/>
      <c r="O2890" s="26"/>
      <c r="P2890" s="14"/>
      <c r="Q2890" s="14"/>
      <c r="R2890" s="14"/>
      <c r="S2890" s="14"/>
      <c r="T2890" s="14"/>
      <c r="U2890" s="14"/>
      <c r="V2890" s="6"/>
      <c r="W2890" s="256">
        <f t="shared" si="267"/>
        <v>0</v>
      </c>
      <c r="X2890" s="144" t="str">
        <f t="shared" si="269"/>
        <v/>
      </c>
      <c r="Y2890" s="26"/>
      <c r="Z2890" s="34"/>
      <c r="AA2890" s="34"/>
      <c r="AB2890" s="34"/>
      <c r="AC2890" s="35"/>
      <c r="AD2890" s="36"/>
      <c r="AE2890" s="49"/>
      <c r="AF2890" s="246"/>
      <c r="AG2890" s="257">
        <f t="shared" si="268"/>
        <v>0</v>
      </c>
      <c r="AH2890" s="252" t="str">
        <f t="shared" si="270"/>
        <v/>
      </c>
      <c r="AI2890" s="258">
        <f t="shared" si="271"/>
        <v>0</v>
      </c>
    </row>
    <row r="2891" spans="1:35" ht="14.25" customHeight="1" x14ac:dyDescent="0.2">
      <c r="A2891" s="20"/>
      <c r="B2891" s="7"/>
      <c r="C2891" s="7"/>
      <c r="D2891" s="88"/>
      <c r="E2891" s="6"/>
      <c r="F2891" s="88"/>
      <c r="G2891" s="14"/>
      <c r="H2891" s="14"/>
      <c r="I2891" s="17"/>
      <c r="J2891" s="17"/>
      <c r="K2891" s="6"/>
      <c r="L2891" s="6"/>
      <c r="M2891" s="136"/>
      <c r="N2891" s="14"/>
      <c r="O2891" s="26"/>
      <c r="P2891" s="14"/>
      <c r="Q2891" s="14"/>
      <c r="R2891" s="14"/>
      <c r="S2891" s="14"/>
      <c r="T2891" s="14"/>
      <c r="U2891" s="14"/>
      <c r="V2891" s="6"/>
      <c r="W2891" s="256">
        <f t="shared" si="267"/>
        <v>0</v>
      </c>
      <c r="X2891" s="144" t="str">
        <f t="shared" si="269"/>
        <v/>
      </c>
      <c r="Y2891" s="26"/>
      <c r="Z2891" s="34"/>
      <c r="AA2891" s="34"/>
      <c r="AB2891" s="34"/>
      <c r="AC2891" s="35"/>
      <c r="AD2891" s="36"/>
      <c r="AE2891" s="49"/>
      <c r="AF2891" s="246"/>
      <c r="AG2891" s="257">
        <f t="shared" si="268"/>
        <v>0</v>
      </c>
      <c r="AH2891" s="252" t="str">
        <f t="shared" si="270"/>
        <v/>
      </c>
      <c r="AI2891" s="258">
        <f t="shared" si="271"/>
        <v>0</v>
      </c>
    </row>
    <row r="2892" spans="1:35" ht="14.25" customHeight="1" x14ac:dyDescent="0.2">
      <c r="A2892" s="20"/>
      <c r="B2892" s="7"/>
      <c r="C2892" s="7"/>
      <c r="D2892" s="88"/>
      <c r="E2892" s="6"/>
      <c r="F2892" s="88"/>
      <c r="G2892" s="14"/>
      <c r="H2892" s="14"/>
      <c r="I2892" s="17"/>
      <c r="J2892" s="17"/>
      <c r="K2892" s="6"/>
      <c r="L2892" s="6"/>
      <c r="M2892" s="136"/>
      <c r="N2892" s="14"/>
      <c r="O2892" s="26"/>
      <c r="P2892" s="14"/>
      <c r="Q2892" s="14"/>
      <c r="R2892" s="14"/>
      <c r="S2892" s="14"/>
      <c r="T2892" s="14"/>
      <c r="U2892" s="14"/>
      <c r="V2892" s="6"/>
      <c r="W2892" s="256">
        <f t="shared" si="267"/>
        <v>0</v>
      </c>
      <c r="X2892" s="144" t="str">
        <f t="shared" si="269"/>
        <v/>
      </c>
      <c r="Y2892" s="26"/>
      <c r="Z2892" s="34"/>
      <c r="AA2892" s="34"/>
      <c r="AB2892" s="34"/>
      <c r="AC2892" s="35"/>
      <c r="AD2892" s="36"/>
      <c r="AE2892" s="49"/>
      <c r="AF2892" s="246"/>
      <c r="AG2892" s="257">
        <f t="shared" si="268"/>
        <v>0</v>
      </c>
      <c r="AH2892" s="252" t="str">
        <f t="shared" si="270"/>
        <v/>
      </c>
      <c r="AI2892" s="258">
        <f t="shared" si="271"/>
        <v>0</v>
      </c>
    </row>
    <row r="2893" spans="1:35" ht="14.25" customHeight="1" x14ac:dyDescent="0.2">
      <c r="A2893" s="20"/>
      <c r="B2893" s="7"/>
      <c r="C2893" s="7"/>
      <c r="D2893" s="88"/>
      <c r="E2893" s="6"/>
      <c r="F2893" s="88"/>
      <c r="G2893" s="14"/>
      <c r="H2893" s="14"/>
      <c r="I2893" s="17"/>
      <c r="J2893" s="17"/>
      <c r="K2893" s="6"/>
      <c r="L2893" s="6"/>
      <c r="M2893" s="136"/>
      <c r="N2893" s="14"/>
      <c r="O2893" s="26"/>
      <c r="P2893" s="14"/>
      <c r="Q2893" s="14"/>
      <c r="R2893" s="14"/>
      <c r="S2893" s="14"/>
      <c r="T2893" s="14"/>
      <c r="U2893" s="14"/>
      <c r="V2893" s="6"/>
      <c r="W2893" s="256">
        <f t="shared" si="267"/>
        <v>0</v>
      </c>
      <c r="X2893" s="144" t="str">
        <f t="shared" si="269"/>
        <v/>
      </c>
      <c r="Y2893" s="26"/>
      <c r="Z2893" s="34"/>
      <c r="AA2893" s="34"/>
      <c r="AB2893" s="34"/>
      <c r="AC2893" s="35"/>
      <c r="AD2893" s="36"/>
      <c r="AE2893" s="49"/>
      <c r="AF2893" s="246"/>
      <c r="AG2893" s="257">
        <f t="shared" si="268"/>
        <v>0</v>
      </c>
      <c r="AH2893" s="252" t="str">
        <f t="shared" si="270"/>
        <v/>
      </c>
      <c r="AI2893" s="258">
        <f t="shared" si="271"/>
        <v>0</v>
      </c>
    </row>
    <row r="2894" spans="1:35" ht="14.25" customHeight="1" x14ac:dyDescent="0.2">
      <c r="A2894" s="20"/>
      <c r="B2894" s="7"/>
      <c r="C2894" s="7"/>
      <c r="D2894" s="88"/>
      <c r="E2894" s="6"/>
      <c r="F2894" s="88"/>
      <c r="G2894" s="14"/>
      <c r="H2894" s="14"/>
      <c r="I2894" s="17"/>
      <c r="J2894" s="17"/>
      <c r="K2894" s="6"/>
      <c r="L2894" s="6"/>
      <c r="M2894" s="136"/>
      <c r="N2894" s="14"/>
      <c r="O2894" s="26"/>
      <c r="P2894" s="14"/>
      <c r="Q2894" s="14"/>
      <c r="R2894" s="14"/>
      <c r="S2894" s="14"/>
      <c r="T2894" s="14"/>
      <c r="U2894" s="14"/>
      <c r="V2894" s="6"/>
      <c r="W2894" s="256">
        <f t="shared" si="267"/>
        <v>0</v>
      </c>
      <c r="X2894" s="144" t="str">
        <f t="shared" si="269"/>
        <v/>
      </c>
      <c r="Y2894" s="26"/>
      <c r="Z2894" s="34"/>
      <c r="AA2894" s="34"/>
      <c r="AB2894" s="34"/>
      <c r="AC2894" s="35"/>
      <c r="AD2894" s="36"/>
      <c r="AE2894" s="49"/>
      <c r="AF2894" s="246"/>
      <c r="AG2894" s="257">
        <f t="shared" si="268"/>
        <v>0</v>
      </c>
      <c r="AH2894" s="252" t="str">
        <f t="shared" si="270"/>
        <v/>
      </c>
      <c r="AI2894" s="258">
        <f t="shared" si="271"/>
        <v>0</v>
      </c>
    </row>
    <row r="2895" spans="1:35" ht="14.25" customHeight="1" x14ac:dyDescent="0.2">
      <c r="A2895" s="20"/>
      <c r="B2895" s="7"/>
      <c r="C2895" s="7"/>
      <c r="D2895" s="88"/>
      <c r="E2895" s="6"/>
      <c r="F2895" s="88"/>
      <c r="G2895" s="14"/>
      <c r="H2895" s="14"/>
      <c r="I2895" s="17"/>
      <c r="J2895" s="17"/>
      <c r="K2895" s="6"/>
      <c r="L2895" s="6"/>
      <c r="M2895" s="136"/>
      <c r="N2895" s="14"/>
      <c r="O2895" s="26"/>
      <c r="P2895" s="14"/>
      <c r="Q2895" s="14"/>
      <c r="R2895" s="14"/>
      <c r="S2895" s="14"/>
      <c r="T2895" s="14"/>
      <c r="U2895" s="14"/>
      <c r="V2895" s="6"/>
      <c r="W2895" s="256">
        <f t="shared" si="267"/>
        <v>0</v>
      </c>
      <c r="X2895" s="144" t="str">
        <f t="shared" si="269"/>
        <v/>
      </c>
      <c r="Y2895" s="26"/>
      <c r="Z2895" s="34"/>
      <c r="AA2895" s="34"/>
      <c r="AB2895" s="34"/>
      <c r="AC2895" s="35"/>
      <c r="AD2895" s="36"/>
      <c r="AE2895" s="49"/>
      <c r="AF2895" s="246"/>
      <c r="AG2895" s="257">
        <f t="shared" si="268"/>
        <v>0</v>
      </c>
      <c r="AH2895" s="252" t="str">
        <f t="shared" si="270"/>
        <v/>
      </c>
      <c r="AI2895" s="258">
        <f t="shared" si="271"/>
        <v>0</v>
      </c>
    </row>
    <row r="2896" spans="1:35" ht="14.25" customHeight="1" x14ac:dyDescent="0.2">
      <c r="A2896" s="20"/>
      <c r="B2896" s="7"/>
      <c r="C2896" s="7"/>
      <c r="D2896" s="88"/>
      <c r="E2896" s="6"/>
      <c r="F2896" s="88"/>
      <c r="G2896" s="14"/>
      <c r="H2896" s="14"/>
      <c r="I2896" s="17"/>
      <c r="J2896" s="17"/>
      <c r="K2896" s="6"/>
      <c r="L2896" s="6"/>
      <c r="M2896" s="136"/>
      <c r="N2896" s="14"/>
      <c r="O2896" s="26"/>
      <c r="P2896" s="14"/>
      <c r="Q2896" s="14"/>
      <c r="R2896" s="14"/>
      <c r="S2896" s="14"/>
      <c r="T2896" s="14"/>
      <c r="U2896" s="14"/>
      <c r="V2896" s="6"/>
      <c r="W2896" s="256">
        <f t="shared" si="267"/>
        <v>0</v>
      </c>
      <c r="X2896" s="144" t="str">
        <f t="shared" si="269"/>
        <v/>
      </c>
      <c r="Y2896" s="26"/>
      <c r="Z2896" s="34"/>
      <c r="AA2896" s="34"/>
      <c r="AB2896" s="34"/>
      <c r="AC2896" s="35"/>
      <c r="AD2896" s="36"/>
      <c r="AE2896" s="49"/>
      <c r="AF2896" s="246"/>
      <c r="AG2896" s="257">
        <f t="shared" si="268"/>
        <v>0</v>
      </c>
      <c r="AH2896" s="252" t="str">
        <f t="shared" si="270"/>
        <v/>
      </c>
      <c r="AI2896" s="258">
        <f t="shared" si="271"/>
        <v>0</v>
      </c>
    </row>
    <row r="2897" spans="1:35" ht="14.25" customHeight="1" x14ac:dyDescent="0.2">
      <c r="A2897" s="20"/>
      <c r="B2897" s="7"/>
      <c r="C2897" s="7"/>
      <c r="D2897" s="88"/>
      <c r="E2897" s="6"/>
      <c r="F2897" s="88"/>
      <c r="G2897" s="14"/>
      <c r="H2897" s="14"/>
      <c r="I2897" s="17"/>
      <c r="J2897" s="17"/>
      <c r="K2897" s="6"/>
      <c r="L2897" s="6"/>
      <c r="M2897" s="136"/>
      <c r="N2897" s="14"/>
      <c r="O2897" s="26"/>
      <c r="P2897" s="14"/>
      <c r="Q2897" s="14"/>
      <c r="R2897" s="14"/>
      <c r="S2897" s="14"/>
      <c r="T2897" s="14"/>
      <c r="U2897" s="14"/>
      <c r="V2897" s="6"/>
      <c r="W2897" s="256">
        <f t="shared" si="267"/>
        <v>0</v>
      </c>
      <c r="X2897" s="144" t="str">
        <f t="shared" si="269"/>
        <v/>
      </c>
      <c r="Y2897" s="26"/>
      <c r="Z2897" s="34"/>
      <c r="AA2897" s="34"/>
      <c r="AB2897" s="34"/>
      <c r="AC2897" s="35"/>
      <c r="AD2897" s="36"/>
      <c r="AE2897" s="49"/>
      <c r="AF2897" s="246"/>
      <c r="AG2897" s="257">
        <f t="shared" si="268"/>
        <v>0</v>
      </c>
      <c r="AH2897" s="252" t="str">
        <f t="shared" si="270"/>
        <v/>
      </c>
      <c r="AI2897" s="258">
        <f t="shared" si="271"/>
        <v>0</v>
      </c>
    </row>
    <row r="2898" spans="1:35" ht="14.25" customHeight="1" x14ac:dyDescent="0.2">
      <c r="A2898" s="20"/>
      <c r="B2898" s="7"/>
      <c r="C2898" s="7"/>
      <c r="D2898" s="88"/>
      <c r="E2898" s="6"/>
      <c r="F2898" s="88"/>
      <c r="G2898" s="14"/>
      <c r="H2898" s="14"/>
      <c r="I2898" s="17"/>
      <c r="J2898" s="17"/>
      <c r="K2898" s="6"/>
      <c r="L2898" s="6"/>
      <c r="M2898" s="136"/>
      <c r="N2898" s="14"/>
      <c r="O2898" s="26"/>
      <c r="P2898" s="14"/>
      <c r="Q2898" s="14"/>
      <c r="R2898" s="14"/>
      <c r="S2898" s="14"/>
      <c r="T2898" s="14"/>
      <c r="U2898" s="14"/>
      <c r="V2898" s="6"/>
      <c r="W2898" s="256">
        <f t="shared" si="267"/>
        <v>0</v>
      </c>
      <c r="X2898" s="144" t="str">
        <f t="shared" si="269"/>
        <v/>
      </c>
      <c r="Y2898" s="26"/>
      <c r="Z2898" s="34"/>
      <c r="AA2898" s="34"/>
      <c r="AB2898" s="34"/>
      <c r="AC2898" s="35"/>
      <c r="AD2898" s="36"/>
      <c r="AE2898" s="49"/>
      <c r="AF2898" s="246"/>
      <c r="AG2898" s="257">
        <f t="shared" si="268"/>
        <v>0</v>
      </c>
      <c r="AH2898" s="252" t="str">
        <f t="shared" si="270"/>
        <v/>
      </c>
      <c r="AI2898" s="258">
        <f t="shared" si="271"/>
        <v>0</v>
      </c>
    </row>
    <row r="2899" spans="1:35" ht="14.25" customHeight="1" x14ac:dyDescent="0.2">
      <c r="A2899" s="20"/>
      <c r="B2899" s="7"/>
      <c r="C2899" s="7"/>
      <c r="D2899" s="88"/>
      <c r="E2899" s="6"/>
      <c r="F2899" s="88"/>
      <c r="G2899" s="14"/>
      <c r="H2899" s="14"/>
      <c r="I2899" s="17"/>
      <c r="J2899" s="17"/>
      <c r="K2899" s="6"/>
      <c r="L2899" s="6"/>
      <c r="M2899" s="136"/>
      <c r="N2899" s="14"/>
      <c r="O2899" s="26"/>
      <c r="P2899" s="14"/>
      <c r="Q2899" s="14"/>
      <c r="R2899" s="14"/>
      <c r="S2899" s="14"/>
      <c r="T2899" s="14"/>
      <c r="U2899" s="14"/>
      <c r="V2899" s="6"/>
      <c r="W2899" s="256">
        <f t="shared" si="267"/>
        <v>0</v>
      </c>
      <c r="X2899" s="144" t="str">
        <f t="shared" si="269"/>
        <v/>
      </c>
      <c r="Y2899" s="26"/>
      <c r="Z2899" s="34"/>
      <c r="AA2899" s="34"/>
      <c r="AB2899" s="34"/>
      <c r="AC2899" s="35"/>
      <c r="AD2899" s="36"/>
      <c r="AE2899" s="49"/>
      <c r="AF2899" s="246"/>
      <c r="AG2899" s="257">
        <f t="shared" si="268"/>
        <v>0</v>
      </c>
      <c r="AH2899" s="252" t="str">
        <f t="shared" si="270"/>
        <v/>
      </c>
      <c r="AI2899" s="258">
        <f t="shared" si="271"/>
        <v>0</v>
      </c>
    </row>
    <row r="2900" spans="1:35" ht="14.25" customHeight="1" x14ac:dyDescent="0.2">
      <c r="A2900" s="20"/>
      <c r="B2900" s="7"/>
      <c r="C2900" s="7"/>
      <c r="D2900" s="88"/>
      <c r="E2900" s="6"/>
      <c r="F2900" s="88"/>
      <c r="G2900" s="14"/>
      <c r="H2900" s="14"/>
      <c r="I2900" s="17"/>
      <c r="J2900" s="17"/>
      <c r="K2900" s="6"/>
      <c r="L2900" s="6"/>
      <c r="M2900" s="136"/>
      <c r="N2900" s="14"/>
      <c r="O2900" s="26"/>
      <c r="P2900" s="14"/>
      <c r="Q2900" s="14"/>
      <c r="R2900" s="14"/>
      <c r="S2900" s="14"/>
      <c r="T2900" s="14"/>
      <c r="U2900" s="14"/>
      <c r="V2900" s="6"/>
      <c r="W2900" s="256">
        <f t="shared" si="267"/>
        <v>0</v>
      </c>
      <c r="X2900" s="144" t="str">
        <f t="shared" si="269"/>
        <v/>
      </c>
      <c r="Y2900" s="26"/>
      <c r="Z2900" s="34"/>
      <c r="AA2900" s="34"/>
      <c r="AB2900" s="34"/>
      <c r="AC2900" s="35"/>
      <c r="AD2900" s="36"/>
      <c r="AE2900" s="49"/>
      <c r="AF2900" s="246"/>
      <c r="AG2900" s="257">
        <f t="shared" si="268"/>
        <v>0</v>
      </c>
      <c r="AH2900" s="252" t="str">
        <f t="shared" si="270"/>
        <v/>
      </c>
      <c r="AI2900" s="258">
        <f t="shared" si="271"/>
        <v>0</v>
      </c>
    </row>
    <row r="2901" spans="1:35" ht="14.25" customHeight="1" x14ac:dyDescent="0.2">
      <c r="A2901" s="20"/>
      <c r="B2901" s="7"/>
      <c r="C2901" s="7"/>
      <c r="D2901" s="88"/>
      <c r="E2901" s="6"/>
      <c r="F2901" s="88"/>
      <c r="G2901" s="14"/>
      <c r="H2901" s="14"/>
      <c r="I2901" s="17"/>
      <c r="J2901" s="17"/>
      <c r="K2901" s="6"/>
      <c r="L2901" s="6"/>
      <c r="M2901" s="136"/>
      <c r="N2901" s="14"/>
      <c r="O2901" s="26"/>
      <c r="P2901" s="14"/>
      <c r="Q2901" s="14"/>
      <c r="R2901" s="14"/>
      <c r="S2901" s="14"/>
      <c r="T2901" s="14"/>
      <c r="U2901" s="14"/>
      <c r="V2901" s="6"/>
      <c r="W2901" s="256">
        <f t="shared" si="267"/>
        <v>0</v>
      </c>
      <c r="X2901" s="144" t="str">
        <f t="shared" si="269"/>
        <v/>
      </c>
      <c r="Y2901" s="26"/>
      <c r="Z2901" s="34"/>
      <c r="AA2901" s="34"/>
      <c r="AB2901" s="34"/>
      <c r="AC2901" s="35"/>
      <c r="AD2901" s="36"/>
      <c r="AE2901" s="49"/>
      <c r="AF2901" s="246"/>
      <c r="AG2901" s="257">
        <f t="shared" si="268"/>
        <v>0</v>
      </c>
      <c r="AH2901" s="252" t="str">
        <f t="shared" si="270"/>
        <v/>
      </c>
      <c r="AI2901" s="258">
        <f t="shared" si="271"/>
        <v>0</v>
      </c>
    </row>
    <row r="2902" spans="1:35" ht="14.25" customHeight="1" x14ac:dyDescent="0.2">
      <c r="A2902" s="20"/>
      <c r="B2902" s="7"/>
      <c r="C2902" s="7"/>
      <c r="D2902" s="88"/>
      <c r="E2902" s="6"/>
      <c r="F2902" s="88"/>
      <c r="G2902" s="14"/>
      <c r="H2902" s="14"/>
      <c r="I2902" s="17"/>
      <c r="J2902" s="17"/>
      <c r="K2902" s="6"/>
      <c r="L2902" s="6"/>
      <c r="M2902" s="136"/>
      <c r="N2902" s="14"/>
      <c r="O2902" s="26"/>
      <c r="P2902" s="14"/>
      <c r="Q2902" s="14"/>
      <c r="R2902" s="14"/>
      <c r="S2902" s="14"/>
      <c r="T2902" s="14"/>
      <c r="U2902" s="14"/>
      <c r="V2902" s="6"/>
      <c r="W2902" s="256">
        <f t="shared" si="267"/>
        <v>0</v>
      </c>
      <c r="X2902" s="144" t="str">
        <f t="shared" si="269"/>
        <v/>
      </c>
      <c r="Y2902" s="26"/>
      <c r="Z2902" s="34"/>
      <c r="AA2902" s="34"/>
      <c r="AB2902" s="34"/>
      <c r="AC2902" s="35"/>
      <c r="AD2902" s="36"/>
      <c r="AE2902" s="49"/>
      <c r="AF2902" s="246"/>
      <c r="AG2902" s="257">
        <f t="shared" si="268"/>
        <v>0</v>
      </c>
      <c r="AH2902" s="252" t="str">
        <f t="shared" si="270"/>
        <v/>
      </c>
      <c r="AI2902" s="258">
        <f t="shared" si="271"/>
        <v>0</v>
      </c>
    </row>
    <row r="2903" spans="1:35" ht="14.25" customHeight="1" x14ac:dyDescent="0.2">
      <c r="A2903" s="20"/>
      <c r="B2903" s="7"/>
      <c r="C2903" s="7"/>
      <c r="D2903" s="88"/>
      <c r="E2903" s="6"/>
      <c r="F2903" s="88"/>
      <c r="G2903" s="14"/>
      <c r="H2903" s="14"/>
      <c r="I2903" s="17"/>
      <c r="J2903" s="17"/>
      <c r="K2903" s="6"/>
      <c r="L2903" s="6"/>
      <c r="M2903" s="136"/>
      <c r="N2903" s="14"/>
      <c r="O2903" s="26"/>
      <c r="P2903" s="14"/>
      <c r="Q2903" s="14"/>
      <c r="R2903" s="14"/>
      <c r="S2903" s="14"/>
      <c r="T2903" s="14"/>
      <c r="U2903" s="14"/>
      <c r="V2903" s="6"/>
      <c r="W2903" s="256">
        <f t="shared" si="267"/>
        <v>0</v>
      </c>
      <c r="X2903" s="144" t="str">
        <f t="shared" si="269"/>
        <v/>
      </c>
      <c r="Y2903" s="26"/>
      <c r="Z2903" s="34"/>
      <c r="AA2903" s="34"/>
      <c r="AB2903" s="34"/>
      <c r="AC2903" s="35"/>
      <c r="AD2903" s="36"/>
      <c r="AE2903" s="49"/>
      <c r="AF2903" s="246"/>
      <c r="AG2903" s="257">
        <f t="shared" si="268"/>
        <v>0</v>
      </c>
      <c r="AH2903" s="252" t="str">
        <f t="shared" si="270"/>
        <v/>
      </c>
      <c r="AI2903" s="258">
        <f t="shared" si="271"/>
        <v>0</v>
      </c>
    </row>
    <row r="2904" spans="1:35" ht="14.25" customHeight="1" x14ac:dyDescent="0.2">
      <c r="A2904" s="20"/>
      <c r="B2904" s="7"/>
      <c r="C2904" s="7"/>
      <c r="D2904" s="88"/>
      <c r="E2904" s="6"/>
      <c r="F2904" s="88"/>
      <c r="G2904" s="14"/>
      <c r="H2904" s="14"/>
      <c r="I2904" s="17"/>
      <c r="J2904" s="17"/>
      <c r="K2904" s="6"/>
      <c r="L2904" s="6"/>
      <c r="M2904" s="136"/>
      <c r="N2904" s="14"/>
      <c r="O2904" s="26"/>
      <c r="P2904" s="14"/>
      <c r="Q2904" s="14"/>
      <c r="R2904" s="14"/>
      <c r="S2904" s="14"/>
      <c r="T2904" s="14"/>
      <c r="U2904" s="14"/>
      <c r="V2904" s="6"/>
      <c r="W2904" s="256">
        <f t="shared" si="267"/>
        <v>0</v>
      </c>
      <c r="X2904" s="144" t="str">
        <f t="shared" si="269"/>
        <v/>
      </c>
      <c r="Y2904" s="26"/>
      <c r="Z2904" s="34"/>
      <c r="AA2904" s="34"/>
      <c r="AB2904" s="34"/>
      <c r="AC2904" s="35"/>
      <c r="AD2904" s="36"/>
      <c r="AE2904" s="49"/>
      <c r="AF2904" s="246"/>
      <c r="AG2904" s="257">
        <f t="shared" si="268"/>
        <v>0</v>
      </c>
      <c r="AH2904" s="252" t="str">
        <f t="shared" si="270"/>
        <v/>
      </c>
      <c r="AI2904" s="258">
        <f t="shared" si="271"/>
        <v>0</v>
      </c>
    </row>
    <row r="2905" spans="1:35" ht="14.25" customHeight="1" x14ac:dyDescent="0.2">
      <c r="A2905" s="20"/>
      <c r="B2905" s="7"/>
      <c r="C2905" s="7"/>
      <c r="D2905" s="88"/>
      <c r="E2905" s="6"/>
      <c r="F2905" s="88"/>
      <c r="G2905" s="14"/>
      <c r="H2905" s="14"/>
      <c r="I2905" s="17"/>
      <c r="J2905" s="17"/>
      <c r="K2905" s="6"/>
      <c r="L2905" s="6"/>
      <c r="M2905" s="136"/>
      <c r="N2905" s="14"/>
      <c r="O2905" s="26"/>
      <c r="P2905" s="14"/>
      <c r="Q2905" s="14"/>
      <c r="R2905" s="14"/>
      <c r="S2905" s="14"/>
      <c r="T2905" s="14"/>
      <c r="U2905" s="14"/>
      <c r="V2905" s="6"/>
      <c r="W2905" s="256">
        <f t="shared" si="267"/>
        <v>0</v>
      </c>
      <c r="X2905" s="144" t="str">
        <f t="shared" si="269"/>
        <v/>
      </c>
      <c r="Y2905" s="26"/>
      <c r="Z2905" s="34"/>
      <c r="AA2905" s="34"/>
      <c r="AB2905" s="34"/>
      <c r="AC2905" s="35"/>
      <c r="AD2905" s="36"/>
      <c r="AE2905" s="49"/>
      <c r="AF2905" s="246"/>
      <c r="AG2905" s="257">
        <f t="shared" si="268"/>
        <v>0</v>
      </c>
      <c r="AH2905" s="252" t="str">
        <f t="shared" si="270"/>
        <v/>
      </c>
      <c r="AI2905" s="258">
        <f t="shared" si="271"/>
        <v>0</v>
      </c>
    </row>
    <row r="2906" spans="1:35" ht="14.25" customHeight="1" x14ac:dyDescent="0.2">
      <c r="A2906" s="20"/>
      <c r="B2906" s="7"/>
      <c r="C2906" s="7"/>
      <c r="D2906" s="88"/>
      <c r="E2906" s="6"/>
      <c r="F2906" s="88"/>
      <c r="G2906" s="14"/>
      <c r="H2906" s="14"/>
      <c r="I2906" s="17"/>
      <c r="J2906" s="17"/>
      <c r="K2906" s="6"/>
      <c r="L2906" s="6"/>
      <c r="M2906" s="136"/>
      <c r="N2906" s="14"/>
      <c r="O2906" s="26"/>
      <c r="P2906" s="14"/>
      <c r="Q2906" s="14"/>
      <c r="R2906" s="14"/>
      <c r="S2906" s="14"/>
      <c r="T2906" s="14"/>
      <c r="U2906" s="14"/>
      <c r="V2906" s="6"/>
      <c r="W2906" s="256">
        <f t="shared" si="267"/>
        <v>0</v>
      </c>
      <c r="X2906" s="144" t="str">
        <f t="shared" si="269"/>
        <v/>
      </c>
      <c r="Y2906" s="26"/>
      <c r="Z2906" s="34"/>
      <c r="AA2906" s="34"/>
      <c r="AB2906" s="34"/>
      <c r="AC2906" s="35"/>
      <c r="AD2906" s="36"/>
      <c r="AE2906" s="49"/>
      <c r="AF2906" s="246"/>
      <c r="AG2906" s="257">
        <f t="shared" si="268"/>
        <v>0</v>
      </c>
      <c r="AH2906" s="252" t="str">
        <f t="shared" si="270"/>
        <v/>
      </c>
      <c r="AI2906" s="258">
        <f t="shared" si="271"/>
        <v>0</v>
      </c>
    </row>
    <row r="2907" spans="1:35" ht="14.25" customHeight="1" x14ac:dyDescent="0.2">
      <c r="A2907" s="20"/>
      <c r="B2907" s="7"/>
      <c r="C2907" s="7"/>
      <c r="D2907" s="88"/>
      <c r="E2907" s="6"/>
      <c r="F2907" s="88"/>
      <c r="G2907" s="14"/>
      <c r="H2907" s="14"/>
      <c r="I2907" s="17"/>
      <c r="J2907" s="17"/>
      <c r="K2907" s="6"/>
      <c r="L2907" s="6"/>
      <c r="M2907" s="136"/>
      <c r="N2907" s="14"/>
      <c r="O2907" s="26"/>
      <c r="P2907" s="14"/>
      <c r="Q2907" s="14"/>
      <c r="R2907" s="14"/>
      <c r="S2907" s="14"/>
      <c r="T2907" s="14"/>
      <c r="U2907" s="14"/>
      <c r="V2907" s="6"/>
      <c r="W2907" s="256">
        <f t="shared" si="267"/>
        <v>0</v>
      </c>
      <c r="X2907" s="144" t="str">
        <f t="shared" si="269"/>
        <v/>
      </c>
      <c r="Y2907" s="26"/>
      <c r="Z2907" s="34"/>
      <c r="AA2907" s="34"/>
      <c r="AB2907" s="34"/>
      <c r="AC2907" s="35"/>
      <c r="AD2907" s="36"/>
      <c r="AE2907" s="49"/>
      <c r="AF2907" s="246"/>
      <c r="AG2907" s="257">
        <f t="shared" si="268"/>
        <v>0</v>
      </c>
      <c r="AH2907" s="252" t="str">
        <f t="shared" si="270"/>
        <v/>
      </c>
      <c r="AI2907" s="258">
        <f t="shared" si="271"/>
        <v>0</v>
      </c>
    </row>
    <row r="2908" spans="1:35" ht="14.25" customHeight="1" x14ac:dyDescent="0.2">
      <c r="A2908" s="20"/>
      <c r="B2908" s="7"/>
      <c r="C2908" s="7"/>
      <c r="D2908" s="88"/>
      <c r="E2908" s="6"/>
      <c r="F2908" s="88"/>
      <c r="G2908" s="14"/>
      <c r="H2908" s="14"/>
      <c r="I2908" s="17"/>
      <c r="J2908" s="17"/>
      <c r="K2908" s="6"/>
      <c r="L2908" s="6"/>
      <c r="M2908" s="136"/>
      <c r="N2908" s="14"/>
      <c r="O2908" s="26"/>
      <c r="P2908" s="14"/>
      <c r="Q2908" s="14"/>
      <c r="R2908" s="14"/>
      <c r="S2908" s="14"/>
      <c r="T2908" s="14"/>
      <c r="U2908" s="14"/>
      <c r="V2908" s="6"/>
      <c r="W2908" s="256">
        <f t="shared" si="267"/>
        <v>0</v>
      </c>
      <c r="X2908" s="144" t="str">
        <f t="shared" si="269"/>
        <v/>
      </c>
      <c r="Y2908" s="26"/>
      <c r="Z2908" s="34"/>
      <c r="AA2908" s="34"/>
      <c r="AB2908" s="34"/>
      <c r="AC2908" s="35"/>
      <c r="AD2908" s="36"/>
      <c r="AE2908" s="49"/>
      <c r="AF2908" s="246"/>
      <c r="AG2908" s="257">
        <f t="shared" si="268"/>
        <v>0</v>
      </c>
      <c r="AH2908" s="252" t="str">
        <f t="shared" si="270"/>
        <v/>
      </c>
      <c r="AI2908" s="258">
        <f t="shared" si="271"/>
        <v>0</v>
      </c>
    </row>
    <row r="2909" spans="1:35" ht="14.25" customHeight="1" x14ac:dyDescent="0.2">
      <c r="A2909" s="20"/>
      <c r="B2909" s="7"/>
      <c r="C2909" s="7"/>
      <c r="D2909" s="88"/>
      <c r="E2909" s="6"/>
      <c r="F2909" s="88"/>
      <c r="G2909" s="14"/>
      <c r="H2909" s="14"/>
      <c r="I2909" s="17"/>
      <c r="J2909" s="17"/>
      <c r="K2909" s="6"/>
      <c r="L2909" s="6"/>
      <c r="M2909" s="136"/>
      <c r="N2909" s="14"/>
      <c r="O2909" s="26"/>
      <c r="P2909" s="14"/>
      <c r="Q2909" s="14"/>
      <c r="R2909" s="14"/>
      <c r="S2909" s="14"/>
      <c r="T2909" s="14"/>
      <c r="U2909" s="14"/>
      <c r="V2909" s="6"/>
      <c r="W2909" s="256">
        <f t="shared" si="267"/>
        <v>0</v>
      </c>
      <c r="X2909" s="144" t="str">
        <f t="shared" si="269"/>
        <v/>
      </c>
      <c r="Y2909" s="26"/>
      <c r="Z2909" s="34"/>
      <c r="AA2909" s="34"/>
      <c r="AB2909" s="34"/>
      <c r="AC2909" s="35"/>
      <c r="AD2909" s="36"/>
      <c r="AE2909" s="49"/>
      <c r="AF2909" s="246"/>
      <c r="AG2909" s="257">
        <f t="shared" si="268"/>
        <v>0</v>
      </c>
      <c r="AH2909" s="252" t="str">
        <f t="shared" si="270"/>
        <v/>
      </c>
      <c r="AI2909" s="258">
        <f t="shared" si="271"/>
        <v>0</v>
      </c>
    </row>
    <row r="2910" spans="1:35" ht="14.25" customHeight="1" x14ac:dyDescent="0.2">
      <c r="A2910" s="20"/>
      <c r="B2910" s="7"/>
      <c r="C2910" s="7"/>
      <c r="D2910" s="88"/>
      <c r="E2910" s="6"/>
      <c r="F2910" s="88"/>
      <c r="G2910" s="14"/>
      <c r="H2910" s="14"/>
      <c r="I2910" s="17"/>
      <c r="J2910" s="17"/>
      <c r="K2910" s="6"/>
      <c r="L2910" s="6"/>
      <c r="M2910" s="136"/>
      <c r="N2910" s="14"/>
      <c r="O2910" s="26"/>
      <c r="P2910" s="14"/>
      <c r="Q2910" s="14"/>
      <c r="R2910" s="14"/>
      <c r="S2910" s="14"/>
      <c r="T2910" s="14"/>
      <c r="U2910" s="14"/>
      <c r="V2910" s="6"/>
      <c r="W2910" s="256">
        <f t="shared" si="267"/>
        <v>0</v>
      </c>
      <c r="X2910" s="144" t="str">
        <f t="shared" si="269"/>
        <v/>
      </c>
      <c r="Y2910" s="26"/>
      <c r="Z2910" s="34"/>
      <c r="AA2910" s="34"/>
      <c r="AB2910" s="34"/>
      <c r="AC2910" s="35"/>
      <c r="AD2910" s="36"/>
      <c r="AE2910" s="49"/>
      <c r="AF2910" s="246"/>
      <c r="AG2910" s="257">
        <f t="shared" si="268"/>
        <v>0</v>
      </c>
      <c r="AH2910" s="252" t="str">
        <f t="shared" si="270"/>
        <v/>
      </c>
      <c r="AI2910" s="258">
        <f t="shared" si="271"/>
        <v>0</v>
      </c>
    </row>
    <row r="2911" spans="1:35" ht="14.25" customHeight="1" x14ac:dyDescent="0.2">
      <c r="A2911" s="20"/>
      <c r="B2911" s="7"/>
      <c r="C2911" s="7"/>
      <c r="D2911" s="88"/>
      <c r="E2911" s="6"/>
      <c r="F2911" s="88"/>
      <c r="G2911" s="14"/>
      <c r="H2911" s="14"/>
      <c r="I2911" s="17"/>
      <c r="J2911" s="17"/>
      <c r="K2911" s="6"/>
      <c r="L2911" s="6"/>
      <c r="M2911" s="136"/>
      <c r="N2911" s="14"/>
      <c r="O2911" s="26"/>
      <c r="P2911" s="14"/>
      <c r="Q2911" s="14"/>
      <c r="R2911" s="14"/>
      <c r="S2911" s="14"/>
      <c r="T2911" s="14"/>
      <c r="U2911" s="14"/>
      <c r="V2911" s="6"/>
      <c r="W2911" s="256">
        <f t="shared" si="267"/>
        <v>0</v>
      </c>
      <c r="X2911" s="144" t="str">
        <f t="shared" si="269"/>
        <v/>
      </c>
      <c r="Y2911" s="26"/>
      <c r="Z2911" s="34"/>
      <c r="AA2911" s="34"/>
      <c r="AB2911" s="34"/>
      <c r="AC2911" s="35"/>
      <c r="AD2911" s="36"/>
      <c r="AE2911" s="49"/>
      <c r="AF2911" s="246"/>
      <c r="AG2911" s="257">
        <f t="shared" si="268"/>
        <v>0</v>
      </c>
      <c r="AH2911" s="252" t="str">
        <f t="shared" si="270"/>
        <v/>
      </c>
      <c r="AI2911" s="258">
        <f t="shared" si="271"/>
        <v>0</v>
      </c>
    </row>
    <row r="2912" spans="1:35" ht="14.25" customHeight="1" x14ac:dyDescent="0.2">
      <c r="A2912" s="20"/>
      <c r="B2912" s="7"/>
      <c r="C2912" s="7"/>
      <c r="D2912" s="88"/>
      <c r="E2912" s="6"/>
      <c r="F2912" s="88"/>
      <c r="G2912" s="14"/>
      <c r="H2912" s="14"/>
      <c r="I2912" s="17"/>
      <c r="J2912" s="17"/>
      <c r="K2912" s="6"/>
      <c r="L2912" s="6"/>
      <c r="M2912" s="136"/>
      <c r="N2912" s="14"/>
      <c r="O2912" s="26"/>
      <c r="P2912" s="14"/>
      <c r="Q2912" s="14"/>
      <c r="R2912" s="14"/>
      <c r="S2912" s="14"/>
      <c r="T2912" s="14"/>
      <c r="U2912" s="14"/>
      <c r="V2912" s="6"/>
      <c r="W2912" s="256">
        <f t="shared" si="267"/>
        <v>0</v>
      </c>
      <c r="X2912" s="144" t="str">
        <f t="shared" si="269"/>
        <v/>
      </c>
      <c r="Y2912" s="26"/>
      <c r="Z2912" s="34"/>
      <c r="AA2912" s="34"/>
      <c r="AB2912" s="34"/>
      <c r="AC2912" s="35"/>
      <c r="AD2912" s="36"/>
      <c r="AE2912" s="49"/>
      <c r="AF2912" s="246"/>
      <c r="AG2912" s="257">
        <f t="shared" si="268"/>
        <v>0</v>
      </c>
      <c r="AH2912" s="252" t="str">
        <f t="shared" si="270"/>
        <v/>
      </c>
      <c r="AI2912" s="258">
        <f t="shared" si="271"/>
        <v>0</v>
      </c>
    </row>
    <row r="2913" spans="1:35" ht="14.25" customHeight="1" x14ac:dyDescent="0.2">
      <c r="A2913" s="20"/>
      <c r="B2913" s="7"/>
      <c r="C2913" s="7"/>
      <c r="D2913" s="88"/>
      <c r="E2913" s="6"/>
      <c r="F2913" s="88"/>
      <c r="G2913" s="14"/>
      <c r="H2913" s="14"/>
      <c r="I2913" s="17"/>
      <c r="J2913" s="17"/>
      <c r="K2913" s="6"/>
      <c r="L2913" s="6"/>
      <c r="M2913" s="136"/>
      <c r="N2913" s="14"/>
      <c r="O2913" s="26"/>
      <c r="P2913" s="14"/>
      <c r="Q2913" s="14"/>
      <c r="R2913" s="14"/>
      <c r="S2913" s="14"/>
      <c r="T2913" s="14"/>
      <c r="U2913" s="14"/>
      <c r="V2913" s="6"/>
      <c r="W2913" s="256">
        <f t="shared" si="267"/>
        <v>0</v>
      </c>
      <c r="X2913" s="144" t="str">
        <f t="shared" si="269"/>
        <v/>
      </c>
      <c r="Y2913" s="26"/>
      <c r="Z2913" s="34"/>
      <c r="AA2913" s="34"/>
      <c r="AB2913" s="34"/>
      <c r="AC2913" s="35"/>
      <c r="AD2913" s="36"/>
      <c r="AE2913" s="49"/>
      <c r="AF2913" s="246"/>
      <c r="AG2913" s="257">
        <f t="shared" si="268"/>
        <v>0</v>
      </c>
      <c r="AH2913" s="252" t="str">
        <f t="shared" si="270"/>
        <v/>
      </c>
      <c r="AI2913" s="258">
        <f t="shared" si="271"/>
        <v>0</v>
      </c>
    </row>
    <row r="2914" spans="1:35" ht="14.25" customHeight="1" x14ac:dyDescent="0.2">
      <c r="A2914" s="20"/>
      <c r="B2914" s="7"/>
      <c r="C2914" s="7"/>
      <c r="D2914" s="88"/>
      <c r="E2914" s="6"/>
      <c r="F2914" s="88"/>
      <c r="G2914" s="14"/>
      <c r="H2914" s="14"/>
      <c r="I2914" s="17"/>
      <c r="J2914" s="17"/>
      <c r="K2914" s="6"/>
      <c r="L2914" s="6"/>
      <c r="M2914" s="136"/>
      <c r="N2914" s="14"/>
      <c r="O2914" s="26"/>
      <c r="P2914" s="14"/>
      <c r="Q2914" s="14"/>
      <c r="R2914" s="14"/>
      <c r="S2914" s="14"/>
      <c r="T2914" s="14"/>
      <c r="U2914" s="14"/>
      <c r="V2914" s="6"/>
      <c r="W2914" s="256">
        <f t="shared" si="267"/>
        <v>0</v>
      </c>
      <c r="X2914" s="144" t="str">
        <f t="shared" si="269"/>
        <v/>
      </c>
      <c r="Y2914" s="26"/>
      <c r="Z2914" s="34"/>
      <c r="AA2914" s="34"/>
      <c r="AB2914" s="34"/>
      <c r="AC2914" s="35"/>
      <c r="AD2914" s="36"/>
      <c r="AE2914" s="49"/>
      <c r="AF2914" s="246"/>
      <c r="AG2914" s="257">
        <f t="shared" si="268"/>
        <v>0</v>
      </c>
      <c r="AH2914" s="252" t="str">
        <f t="shared" si="270"/>
        <v/>
      </c>
      <c r="AI2914" s="258">
        <f t="shared" si="271"/>
        <v>0</v>
      </c>
    </row>
    <row r="2915" spans="1:35" ht="14.25" customHeight="1" x14ac:dyDescent="0.2">
      <c r="A2915" s="20"/>
      <c r="B2915" s="7"/>
      <c r="C2915" s="7"/>
      <c r="D2915" s="88"/>
      <c r="E2915" s="6"/>
      <c r="F2915" s="88"/>
      <c r="G2915" s="14"/>
      <c r="H2915" s="14"/>
      <c r="I2915" s="17"/>
      <c r="J2915" s="17"/>
      <c r="K2915" s="6"/>
      <c r="L2915" s="6"/>
      <c r="M2915" s="136"/>
      <c r="N2915" s="14"/>
      <c r="O2915" s="26"/>
      <c r="P2915" s="14"/>
      <c r="Q2915" s="14"/>
      <c r="R2915" s="14"/>
      <c r="S2915" s="14"/>
      <c r="T2915" s="14"/>
      <c r="U2915" s="14"/>
      <c r="V2915" s="6"/>
      <c r="W2915" s="256">
        <f t="shared" si="267"/>
        <v>0</v>
      </c>
      <c r="X2915" s="144" t="str">
        <f t="shared" si="269"/>
        <v/>
      </c>
      <c r="Y2915" s="26"/>
      <c r="Z2915" s="34"/>
      <c r="AA2915" s="34"/>
      <c r="AB2915" s="34"/>
      <c r="AC2915" s="35"/>
      <c r="AD2915" s="36"/>
      <c r="AE2915" s="49"/>
      <c r="AF2915" s="246"/>
      <c r="AG2915" s="257">
        <f t="shared" si="268"/>
        <v>0</v>
      </c>
      <c r="AH2915" s="252" t="str">
        <f t="shared" si="270"/>
        <v/>
      </c>
      <c r="AI2915" s="258">
        <f t="shared" si="271"/>
        <v>0</v>
      </c>
    </row>
    <row r="2916" spans="1:35" ht="14.25" customHeight="1" x14ac:dyDescent="0.2">
      <c r="A2916" s="20"/>
      <c r="B2916" s="7"/>
      <c r="C2916" s="7"/>
      <c r="D2916" s="88"/>
      <c r="E2916" s="6"/>
      <c r="F2916" s="88"/>
      <c r="G2916" s="14"/>
      <c r="H2916" s="14"/>
      <c r="I2916" s="17"/>
      <c r="J2916" s="17"/>
      <c r="K2916" s="6"/>
      <c r="L2916" s="6"/>
      <c r="M2916" s="136"/>
      <c r="N2916" s="14"/>
      <c r="O2916" s="26"/>
      <c r="P2916" s="14"/>
      <c r="Q2916" s="14"/>
      <c r="R2916" s="14"/>
      <c r="S2916" s="14"/>
      <c r="T2916" s="14"/>
      <c r="U2916" s="14"/>
      <c r="V2916" s="6"/>
      <c r="W2916" s="256">
        <f t="shared" si="267"/>
        <v>0</v>
      </c>
      <c r="X2916" s="144" t="str">
        <f t="shared" si="269"/>
        <v/>
      </c>
      <c r="Y2916" s="26"/>
      <c r="Z2916" s="34"/>
      <c r="AA2916" s="34"/>
      <c r="AB2916" s="34"/>
      <c r="AC2916" s="35"/>
      <c r="AD2916" s="36"/>
      <c r="AE2916" s="49"/>
      <c r="AF2916" s="246"/>
      <c r="AG2916" s="257">
        <f t="shared" si="268"/>
        <v>0</v>
      </c>
      <c r="AH2916" s="252" t="str">
        <f t="shared" si="270"/>
        <v/>
      </c>
      <c r="AI2916" s="258">
        <f t="shared" si="271"/>
        <v>0</v>
      </c>
    </row>
    <row r="2917" spans="1:35" ht="14.25" customHeight="1" x14ac:dyDescent="0.2">
      <c r="A2917" s="20"/>
      <c r="B2917" s="7"/>
      <c r="C2917" s="7"/>
      <c r="D2917" s="88"/>
      <c r="E2917" s="6"/>
      <c r="F2917" s="88"/>
      <c r="G2917" s="14"/>
      <c r="H2917" s="14"/>
      <c r="I2917" s="17"/>
      <c r="J2917" s="17"/>
      <c r="K2917" s="6"/>
      <c r="L2917" s="6"/>
      <c r="M2917" s="136"/>
      <c r="N2917" s="14"/>
      <c r="O2917" s="26"/>
      <c r="P2917" s="14"/>
      <c r="Q2917" s="14"/>
      <c r="R2917" s="14"/>
      <c r="S2917" s="14"/>
      <c r="T2917" s="14"/>
      <c r="U2917" s="14"/>
      <c r="V2917" s="6"/>
      <c r="W2917" s="256">
        <f t="shared" si="267"/>
        <v>0</v>
      </c>
      <c r="X2917" s="144" t="str">
        <f t="shared" si="269"/>
        <v/>
      </c>
      <c r="Y2917" s="26"/>
      <c r="Z2917" s="34"/>
      <c r="AA2917" s="34"/>
      <c r="AB2917" s="34"/>
      <c r="AC2917" s="35"/>
      <c r="AD2917" s="36"/>
      <c r="AE2917" s="49"/>
      <c r="AF2917" s="246"/>
      <c r="AG2917" s="257">
        <f t="shared" si="268"/>
        <v>0</v>
      </c>
      <c r="AH2917" s="252" t="str">
        <f t="shared" si="270"/>
        <v/>
      </c>
      <c r="AI2917" s="258">
        <f t="shared" si="271"/>
        <v>0</v>
      </c>
    </row>
    <row r="2918" spans="1:35" ht="14.25" customHeight="1" x14ac:dyDescent="0.2">
      <c r="A2918" s="20"/>
      <c r="B2918" s="7"/>
      <c r="C2918" s="7"/>
      <c r="D2918" s="88"/>
      <c r="E2918" s="6"/>
      <c r="F2918" s="88"/>
      <c r="G2918" s="14"/>
      <c r="H2918" s="14"/>
      <c r="I2918" s="17"/>
      <c r="J2918" s="17"/>
      <c r="K2918" s="6"/>
      <c r="L2918" s="6"/>
      <c r="M2918" s="136"/>
      <c r="N2918" s="14"/>
      <c r="O2918" s="26"/>
      <c r="P2918" s="14"/>
      <c r="Q2918" s="14"/>
      <c r="R2918" s="14"/>
      <c r="S2918" s="14"/>
      <c r="T2918" s="14"/>
      <c r="U2918" s="14"/>
      <c r="V2918" s="6"/>
      <c r="W2918" s="256">
        <f t="shared" si="267"/>
        <v>0</v>
      </c>
      <c r="X2918" s="144" t="str">
        <f t="shared" si="269"/>
        <v/>
      </c>
      <c r="Y2918" s="26"/>
      <c r="Z2918" s="34"/>
      <c r="AA2918" s="34"/>
      <c r="AB2918" s="34"/>
      <c r="AC2918" s="35"/>
      <c r="AD2918" s="36"/>
      <c r="AE2918" s="49"/>
      <c r="AF2918" s="246"/>
      <c r="AG2918" s="257">
        <f t="shared" si="268"/>
        <v>0</v>
      </c>
      <c r="AH2918" s="252" t="str">
        <f t="shared" si="270"/>
        <v/>
      </c>
      <c r="AI2918" s="258">
        <f t="shared" si="271"/>
        <v>0</v>
      </c>
    </row>
    <row r="2919" spans="1:35" ht="14.25" customHeight="1" x14ac:dyDescent="0.2">
      <c r="A2919" s="20"/>
      <c r="B2919" s="7"/>
      <c r="C2919" s="7"/>
      <c r="D2919" s="88"/>
      <c r="E2919" s="6"/>
      <c r="F2919" s="88"/>
      <c r="G2919" s="14"/>
      <c r="H2919" s="14"/>
      <c r="I2919" s="17"/>
      <c r="J2919" s="17"/>
      <c r="K2919" s="6"/>
      <c r="L2919" s="6"/>
      <c r="M2919" s="136"/>
      <c r="N2919" s="14"/>
      <c r="O2919" s="26"/>
      <c r="P2919" s="14"/>
      <c r="Q2919" s="14"/>
      <c r="R2919" s="14"/>
      <c r="S2919" s="14"/>
      <c r="T2919" s="14"/>
      <c r="U2919" s="14"/>
      <c r="V2919" s="6"/>
      <c r="W2919" s="256">
        <f t="shared" si="267"/>
        <v>0</v>
      </c>
      <c r="X2919" s="144" t="str">
        <f t="shared" si="269"/>
        <v/>
      </c>
      <c r="Y2919" s="26"/>
      <c r="Z2919" s="34"/>
      <c r="AA2919" s="34"/>
      <c r="AB2919" s="34"/>
      <c r="AC2919" s="35"/>
      <c r="AD2919" s="36"/>
      <c r="AE2919" s="49"/>
      <c r="AF2919" s="246"/>
      <c r="AG2919" s="257">
        <f t="shared" si="268"/>
        <v>0</v>
      </c>
      <c r="AH2919" s="252" t="str">
        <f t="shared" si="270"/>
        <v/>
      </c>
      <c r="AI2919" s="258">
        <f t="shared" si="271"/>
        <v>0</v>
      </c>
    </row>
    <row r="2920" spans="1:35" ht="14.25" customHeight="1" x14ac:dyDescent="0.2">
      <c r="A2920" s="20"/>
      <c r="B2920" s="7"/>
      <c r="C2920" s="7"/>
      <c r="D2920" s="88"/>
      <c r="E2920" s="6"/>
      <c r="F2920" s="88"/>
      <c r="G2920" s="14"/>
      <c r="H2920" s="14"/>
      <c r="I2920" s="17"/>
      <c r="J2920" s="17"/>
      <c r="K2920" s="6"/>
      <c r="L2920" s="6"/>
      <c r="M2920" s="136"/>
      <c r="N2920" s="14"/>
      <c r="O2920" s="26"/>
      <c r="P2920" s="14"/>
      <c r="Q2920" s="14"/>
      <c r="R2920" s="14"/>
      <c r="S2920" s="14"/>
      <c r="T2920" s="14"/>
      <c r="U2920" s="14"/>
      <c r="V2920" s="6"/>
      <c r="W2920" s="256">
        <f t="shared" ref="W2920:W2983" si="272">S2920+T2920+U2920+V2920</f>
        <v>0</v>
      </c>
      <c r="X2920" s="144" t="str">
        <f t="shared" si="269"/>
        <v/>
      </c>
      <c r="Y2920" s="26"/>
      <c r="Z2920" s="34"/>
      <c r="AA2920" s="34"/>
      <c r="AB2920" s="34"/>
      <c r="AC2920" s="35"/>
      <c r="AD2920" s="36"/>
      <c r="AE2920" s="49"/>
      <c r="AF2920" s="246"/>
      <c r="AG2920" s="257">
        <f t="shared" ref="AG2920:AG2983" si="273">N2920*C2920</f>
        <v>0</v>
      </c>
      <c r="AH2920" s="252" t="str">
        <f t="shared" si="270"/>
        <v/>
      </c>
      <c r="AI2920" s="258">
        <f t="shared" si="271"/>
        <v>0</v>
      </c>
    </row>
    <row r="2921" spans="1:35" ht="14.25" customHeight="1" x14ac:dyDescent="0.2">
      <c r="A2921" s="20"/>
      <c r="B2921" s="7"/>
      <c r="C2921" s="7"/>
      <c r="D2921" s="88"/>
      <c r="E2921" s="6"/>
      <c r="F2921" s="88"/>
      <c r="G2921" s="14"/>
      <c r="H2921" s="14"/>
      <c r="I2921" s="17"/>
      <c r="J2921" s="17"/>
      <c r="K2921" s="6"/>
      <c r="L2921" s="6"/>
      <c r="M2921" s="136"/>
      <c r="N2921" s="14"/>
      <c r="O2921" s="26"/>
      <c r="P2921" s="14"/>
      <c r="Q2921" s="14"/>
      <c r="R2921" s="14"/>
      <c r="S2921" s="14"/>
      <c r="T2921" s="14"/>
      <c r="U2921" s="14"/>
      <c r="V2921" s="6"/>
      <c r="W2921" s="256">
        <f t="shared" si="272"/>
        <v>0</v>
      </c>
      <c r="X2921" s="144" t="str">
        <f t="shared" ref="X2921:X2984" si="274">IF(O2921="a",0,IF(O2921="d","0",IF(O2921="","",+N2921-S2921-T2921-U2921-V2921)))</f>
        <v/>
      </c>
      <c r="Y2921" s="26"/>
      <c r="Z2921" s="34"/>
      <c r="AA2921" s="34"/>
      <c r="AB2921" s="34"/>
      <c r="AC2921" s="35"/>
      <c r="AD2921" s="36"/>
      <c r="AE2921" s="49"/>
      <c r="AF2921" s="246"/>
      <c r="AG2921" s="257">
        <f t="shared" si="273"/>
        <v>0</v>
      </c>
      <c r="AH2921" s="252" t="str">
        <f t="shared" ref="AH2921:AH2984" si="275">IF(O2921="a",0,IF(O2921="d",0,IF(C2921="","",+N2921-(C2921*N2921))))</f>
        <v/>
      </c>
      <c r="AI2921" s="258">
        <f t="shared" si="271"/>
        <v>0</v>
      </c>
    </row>
    <row r="2922" spans="1:35" ht="14.25" customHeight="1" x14ac:dyDescent="0.2">
      <c r="A2922" s="20"/>
      <c r="B2922" s="7"/>
      <c r="C2922" s="7"/>
      <c r="D2922" s="88"/>
      <c r="E2922" s="6"/>
      <c r="F2922" s="88"/>
      <c r="G2922" s="14"/>
      <c r="H2922" s="14"/>
      <c r="I2922" s="17"/>
      <c r="J2922" s="17"/>
      <c r="K2922" s="6"/>
      <c r="L2922" s="6"/>
      <c r="M2922" s="136"/>
      <c r="N2922" s="14"/>
      <c r="O2922" s="26"/>
      <c r="P2922" s="14"/>
      <c r="Q2922" s="14"/>
      <c r="R2922" s="14"/>
      <c r="S2922" s="14"/>
      <c r="T2922" s="14"/>
      <c r="U2922" s="14"/>
      <c r="V2922" s="6"/>
      <c r="W2922" s="256">
        <f t="shared" si="272"/>
        <v>0</v>
      </c>
      <c r="X2922" s="144" t="str">
        <f t="shared" si="274"/>
        <v/>
      </c>
      <c r="Y2922" s="26"/>
      <c r="Z2922" s="34"/>
      <c r="AA2922" s="34"/>
      <c r="AB2922" s="34"/>
      <c r="AC2922" s="35"/>
      <c r="AD2922" s="36"/>
      <c r="AE2922" s="49"/>
      <c r="AF2922" s="246"/>
      <c r="AG2922" s="257">
        <f t="shared" si="273"/>
        <v>0</v>
      </c>
      <c r="AH2922" s="252" t="str">
        <f t="shared" si="275"/>
        <v/>
      </c>
      <c r="AI2922" s="258">
        <f t="shared" si="271"/>
        <v>0</v>
      </c>
    </row>
    <row r="2923" spans="1:35" ht="14.25" customHeight="1" x14ac:dyDescent="0.2">
      <c r="A2923" s="20"/>
      <c r="B2923" s="7"/>
      <c r="C2923" s="7"/>
      <c r="D2923" s="88"/>
      <c r="E2923" s="6"/>
      <c r="F2923" s="88"/>
      <c r="G2923" s="14"/>
      <c r="H2923" s="14"/>
      <c r="I2923" s="17"/>
      <c r="J2923" s="17"/>
      <c r="K2923" s="6"/>
      <c r="L2923" s="6"/>
      <c r="M2923" s="136"/>
      <c r="N2923" s="14"/>
      <c r="O2923" s="26"/>
      <c r="P2923" s="14"/>
      <c r="Q2923" s="14"/>
      <c r="R2923" s="14"/>
      <c r="S2923" s="14"/>
      <c r="T2923" s="14"/>
      <c r="U2923" s="14"/>
      <c r="V2923" s="6"/>
      <c r="W2923" s="256">
        <f t="shared" si="272"/>
        <v>0</v>
      </c>
      <c r="X2923" s="144" t="str">
        <f t="shared" si="274"/>
        <v/>
      </c>
      <c r="Y2923" s="26"/>
      <c r="Z2923" s="34"/>
      <c r="AA2923" s="34"/>
      <c r="AB2923" s="34"/>
      <c r="AC2923" s="35"/>
      <c r="AD2923" s="36"/>
      <c r="AE2923" s="49"/>
      <c r="AF2923" s="246"/>
      <c r="AG2923" s="257">
        <f t="shared" si="273"/>
        <v>0</v>
      </c>
      <c r="AH2923" s="252" t="str">
        <f t="shared" si="275"/>
        <v/>
      </c>
      <c r="AI2923" s="258">
        <f t="shared" si="271"/>
        <v>0</v>
      </c>
    </row>
    <row r="2924" spans="1:35" ht="14.25" customHeight="1" x14ac:dyDescent="0.2">
      <c r="A2924" s="20"/>
      <c r="B2924" s="7"/>
      <c r="C2924" s="7"/>
      <c r="D2924" s="88"/>
      <c r="E2924" s="6"/>
      <c r="F2924" s="88"/>
      <c r="G2924" s="14"/>
      <c r="H2924" s="14"/>
      <c r="I2924" s="17"/>
      <c r="J2924" s="17"/>
      <c r="K2924" s="6"/>
      <c r="L2924" s="6"/>
      <c r="M2924" s="136"/>
      <c r="N2924" s="14"/>
      <c r="O2924" s="26"/>
      <c r="P2924" s="14"/>
      <c r="Q2924" s="14"/>
      <c r="R2924" s="14"/>
      <c r="S2924" s="14"/>
      <c r="T2924" s="14"/>
      <c r="U2924" s="14"/>
      <c r="V2924" s="6"/>
      <c r="W2924" s="256">
        <f t="shared" si="272"/>
        <v>0</v>
      </c>
      <c r="X2924" s="144" t="str">
        <f t="shared" si="274"/>
        <v/>
      </c>
      <c r="Y2924" s="26"/>
      <c r="Z2924" s="34"/>
      <c r="AA2924" s="34"/>
      <c r="AB2924" s="34"/>
      <c r="AC2924" s="35"/>
      <c r="AD2924" s="36"/>
      <c r="AE2924" s="49"/>
      <c r="AF2924" s="246"/>
      <c r="AG2924" s="257">
        <f t="shared" si="273"/>
        <v>0</v>
      </c>
      <c r="AH2924" s="252" t="str">
        <f t="shared" si="275"/>
        <v/>
      </c>
      <c r="AI2924" s="258">
        <f t="shared" si="271"/>
        <v>0</v>
      </c>
    </row>
    <row r="2925" spans="1:35" ht="14.25" customHeight="1" x14ac:dyDescent="0.2">
      <c r="A2925" s="20"/>
      <c r="B2925" s="7"/>
      <c r="C2925" s="7"/>
      <c r="D2925" s="88"/>
      <c r="E2925" s="6"/>
      <c r="F2925" s="88"/>
      <c r="G2925" s="14"/>
      <c r="H2925" s="14"/>
      <c r="I2925" s="17"/>
      <c r="J2925" s="17"/>
      <c r="K2925" s="6"/>
      <c r="L2925" s="6"/>
      <c r="M2925" s="136"/>
      <c r="N2925" s="14"/>
      <c r="O2925" s="26"/>
      <c r="P2925" s="14"/>
      <c r="Q2925" s="14"/>
      <c r="R2925" s="14"/>
      <c r="S2925" s="14"/>
      <c r="T2925" s="14"/>
      <c r="U2925" s="14"/>
      <c r="V2925" s="6"/>
      <c r="W2925" s="256">
        <f t="shared" si="272"/>
        <v>0</v>
      </c>
      <c r="X2925" s="144" t="str">
        <f t="shared" si="274"/>
        <v/>
      </c>
      <c r="Y2925" s="26"/>
      <c r="Z2925" s="34"/>
      <c r="AA2925" s="34"/>
      <c r="AB2925" s="34"/>
      <c r="AC2925" s="35"/>
      <c r="AD2925" s="36"/>
      <c r="AE2925" s="49"/>
      <c r="AF2925" s="246"/>
      <c r="AG2925" s="257">
        <f t="shared" si="273"/>
        <v>0</v>
      </c>
      <c r="AH2925" s="252" t="str">
        <f t="shared" si="275"/>
        <v/>
      </c>
      <c r="AI2925" s="258">
        <f t="shared" si="271"/>
        <v>0</v>
      </c>
    </row>
    <row r="2926" spans="1:35" ht="14.25" customHeight="1" x14ac:dyDescent="0.2">
      <c r="A2926" s="20"/>
      <c r="B2926" s="7"/>
      <c r="C2926" s="7"/>
      <c r="D2926" s="88"/>
      <c r="E2926" s="6"/>
      <c r="F2926" s="88"/>
      <c r="G2926" s="14"/>
      <c r="H2926" s="14"/>
      <c r="I2926" s="17"/>
      <c r="J2926" s="17"/>
      <c r="K2926" s="6"/>
      <c r="L2926" s="6"/>
      <c r="M2926" s="136"/>
      <c r="N2926" s="14"/>
      <c r="O2926" s="26"/>
      <c r="P2926" s="14"/>
      <c r="Q2926" s="14"/>
      <c r="R2926" s="14"/>
      <c r="S2926" s="14"/>
      <c r="T2926" s="14"/>
      <c r="U2926" s="14"/>
      <c r="V2926" s="6"/>
      <c r="W2926" s="256">
        <f t="shared" si="272"/>
        <v>0</v>
      </c>
      <c r="X2926" s="144" t="str">
        <f t="shared" si="274"/>
        <v/>
      </c>
      <c r="Y2926" s="26"/>
      <c r="Z2926" s="34"/>
      <c r="AA2926" s="34"/>
      <c r="AB2926" s="34"/>
      <c r="AC2926" s="35"/>
      <c r="AD2926" s="36"/>
      <c r="AE2926" s="49"/>
      <c r="AF2926" s="246"/>
      <c r="AG2926" s="257">
        <f t="shared" si="273"/>
        <v>0</v>
      </c>
      <c r="AH2926" s="252" t="str">
        <f t="shared" si="275"/>
        <v/>
      </c>
      <c r="AI2926" s="258">
        <f t="shared" ref="AI2926:AI2989" si="276">AG2926-W2926</f>
        <v>0</v>
      </c>
    </row>
    <row r="2927" spans="1:35" ht="14.25" customHeight="1" x14ac:dyDescent="0.2">
      <c r="A2927" s="20"/>
      <c r="B2927" s="7"/>
      <c r="C2927" s="7"/>
      <c r="D2927" s="88"/>
      <c r="E2927" s="6"/>
      <c r="F2927" s="88"/>
      <c r="G2927" s="14"/>
      <c r="H2927" s="14"/>
      <c r="I2927" s="17"/>
      <c r="J2927" s="17"/>
      <c r="K2927" s="6"/>
      <c r="L2927" s="6"/>
      <c r="M2927" s="136"/>
      <c r="N2927" s="14"/>
      <c r="O2927" s="26"/>
      <c r="P2927" s="14"/>
      <c r="Q2927" s="14"/>
      <c r="R2927" s="14"/>
      <c r="S2927" s="14"/>
      <c r="T2927" s="14"/>
      <c r="U2927" s="14"/>
      <c r="V2927" s="6"/>
      <c r="W2927" s="256">
        <f t="shared" si="272"/>
        <v>0</v>
      </c>
      <c r="X2927" s="144" t="str">
        <f t="shared" si="274"/>
        <v/>
      </c>
      <c r="Y2927" s="26"/>
      <c r="Z2927" s="34"/>
      <c r="AA2927" s="34"/>
      <c r="AB2927" s="34"/>
      <c r="AC2927" s="35"/>
      <c r="AD2927" s="36"/>
      <c r="AE2927" s="49"/>
      <c r="AF2927" s="246"/>
      <c r="AG2927" s="257">
        <f t="shared" si="273"/>
        <v>0</v>
      </c>
      <c r="AH2927" s="252" t="str">
        <f t="shared" si="275"/>
        <v/>
      </c>
      <c r="AI2927" s="258">
        <f t="shared" si="276"/>
        <v>0</v>
      </c>
    </row>
    <row r="2928" spans="1:35" ht="14.25" customHeight="1" x14ac:dyDescent="0.2">
      <c r="A2928" s="20"/>
      <c r="B2928" s="7"/>
      <c r="C2928" s="7"/>
      <c r="D2928" s="88"/>
      <c r="E2928" s="6"/>
      <c r="F2928" s="88"/>
      <c r="G2928" s="14"/>
      <c r="H2928" s="14"/>
      <c r="I2928" s="17"/>
      <c r="J2928" s="17"/>
      <c r="K2928" s="6"/>
      <c r="L2928" s="6"/>
      <c r="M2928" s="136"/>
      <c r="N2928" s="14"/>
      <c r="O2928" s="26"/>
      <c r="P2928" s="14"/>
      <c r="Q2928" s="14"/>
      <c r="R2928" s="14"/>
      <c r="S2928" s="14"/>
      <c r="T2928" s="14"/>
      <c r="U2928" s="14"/>
      <c r="V2928" s="6"/>
      <c r="W2928" s="256">
        <f t="shared" si="272"/>
        <v>0</v>
      </c>
      <c r="X2928" s="144" t="str">
        <f t="shared" si="274"/>
        <v/>
      </c>
      <c r="Y2928" s="26"/>
      <c r="Z2928" s="34"/>
      <c r="AA2928" s="34"/>
      <c r="AB2928" s="34"/>
      <c r="AC2928" s="35"/>
      <c r="AD2928" s="36"/>
      <c r="AE2928" s="49"/>
      <c r="AF2928" s="246"/>
      <c r="AG2928" s="257">
        <f t="shared" si="273"/>
        <v>0</v>
      </c>
      <c r="AH2928" s="252" t="str">
        <f t="shared" si="275"/>
        <v/>
      </c>
      <c r="AI2928" s="258">
        <f t="shared" si="276"/>
        <v>0</v>
      </c>
    </row>
    <row r="2929" spans="1:35" ht="14.25" customHeight="1" x14ac:dyDescent="0.2">
      <c r="A2929" s="20"/>
      <c r="B2929" s="7"/>
      <c r="C2929" s="7"/>
      <c r="D2929" s="88"/>
      <c r="E2929" s="6"/>
      <c r="F2929" s="88"/>
      <c r="G2929" s="14"/>
      <c r="H2929" s="14"/>
      <c r="I2929" s="17"/>
      <c r="J2929" s="17"/>
      <c r="K2929" s="6"/>
      <c r="L2929" s="6"/>
      <c r="M2929" s="136"/>
      <c r="N2929" s="14"/>
      <c r="O2929" s="26"/>
      <c r="P2929" s="14"/>
      <c r="Q2929" s="14"/>
      <c r="R2929" s="14"/>
      <c r="S2929" s="14"/>
      <c r="T2929" s="14"/>
      <c r="U2929" s="14"/>
      <c r="V2929" s="6"/>
      <c r="W2929" s="256">
        <f t="shared" si="272"/>
        <v>0</v>
      </c>
      <c r="X2929" s="144" t="str">
        <f t="shared" si="274"/>
        <v/>
      </c>
      <c r="Y2929" s="26"/>
      <c r="Z2929" s="34"/>
      <c r="AA2929" s="34"/>
      <c r="AB2929" s="34"/>
      <c r="AC2929" s="35"/>
      <c r="AD2929" s="36"/>
      <c r="AE2929" s="49"/>
      <c r="AF2929" s="246"/>
      <c r="AG2929" s="257">
        <f t="shared" si="273"/>
        <v>0</v>
      </c>
      <c r="AH2929" s="252" t="str">
        <f t="shared" si="275"/>
        <v/>
      </c>
      <c r="AI2929" s="258">
        <f t="shared" si="276"/>
        <v>0</v>
      </c>
    </row>
    <row r="2930" spans="1:35" ht="14.25" customHeight="1" x14ac:dyDescent="0.2">
      <c r="A2930" s="20"/>
      <c r="B2930" s="7"/>
      <c r="C2930" s="7"/>
      <c r="D2930" s="88"/>
      <c r="E2930" s="6"/>
      <c r="F2930" s="88"/>
      <c r="G2930" s="14"/>
      <c r="H2930" s="14"/>
      <c r="I2930" s="17"/>
      <c r="J2930" s="17"/>
      <c r="K2930" s="6"/>
      <c r="L2930" s="6"/>
      <c r="M2930" s="136"/>
      <c r="N2930" s="14"/>
      <c r="O2930" s="26"/>
      <c r="P2930" s="14"/>
      <c r="Q2930" s="14"/>
      <c r="R2930" s="14"/>
      <c r="S2930" s="14"/>
      <c r="T2930" s="14"/>
      <c r="U2930" s="14"/>
      <c r="V2930" s="6"/>
      <c r="W2930" s="256">
        <f t="shared" si="272"/>
        <v>0</v>
      </c>
      <c r="X2930" s="144" t="str">
        <f t="shared" si="274"/>
        <v/>
      </c>
      <c r="Y2930" s="26"/>
      <c r="Z2930" s="34"/>
      <c r="AA2930" s="34"/>
      <c r="AB2930" s="34"/>
      <c r="AC2930" s="35"/>
      <c r="AD2930" s="36"/>
      <c r="AE2930" s="49"/>
      <c r="AF2930" s="246"/>
      <c r="AG2930" s="257">
        <f t="shared" si="273"/>
        <v>0</v>
      </c>
      <c r="AH2930" s="252" t="str">
        <f t="shared" si="275"/>
        <v/>
      </c>
      <c r="AI2930" s="258">
        <f t="shared" si="276"/>
        <v>0</v>
      </c>
    </row>
    <row r="2931" spans="1:35" ht="14.25" customHeight="1" x14ac:dyDescent="0.2">
      <c r="A2931" s="20"/>
      <c r="B2931" s="7"/>
      <c r="C2931" s="7"/>
      <c r="D2931" s="88"/>
      <c r="E2931" s="6"/>
      <c r="F2931" s="88"/>
      <c r="G2931" s="14"/>
      <c r="H2931" s="14"/>
      <c r="I2931" s="17"/>
      <c r="J2931" s="17"/>
      <c r="K2931" s="6"/>
      <c r="L2931" s="6"/>
      <c r="M2931" s="136"/>
      <c r="N2931" s="14"/>
      <c r="O2931" s="26"/>
      <c r="P2931" s="14"/>
      <c r="Q2931" s="14"/>
      <c r="R2931" s="14"/>
      <c r="S2931" s="14"/>
      <c r="T2931" s="14"/>
      <c r="U2931" s="14"/>
      <c r="V2931" s="6"/>
      <c r="W2931" s="256">
        <f t="shared" si="272"/>
        <v>0</v>
      </c>
      <c r="X2931" s="144" t="str">
        <f t="shared" si="274"/>
        <v/>
      </c>
      <c r="Y2931" s="26"/>
      <c r="Z2931" s="34"/>
      <c r="AA2931" s="34"/>
      <c r="AB2931" s="34"/>
      <c r="AC2931" s="35"/>
      <c r="AD2931" s="36"/>
      <c r="AE2931" s="49"/>
      <c r="AF2931" s="246"/>
      <c r="AG2931" s="257">
        <f t="shared" si="273"/>
        <v>0</v>
      </c>
      <c r="AH2931" s="252" t="str">
        <f t="shared" si="275"/>
        <v/>
      </c>
      <c r="AI2931" s="258">
        <f t="shared" si="276"/>
        <v>0</v>
      </c>
    </row>
    <row r="2932" spans="1:35" ht="14.25" customHeight="1" x14ac:dyDescent="0.2">
      <c r="A2932" s="20"/>
      <c r="B2932" s="7"/>
      <c r="C2932" s="7"/>
      <c r="D2932" s="88"/>
      <c r="E2932" s="6"/>
      <c r="F2932" s="88"/>
      <c r="G2932" s="14"/>
      <c r="H2932" s="14"/>
      <c r="I2932" s="17"/>
      <c r="J2932" s="17"/>
      <c r="K2932" s="6"/>
      <c r="L2932" s="6"/>
      <c r="M2932" s="136"/>
      <c r="N2932" s="14"/>
      <c r="O2932" s="26"/>
      <c r="P2932" s="14"/>
      <c r="Q2932" s="14"/>
      <c r="R2932" s="14"/>
      <c r="S2932" s="14"/>
      <c r="T2932" s="14"/>
      <c r="U2932" s="14"/>
      <c r="V2932" s="6"/>
      <c r="W2932" s="256">
        <f t="shared" si="272"/>
        <v>0</v>
      </c>
      <c r="X2932" s="144" t="str">
        <f t="shared" si="274"/>
        <v/>
      </c>
      <c r="Y2932" s="26"/>
      <c r="Z2932" s="34"/>
      <c r="AA2932" s="34"/>
      <c r="AB2932" s="34"/>
      <c r="AC2932" s="35"/>
      <c r="AD2932" s="36"/>
      <c r="AE2932" s="49"/>
      <c r="AF2932" s="246"/>
      <c r="AG2932" s="257">
        <f t="shared" si="273"/>
        <v>0</v>
      </c>
      <c r="AH2932" s="252" t="str">
        <f t="shared" si="275"/>
        <v/>
      </c>
      <c r="AI2932" s="258">
        <f t="shared" si="276"/>
        <v>0</v>
      </c>
    </row>
    <row r="2933" spans="1:35" ht="14.25" customHeight="1" x14ac:dyDescent="0.2">
      <c r="A2933" s="20"/>
      <c r="B2933" s="7"/>
      <c r="C2933" s="7"/>
      <c r="D2933" s="88"/>
      <c r="E2933" s="6"/>
      <c r="F2933" s="88"/>
      <c r="G2933" s="14"/>
      <c r="H2933" s="14"/>
      <c r="I2933" s="17"/>
      <c r="J2933" s="17"/>
      <c r="K2933" s="6"/>
      <c r="L2933" s="6"/>
      <c r="M2933" s="136"/>
      <c r="N2933" s="14"/>
      <c r="O2933" s="26"/>
      <c r="P2933" s="14"/>
      <c r="Q2933" s="14"/>
      <c r="R2933" s="14"/>
      <c r="S2933" s="14"/>
      <c r="T2933" s="14"/>
      <c r="U2933" s="14"/>
      <c r="V2933" s="6"/>
      <c r="W2933" s="256">
        <f t="shared" si="272"/>
        <v>0</v>
      </c>
      <c r="X2933" s="144" t="str">
        <f t="shared" si="274"/>
        <v/>
      </c>
      <c r="Y2933" s="26"/>
      <c r="Z2933" s="34"/>
      <c r="AA2933" s="34"/>
      <c r="AB2933" s="34"/>
      <c r="AC2933" s="35"/>
      <c r="AD2933" s="36"/>
      <c r="AE2933" s="49"/>
      <c r="AF2933" s="246"/>
      <c r="AG2933" s="257">
        <f t="shared" si="273"/>
        <v>0</v>
      </c>
      <c r="AH2933" s="252" t="str">
        <f t="shared" si="275"/>
        <v/>
      </c>
      <c r="AI2933" s="258">
        <f t="shared" si="276"/>
        <v>0</v>
      </c>
    </row>
    <row r="2934" spans="1:35" ht="14.25" customHeight="1" x14ac:dyDescent="0.2">
      <c r="A2934" s="20"/>
      <c r="B2934" s="7"/>
      <c r="C2934" s="7"/>
      <c r="D2934" s="88"/>
      <c r="E2934" s="6"/>
      <c r="F2934" s="88"/>
      <c r="G2934" s="14"/>
      <c r="H2934" s="14"/>
      <c r="I2934" s="17"/>
      <c r="J2934" s="17"/>
      <c r="K2934" s="6"/>
      <c r="L2934" s="6"/>
      <c r="M2934" s="136"/>
      <c r="N2934" s="14"/>
      <c r="O2934" s="26"/>
      <c r="P2934" s="14"/>
      <c r="Q2934" s="14"/>
      <c r="R2934" s="14"/>
      <c r="S2934" s="14"/>
      <c r="T2934" s="14"/>
      <c r="U2934" s="14"/>
      <c r="V2934" s="6"/>
      <c r="W2934" s="256">
        <f t="shared" si="272"/>
        <v>0</v>
      </c>
      <c r="X2934" s="144" t="str">
        <f t="shared" si="274"/>
        <v/>
      </c>
      <c r="Y2934" s="26"/>
      <c r="Z2934" s="34"/>
      <c r="AA2934" s="34"/>
      <c r="AB2934" s="34"/>
      <c r="AC2934" s="35"/>
      <c r="AD2934" s="36"/>
      <c r="AE2934" s="49"/>
      <c r="AF2934" s="246"/>
      <c r="AG2934" s="257">
        <f t="shared" si="273"/>
        <v>0</v>
      </c>
      <c r="AH2934" s="252" t="str">
        <f t="shared" si="275"/>
        <v/>
      </c>
      <c r="AI2934" s="258">
        <f t="shared" si="276"/>
        <v>0</v>
      </c>
    </row>
    <row r="2935" spans="1:35" ht="14.25" customHeight="1" x14ac:dyDescent="0.2">
      <c r="A2935" s="20"/>
      <c r="B2935" s="7"/>
      <c r="C2935" s="7"/>
      <c r="D2935" s="88"/>
      <c r="E2935" s="6"/>
      <c r="F2935" s="88"/>
      <c r="G2935" s="14"/>
      <c r="H2935" s="14"/>
      <c r="I2935" s="17"/>
      <c r="J2935" s="17"/>
      <c r="K2935" s="6"/>
      <c r="L2935" s="6"/>
      <c r="M2935" s="136"/>
      <c r="N2935" s="14"/>
      <c r="O2935" s="26"/>
      <c r="P2935" s="14"/>
      <c r="Q2935" s="14"/>
      <c r="R2935" s="14"/>
      <c r="S2935" s="14"/>
      <c r="T2935" s="14"/>
      <c r="U2935" s="14"/>
      <c r="V2935" s="6"/>
      <c r="W2935" s="256">
        <f t="shared" si="272"/>
        <v>0</v>
      </c>
      <c r="X2935" s="144" t="str">
        <f t="shared" si="274"/>
        <v/>
      </c>
      <c r="Y2935" s="26"/>
      <c r="Z2935" s="34"/>
      <c r="AA2935" s="34"/>
      <c r="AB2935" s="34"/>
      <c r="AC2935" s="35"/>
      <c r="AD2935" s="36"/>
      <c r="AE2935" s="49"/>
      <c r="AF2935" s="246"/>
      <c r="AG2935" s="257">
        <f t="shared" si="273"/>
        <v>0</v>
      </c>
      <c r="AH2935" s="252" t="str">
        <f t="shared" si="275"/>
        <v/>
      </c>
      <c r="AI2935" s="258">
        <f t="shared" si="276"/>
        <v>0</v>
      </c>
    </row>
    <row r="2936" spans="1:35" ht="14.25" customHeight="1" x14ac:dyDescent="0.2">
      <c r="A2936" s="20"/>
      <c r="B2936" s="7"/>
      <c r="C2936" s="7"/>
      <c r="D2936" s="88"/>
      <c r="E2936" s="6"/>
      <c r="F2936" s="88"/>
      <c r="G2936" s="14"/>
      <c r="H2936" s="14"/>
      <c r="I2936" s="17"/>
      <c r="J2936" s="17"/>
      <c r="K2936" s="6"/>
      <c r="L2936" s="6"/>
      <c r="M2936" s="136"/>
      <c r="N2936" s="14"/>
      <c r="O2936" s="26"/>
      <c r="P2936" s="14"/>
      <c r="Q2936" s="14"/>
      <c r="R2936" s="14"/>
      <c r="S2936" s="14"/>
      <c r="T2936" s="14"/>
      <c r="U2936" s="14"/>
      <c r="V2936" s="6"/>
      <c r="W2936" s="256">
        <f t="shared" si="272"/>
        <v>0</v>
      </c>
      <c r="X2936" s="144" t="str">
        <f t="shared" si="274"/>
        <v/>
      </c>
      <c r="Y2936" s="26"/>
      <c r="Z2936" s="34"/>
      <c r="AA2936" s="34"/>
      <c r="AB2936" s="34"/>
      <c r="AC2936" s="35"/>
      <c r="AD2936" s="36"/>
      <c r="AE2936" s="49"/>
      <c r="AF2936" s="246"/>
      <c r="AG2936" s="257">
        <f t="shared" si="273"/>
        <v>0</v>
      </c>
      <c r="AH2936" s="252" t="str">
        <f t="shared" si="275"/>
        <v/>
      </c>
      <c r="AI2936" s="258">
        <f t="shared" si="276"/>
        <v>0</v>
      </c>
    </row>
    <row r="2937" spans="1:35" ht="14.25" customHeight="1" x14ac:dyDescent="0.2">
      <c r="A2937" s="20"/>
      <c r="B2937" s="7"/>
      <c r="C2937" s="7"/>
      <c r="D2937" s="88"/>
      <c r="E2937" s="6"/>
      <c r="F2937" s="88"/>
      <c r="G2937" s="14"/>
      <c r="H2937" s="14"/>
      <c r="I2937" s="17"/>
      <c r="J2937" s="17"/>
      <c r="K2937" s="6"/>
      <c r="L2937" s="6"/>
      <c r="M2937" s="136"/>
      <c r="N2937" s="14"/>
      <c r="O2937" s="26"/>
      <c r="P2937" s="14"/>
      <c r="Q2937" s="14"/>
      <c r="R2937" s="14"/>
      <c r="S2937" s="14"/>
      <c r="T2937" s="14"/>
      <c r="U2937" s="14"/>
      <c r="V2937" s="6"/>
      <c r="W2937" s="256">
        <f t="shared" si="272"/>
        <v>0</v>
      </c>
      <c r="X2937" s="144" t="str">
        <f t="shared" si="274"/>
        <v/>
      </c>
      <c r="Y2937" s="26"/>
      <c r="Z2937" s="34"/>
      <c r="AA2937" s="34"/>
      <c r="AB2937" s="34"/>
      <c r="AC2937" s="35"/>
      <c r="AD2937" s="36"/>
      <c r="AE2937" s="49"/>
      <c r="AF2937" s="246"/>
      <c r="AG2937" s="257">
        <f t="shared" si="273"/>
        <v>0</v>
      </c>
      <c r="AH2937" s="252" t="str">
        <f t="shared" si="275"/>
        <v/>
      </c>
      <c r="AI2937" s="258">
        <f t="shared" si="276"/>
        <v>0</v>
      </c>
    </row>
    <row r="2938" spans="1:35" ht="14.25" customHeight="1" x14ac:dyDescent="0.2">
      <c r="A2938" s="20"/>
      <c r="B2938" s="7"/>
      <c r="C2938" s="7"/>
      <c r="D2938" s="88"/>
      <c r="E2938" s="6"/>
      <c r="F2938" s="88"/>
      <c r="G2938" s="14"/>
      <c r="H2938" s="14"/>
      <c r="I2938" s="17"/>
      <c r="J2938" s="17"/>
      <c r="K2938" s="6"/>
      <c r="L2938" s="6"/>
      <c r="M2938" s="136"/>
      <c r="N2938" s="14"/>
      <c r="O2938" s="26"/>
      <c r="P2938" s="14"/>
      <c r="Q2938" s="14"/>
      <c r="R2938" s="14"/>
      <c r="S2938" s="14"/>
      <c r="T2938" s="14"/>
      <c r="U2938" s="14"/>
      <c r="V2938" s="6"/>
      <c r="W2938" s="256">
        <f t="shared" si="272"/>
        <v>0</v>
      </c>
      <c r="X2938" s="144" t="str">
        <f t="shared" si="274"/>
        <v/>
      </c>
      <c r="Y2938" s="26"/>
      <c r="Z2938" s="34"/>
      <c r="AA2938" s="34"/>
      <c r="AB2938" s="34"/>
      <c r="AC2938" s="35"/>
      <c r="AD2938" s="36"/>
      <c r="AE2938" s="49"/>
      <c r="AF2938" s="246"/>
      <c r="AG2938" s="257">
        <f t="shared" si="273"/>
        <v>0</v>
      </c>
      <c r="AH2938" s="252" t="str">
        <f t="shared" si="275"/>
        <v/>
      </c>
      <c r="AI2938" s="258">
        <f t="shared" si="276"/>
        <v>0</v>
      </c>
    </row>
    <row r="2939" spans="1:35" ht="14.25" customHeight="1" x14ac:dyDescent="0.2">
      <c r="A2939" s="20"/>
      <c r="B2939" s="7"/>
      <c r="C2939" s="7"/>
      <c r="D2939" s="88"/>
      <c r="E2939" s="6"/>
      <c r="F2939" s="88"/>
      <c r="G2939" s="14"/>
      <c r="H2939" s="14"/>
      <c r="I2939" s="17"/>
      <c r="J2939" s="17"/>
      <c r="K2939" s="6"/>
      <c r="L2939" s="6"/>
      <c r="M2939" s="136"/>
      <c r="N2939" s="14"/>
      <c r="O2939" s="26"/>
      <c r="P2939" s="14"/>
      <c r="Q2939" s="14"/>
      <c r="R2939" s="14"/>
      <c r="S2939" s="14"/>
      <c r="T2939" s="14"/>
      <c r="U2939" s="14"/>
      <c r="V2939" s="6"/>
      <c r="W2939" s="256">
        <f t="shared" si="272"/>
        <v>0</v>
      </c>
      <c r="X2939" s="144" t="str">
        <f t="shared" si="274"/>
        <v/>
      </c>
      <c r="Y2939" s="26"/>
      <c r="Z2939" s="34"/>
      <c r="AA2939" s="34"/>
      <c r="AB2939" s="34"/>
      <c r="AC2939" s="35"/>
      <c r="AD2939" s="36"/>
      <c r="AE2939" s="49"/>
      <c r="AF2939" s="246"/>
      <c r="AG2939" s="257">
        <f t="shared" si="273"/>
        <v>0</v>
      </c>
      <c r="AH2939" s="252" t="str">
        <f t="shared" si="275"/>
        <v/>
      </c>
      <c r="AI2939" s="258">
        <f t="shared" si="276"/>
        <v>0</v>
      </c>
    </row>
    <row r="2940" spans="1:35" ht="14.25" customHeight="1" x14ac:dyDescent="0.2">
      <c r="A2940" s="20"/>
      <c r="B2940" s="7"/>
      <c r="C2940" s="7"/>
      <c r="D2940" s="88"/>
      <c r="E2940" s="6"/>
      <c r="F2940" s="88"/>
      <c r="G2940" s="14"/>
      <c r="H2940" s="14"/>
      <c r="I2940" s="17"/>
      <c r="J2940" s="17"/>
      <c r="K2940" s="6"/>
      <c r="L2940" s="6"/>
      <c r="M2940" s="136"/>
      <c r="N2940" s="14"/>
      <c r="O2940" s="26"/>
      <c r="P2940" s="14"/>
      <c r="Q2940" s="14"/>
      <c r="R2940" s="14"/>
      <c r="S2940" s="14"/>
      <c r="T2940" s="14"/>
      <c r="U2940" s="14"/>
      <c r="V2940" s="6"/>
      <c r="W2940" s="256">
        <f t="shared" si="272"/>
        <v>0</v>
      </c>
      <c r="X2940" s="144" t="str">
        <f t="shared" si="274"/>
        <v/>
      </c>
      <c r="Y2940" s="26"/>
      <c r="Z2940" s="34"/>
      <c r="AA2940" s="34"/>
      <c r="AB2940" s="34"/>
      <c r="AC2940" s="35"/>
      <c r="AD2940" s="36"/>
      <c r="AE2940" s="49"/>
      <c r="AF2940" s="246"/>
      <c r="AG2940" s="257">
        <f t="shared" si="273"/>
        <v>0</v>
      </c>
      <c r="AH2940" s="252" t="str">
        <f t="shared" si="275"/>
        <v/>
      </c>
      <c r="AI2940" s="258">
        <f t="shared" si="276"/>
        <v>0</v>
      </c>
    </row>
    <row r="2941" spans="1:35" ht="14.25" customHeight="1" x14ac:dyDescent="0.2">
      <c r="A2941" s="20"/>
      <c r="B2941" s="7"/>
      <c r="C2941" s="7"/>
      <c r="D2941" s="88"/>
      <c r="E2941" s="6"/>
      <c r="F2941" s="88"/>
      <c r="G2941" s="14"/>
      <c r="H2941" s="14"/>
      <c r="I2941" s="17"/>
      <c r="J2941" s="17"/>
      <c r="K2941" s="6"/>
      <c r="L2941" s="6"/>
      <c r="M2941" s="136"/>
      <c r="N2941" s="14"/>
      <c r="O2941" s="26"/>
      <c r="P2941" s="14"/>
      <c r="Q2941" s="14"/>
      <c r="R2941" s="14"/>
      <c r="S2941" s="14"/>
      <c r="T2941" s="14"/>
      <c r="U2941" s="14"/>
      <c r="V2941" s="6"/>
      <c r="W2941" s="256">
        <f t="shared" si="272"/>
        <v>0</v>
      </c>
      <c r="X2941" s="144" t="str">
        <f t="shared" si="274"/>
        <v/>
      </c>
      <c r="Y2941" s="26"/>
      <c r="Z2941" s="34"/>
      <c r="AA2941" s="34"/>
      <c r="AB2941" s="34"/>
      <c r="AC2941" s="35"/>
      <c r="AD2941" s="36"/>
      <c r="AE2941" s="49"/>
      <c r="AF2941" s="246"/>
      <c r="AG2941" s="257">
        <f t="shared" si="273"/>
        <v>0</v>
      </c>
      <c r="AH2941" s="252" t="str">
        <f t="shared" si="275"/>
        <v/>
      </c>
      <c r="AI2941" s="258">
        <f t="shared" si="276"/>
        <v>0</v>
      </c>
    </row>
    <row r="2942" spans="1:35" ht="14.25" customHeight="1" x14ac:dyDescent="0.2">
      <c r="A2942" s="20"/>
      <c r="B2942" s="7"/>
      <c r="C2942" s="7"/>
      <c r="D2942" s="88"/>
      <c r="E2942" s="6"/>
      <c r="F2942" s="88"/>
      <c r="G2942" s="14"/>
      <c r="H2942" s="14"/>
      <c r="I2942" s="17"/>
      <c r="J2942" s="17"/>
      <c r="K2942" s="6"/>
      <c r="L2942" s="6"/>
      <c r="M2942" s="136"/>
      <c r="N2942" s="14"/>
      <c r="O2942" s="26"/>
      <c r="P2942" s="14"/>
      <c r="Q2942" s="14"/>
      <c r="R2942" s="14"/>
      <c r="S2942" s="14"/>
      <c r="T2942" s="14"/>
      <c r="U2942" s="14"/>
      <c r="V2942" s="6"/>
      <c r="W2942" s="256">
        <f t="shared" si="272"/>
        <v>0</v>
      </c>
      <c r="X2942" s="144" t="str">
        <f t="shared" si="274"/>
        <v/>
      </c>
      <c r="Y2942" s="26"/>
      <c r="Z2942" s="34"/>
      <c r="AA2942" s="34"/>
      <c r="AB2942" s="34"/>
      <c r="AC2942" s="35"/>
      <c r="AD2942" s="36"/>
      <c r="AE2942" s="49"/>
      <c r="AF2942" s="246"/>
      <c r="AG2942" s="257">
        <f t="shared" si="273"/>
        <v>0</v>
      </c>
      <c r="AH2942" s="252" t="str">
        <f t="shared" si="275"/>
        <v/>
      </c>
      <c r="AI2942" s="258">
        <f t="shared" si="276"/>
        <v>0</v>
      </c>
    </row>
    <row r="2943" spans="1:35" ht="14.25" customHeight="1" x14ac:dyDescent="0.2">
      <c r="A2943" s="20"/>
      <c r="B2943" s="7"/>
      <c r="C2943" s="7"/>
      <c r="D2943" s="88"/>
      <c r="E2943" s="6"/>
      <c r="F2943" s="88"/>
      <c r="G2943" s="14"/>
      <c r="H2943" s="14"/>
      <c r="I2943" s="17"/>
      <c r="J2943" s="17"/>
      <c r="K2943" s="6"/>
      <c r="L2943" s="6"/>
      <c r="M2943" s="136"/>
      <c r="N2943" s="14"/>
      <c r="O2943" s="26"/>
      <c r="P2943" s="14"/>
      <c r="Q2943" s="14"/>
      <c r="R2943" s="14"/>
      <c r="S2943" s="14"/>
      <c r="T2943" s="14"/>
      <c r="U2943" s="14"/>
      <c r="V2943" s="6"/>
      <c r="W2943" s="256">
        <f t="shared" si="272"/>
        <v>0</v>
      </c>
      <c r="X2943" s="144" t="str">
        <f t="shared" si="274"/>
        <v/>
      </c>
      <c r="Y2943" s="26"/>
      <c r="Z2943" s="34"/>
      <c r="AA2943" s="34"/>
      <c r="AB2943" s="34"/>
      <c r="AC2943" s="35"/>
      <c r="AD2943" s="36"/>
      <c r="AE2943" s="49"/>
      <c r="AF2943" s="246"/>
      <c r="AG2943" s="257">
        <f t="shared" si="273"/>
        <v>0</v>
      </c>
      <c r="AH2943" s="252" t="str">
        <f t="shared" si="275"/>
        <v/>
      </c>
      <c r="AI2943" s="258">
        <f t="shared" si="276"/>
        <v>0</v>
      </c>
    </row>
    <row r="2944" spans="1:35" ht="14.25" customHeight="1" x14ac:dyDescent="0.2">
      <c r="A2944" s="20"/>
      <c r="B2944" s="7"/>
      <c r="C2944" s="7"/>
      <c r="D2944" s="88"/>
      <c r="E2944" s="6"/>
      <c r="F2944" s="88"/>
      <c r="G2944" s="14"/>
      <c r="H2944" s="14"/>
      <c r="I2944" s="17"/>
      <c r="J2944" s="17"/>
      <c r="K2944" s="6"/>
      <c r="L2944" s="6"/>
      <c r="M2944" s="136"/>
      <c r="N2944" s="14"/>
      <c r="O2944" s="26"/>
      <c r="P2944" s="14"/>
      <c r="Q2944" s="14"/>
      <c r="R2944" s="14"/>
      <c r="S2944" s="14"/>
      <c r="T2944" s="14"/>
      <c r="U2944" s="14"/>
      <c r="V2944" s="6"/>
      <c r="W2944" s="256">
        <f t="shared" si="272"/>
        <v>0</v>
      </c>
      <c r="X2944" s="144" t="str">
        <f t="shared" si="274"/>
        <v/>
      </c>
      <c r="Y2944" s="26"/>
      <c r="Z2944" s="34"/>
      <c r="AA2944" s="34"/>
      <c r="AB2944" s="34"/>
      <c r="AC2944" s="35"/>
      <c r="AD2944" s="36"/>
      <c r="AE2944" s="49"/>
      <c r="AF2944" s="246"/>
      <c r="AG2944" s="257">
        <f t="shared" si="273"/>
        <v>0</v>
      </c>
      <c r="AH2944" s="252" t="str">
        <f t="shared" si="275"/>
        <v/>
      </c>
      <c r="AI2944" s="258">
        <f t="shared" si="276"/>
        <v>0</v>
      </c>
    </row>
    <row r="2945" spans="1:35" ht="14.25" customHeight="1" x14ac:dyDescent="0.2">
      <c r="A2945" s="20"/>
      <c r="B2945" s="7"/>
      <c r="C2945" s="7"/>
      <c r="D2945" s="88"/>
      <c r="E2945" s="6"/>
      <c r="F2945" s="88"/>
      <c r="G2945" s="14"/>
      <c r="H2945" s="14"/>
      <c r="I2945" s="17"/>
      <c r="J2945" s="17"/>
      <c r="K2945" s="6"/>
      <c r="L2945" s="6"/>
      <c r="M2945" s="136"/>
      <c r="N2945" s="14"/>
      <c r="O2945" s="26"/>
      <c r="P2945" s="14"/>
      <c r="Q2945" s="14"/>
      <c r="R2945" s="14"/>
      <c r="S2945" s="14"/>
      <c r="T2945" s="14"/>
      <c r="U2945" s="14"/>
      <c r="V2945" s="6"/>
      <c r="W2945" s="256">
        <f t="shared" si="272"/>
        <v>0</v>
      </c>
      <c r="X2945" s="144" t="str">
        <f t="shared" si="274"/>
        <v/>
      </c>
      <c r="Y2945" s="26"/>
      <c r="Z2945" s="34"/>
      <c r="AA2945" s="34"/>
      <c r="AB2945" s="34"/>
      <c r="AC2945" s="35"/>
      <c r="AD2945" s="36"/>
      <c r="AE2945" s="49"/>
      <c r="AF2945" s="246"/>
      <c r="AG2945" s="257">
        <f t="shared" si="273"/>
        <v>0</v>
      </c>
      <c r="AH2945" s="252" t="str">
        <f t="shared" si="275"/>
        <v/>
      </c>
      <c r="AI2945" s="258">
        <f t="shared" si="276"/>
        <v>0</v>
      </c>
    </row>
    <row r="2946" spans="1:35" ht="14.25" customHeight="1" x14ac:dyDescent="0.2">
      <c r="A2946" s="20"/>
      <c r="B2946" s="7"/>
      <c r="C2946" s="7"/>
      <c r="D2946" s="88"/>
      <c r="E2946" s="6"/>
      <c r="F2946" s="88"/>
      <c r="G2946" s="14"/>
      <c r="H2946" s="14"/>
      <c r="I2946" s="17"/>
      <c r="J2946" s="17"/>
      <c r="K2946" s="6"/>
      <c r="L2946" s="6"/>
      <c r="M2946" s="136"/>
      <c r="N2946" s="14"/>
      <c r="O2946" s="26"/>
      <c r="P2946" s="14"/>
      <c r="Q2946" s="14"/>
      <c r="R2946" s="14"/>
      <c r="S2946" s="14"/>
      <c r="T2946" s="14"/>
      <c r="U2946" s="14"/>
      <c r="V2946" s="6"/>
      <c r="W2946" s="256">
        <f t="shared" si="272"/>
        <v>0</v>
      </c>
      <c r="X2946" s="144" t="str">
        <f t="shared" si="274"/>
        <v/>
      </c>
      <c r="Y2946" s="26"/>
      <c r="Z2946" s="34"/>
      <c r="AA2946" s="34"/>
      <c r="AB2946" s="34"/>
      <c r="AC2946" s="35"/>
      <c r="AD2946" s="36"/>
      <c r="AE2946" s="49"/>
      <c r="AF2946" s="246"/>
      <c r="AG2946" s="257">
        <f t="shared" si="273"/>
        <v>0</v>
      </c>
      <c r="AH2946" s="252" t="str">
        <f t="shared" si="275"/>
        <v/>
      </c>
      <c r="AI2946" s="258">
        <f t="shared" si="276"/>
        <v>0</v>
      </c>
    </row>
    <row r="2947" spans="1:35" ht="14.25" customHeight="1" x14ac:dyDescent="0.2">
      <c r="A2947" s="20"/>
      <c r="B2947" s="7"/>
      <c r="C2947" s="7"/>
      <c r="D2947" s="88"/>
      <c r="E2947" s="6"/>
      <c r="F2947" s="88"/>
      <c r="G2947" s="14"/>
      <c r="H2947" s="14"/>
      <c r="I2947" s="17"/>
      <c r="J2947" s="17"/>
      <c r="K2947" s="6"/>
      <c r="L2947" s="6"/>
      <c r="M2947" s="136"/>
      <c r="N2947" s="14"/>
      <c r="O2947" s="26"/>
      <c r="P2947" s="14"/>
      <c r="Q2947" s="14"/>
      <c r="R2947" s="14"/>
      <c r="S2947" s="14"/>
      <c r="T2947" s="14"/>
      <c r="U2947" s="14"/>
      <c r="V2947" s="6"/>
      <c r="W2947" s="256">
        <f t="shared" si="272"/>
        <v>0</v>
      </c>
      <c r="X2947" s="144" t="str">
        <f t="shared" si="274"/>
        <v/>
      </c>
      <c r="Y2947" s="26"/>
      <c r="Z2947" s="34"/>
      <c r="AA2947" s="34"/>
      <c r="AB2947" s="34"/>
      <c r="AC2947" s="35"/>
      <c r="AD2947" s="36"/>
      <c r="AE2947" s="49"/>
      <c r="AF2947" s="246"/>
      <c r="AG2947" s="257">
        <f t="shared" si="273"/>
        <v>0</v>
      </c>
      <c r="AH2947" s="252" t="str">
        <f t="shared" si="275"/>
        <v/>
      </c>
      <c r="AI2947" s="258">
        <f t="shared" si="276"/>
        <v>0</v>
      </c>
    </row>
    <row r="2948" spans="1:35" ht="14.25" customHeight="1" x14ac:dyDescent="0.2">
      <c r="A2948" s="20"/>
      <c r="B2948" s="7"/>
      <c r="C2948" s="7"/>
      <c r="D2948" s="88"/>
      <c r="E2948" s="6"/>
      <c r="F2948" s="88"/>
      <c r="G2948" s="14"/>
      <c r="H2948" s="14"/>
      <c r="I2948" s="17"/>
      <c r="J2948" s="17"/>
      <c r="K2948" s="6"/>
      <c r="L2948" s="6"/>
      <c r="M2948" s="136"/>
      <c r="N2948" s="14"/>
      <c r="O2948" s="26"/>
      <c r="P2948" s="14"/>
      <c r="Q2948" s="14"/>
      <c r="R2948" s="14"/>
      <c r="S2948" s="14"/>
      <c r="T2948" s="14"/>
      <c r="U2948" s="14"/>
      <c r="V2948" s="6"/>
      <c r="W2948" s="256">
        <f t="shared" si="272"/>
        <v>0</v>
      </c>
      <c r="X2948" s="144" t="str">
        <f t="shared" si="274"/>
        <v/>
      </c>
      <c r="Y2948" s="26"/>
      <c r="Z2948" s="34"/>
      <c r="AA2948" s="34"/>
      <c r="AB2948" s="34"/>
      <c r="AC2948" s="35"/>
      <c r="AD2948" s="36"/>
      <c r="AE2948" s="49"/>
      <c r="AF2948" s="246"/>
      <c r="AG2948" s="257">
        <f t="shared" si="273"/>
        <v>0</v>
      </c>
      <c r="AH2948" s="252" t="str">
        <f t="shared" si="275"/>
        <v/>
      </c>
      <c r="AI2948" s="258">
        <f t="shared" si="276"/>
        <v>0</v>
      </c>
    </row>
    <row r="2949" spans="1:35" ht="14.25" customHeight="1" x14ac:dyDescent="0.2">
      <c r="A2949" s="20"/>
      <c r="B2949" s="7"/>
      <c r="C2949" s="7"/>
      <c r="D2949" s="88"/>
      <c r="E2949" s="6"/>
      <c r="F2949" s="88"/>
      <c r="G2949" s="14"/>
      <c r="H2949" s="14"/>
      <c r="I2949" s="17"/>
      <c r="J2949" s="17"/>
      <c r="K2949" s="6"/>
      <c r="L2949" s="6"/>
      <c r="M2949" s="136"/>
      <c r="N2949" s="14"/>
      <c r="O2949" s="26"/>
      <c r="P2949" s="14"/>
      <c r="Q2949" s="14"/>
      <c r="R2949" s="14"/>
      <c r="S2949" s="14"/>
      <c r="T2949" s="14"/>
      <c r="U2949" s="14"/>
      <c r="V2949" s="6"/>
      <c r="W2949" s="256">
        <f t="shared" si="272"/>
        <v>0</v>
      </c>
      <c r="X2949" s="144" t="str">
        <f t="shared" si="274"/>
        <v/>
      </c>
      <c r="Y2949" s="26"/>
      <c r="Z2949" s="34"/>
      <c r="AA2949" s="34"/>
      <c r="AB2949" s="34"/>
      <c r="AC2949" s="35"/>
      <c r="AD2949" s="36"/>
      <c r="AE2949" s="49"/>
      <c r="AF2949" s="246"/>
      <c r="AG2949" s="257">
        <f t="shared" si="273"/>
        <v>0</v>
      </c>
      <c r="AH2949" s="252" t="str">
        <f t="shared" si="275"/>
        <v/>
      </c>
      <c r="AI2949" s="258">
        <f t="shared" si="276"/>
        <v>0</v>
      </c>
    </row>
    <row r="2950" spans="1:35" ht="14.25" customHeight="1" x14ac:dyDescent="0.2">
      <c r="A2950" s="20"/>
      <c r="B2950" s="7"/>
      <c r="C2950" s="7"/>
      <c r="D2950" s="88"/>
      <c r="E2950" s="6"/>
      <c r="F2950" s="88"/>
      <c r="G2950" s="14"/>
      <c r="H2950" s="14"/>
      <c r="I2950" s="17"/>
      <c r="J2950" s="17"/>
      <c r="K2950" s="6"/>
      <c r="L2950" s="6"/>
      <c r="M2950" s="136"/>
      <c r="N2950" s="14"/>
      <c r="O2950" s="26"/>
      <c r="P2950" s="14"/>
      <c r="Q2950" s="14"/>
      <c r="R2950" s="14"/>
      <c r="S2950" s="14"/>
      <c r="T2950" s="14"/>
      <c r="U2950" s="14"/>
      <c r="V2950" s="6"/>
      <c r="W2950" s="256">
        <f t="shared" si="272"/>
        <v>0</v>
      </c>
      <c r="X2950" s="144" t="str">
        <f t="shared" si="274"/>
        <v/>
      </c>
      <c r="Y2950" s="26"/>
      <c r="Z2950" s="34"/>
      <c r="AA2950" s="34"/>
      <c r="AB2950" s="34"/>
      <c r="AC2950" s="35"/>
      <c r="AD2950" s="36"/>
      <c r="AE2950" s="49"/>
      <c r="AF2950" s="246"/>
      <c r="AG2950" s="257">
        <f t="shared" si="273"/>
        <v>0</v>
      </c>
      <c r="AH2950" s="252" t="str">
        <f t="shared" si="275"/>
        <v/>
      </c>
      <c r="AI2950" s="258">
        <f t="shared" si="276"/>
        <v>0</v>
      </c>
    </row>
    <row r="2951" spans="1:35" ht="14.25" customHeight="1" x14ac:dyDescent="0.2">
      <c r="A2951" s="20"/>
      <c r="B2951" s="7"/>
      <c r="C2951" s="7"/>
      <c r="D2951" s="88"/>
      <c r="E2951" s="6"/>
      <c r="F2951" s="88"/>
      <c r="G2951" s="14"/>
      <c r="H2951" s="14"/>
      <c r="I2951" s="17"/>
      <c r="J2951" s="17"/>
      <c r="K2951" s="6"/>
      <c r="L2951" s="6"/>
      <c r="M2951" s="136"/>
      <c r="N2951" s="14"/>
      <c r="O2951" s="26"/>
      <c r="P2951" s="14"/>
      <c r="Q2951" s="14"/>
      <c r="R2951" s="14"/>
      <c r="S2951" s="14"/>
      <c r="T2951" s="14"/>
      <c r="U2951" s="14"/>
      <c r="V2951" s="6"/>
      <c r="W2951" s="256">
        <f t="shared" si="272"/>
        <v>0</v>
      </c>
      <c r="X2951" s="144" t="str">
        <f t="shared" si="274"/>
        <v/>
      </c>
      <c r="Y2951" s="26"/>
      <c r="Z2951" s="34"/>
      <c r="AA2951" s="34"/>
      <c r="AB2951" s="34"/>
      <c r="AC2951" s="35"/>
      <c r="AD2951" s="36"/>
      <c r="AE2951" s="49"/>
      <c r="AF2951" s="246"/>
      <c r="AG2951" s="257">
        <f t="shared" si="273"/>
        <v>0</v>
      </c>
      <c r="AH2951" s="252" t="str">
        <f t="shared" si="275"/>
        <v/>
      </c>
      <c r="AI2951" s="258">
        <f t="shared" si="276"/>
        <v>0</v>
      </c>
    </row>
    <row r="2952" spans="1:35" ht="14.25" customHeight="1" x14ac:dyDescent="0.2">
      <c r="A2952" s="20"/>
      <c r="B2952" s="7"/>
      <c r="C2952" s="7"/>
      <c r="D2952" s="88"/>
      <c r="E2952" s="6"/>
      <c r="F2952" s="88"/>
      <c r="G2952" s="14"/>
      <c r="H2952" s="14"/>
      <c r="I2952" s="17"/>
      <c r="J2952" s="17"/>
      <c r="K2952" s="6"/>
      <c r="L2952" s="6"/>
      <c r="M2952" s="136"/>
      <c r="N2952" s="14"/>
      <c r="O2952" s="26"/>
      <c r="P2952" s="14"/>
      <c r="Q2952" s="14"/>
      <c r="R2952" s="14"/>
      <c r="S2952" s="14"/>
      <c r="T2952" s="14"/>
      <c r="U2952" s="14"/>
      <c r="V2952" s="6"/>
      <c r="W2952" s="256">
        <f t="shared" si="272"/>
        <v>0</v>
      </c>
      <c r="X2952" s="144" t="str">
        <f t="shared" si="274"/>
        <v/>
      </c>
      <c r="Y2952" s="26"/>
      <c r="Z2952" s="34"/>
      <c r="AA2952" s="34"/>
      <c r="AB2952" s="34"/>
      <c r="AC2952" s="35"/>
      <c r="AD2952" s="36"/>
      <c r="AE2952" s="49"/>
      <c r="AF2952" s="246"/>
      <c r="AG2952" s="257">
        <f t="shared" si="273"/>
        <v>0</v>
      </c>
      <c r="AH2952" s="252" t="str">
        <f t="shared" si="275"/>
        <v/>
      </c>
      <c r="AI2952" s="258">
        <f t="shared" si="276"/>
        <v>0</v>
      </c>
    </row>
    <row r="2953" spans="1:35" ht="14.25" customHeight="1" x14ac:dyDescent="0.2">
      <c r="A2953" s="20"/>
      <c r="B2953" s="7"/>
      <c r="C2953" s="7"/>
      <c r="D2953" s="88"/>
      <c r="E2953" s="6"/>
      <c r="F2953" s="88"/>
      <c r="G2953" s="14"/>
      <c r="H2953" s="14"/>
      <c r="I2953" s="17"/>
      <c r="J2953" s="17"/>
      <c r="K2953" s="6"/>
      <c r="L2953" s="6"/>
      <c r="M2953" s="136"/>
      <c r="N2953" s="14"/>
      <c r="O2953" s="26"/>
      <c r="P2953" s="14"/>
      <c r="Q2953" s="14"/>
      <c r="R2953" s="14"/>
      <c r="S2953" s="14"/>
      <c r="T2953" s="14"/>
      <c r="U2953" s="14"/>
      <c r="V2953" s="6"/>
      <c r="W2953" s="256">
        <f t="shared" si="272"/>
        <v>0</v>
      </c>
      <c r="X2953" s="144" t="str">
        <f t="shared" si="274"/>
        <v/>
      </c>
      <c r="Y2953" s="26"/>
      <c r="Z2953" s="34"/>
      <c r="AA2953" s="34"/>
      <c r="AB2953" s="34"/>
      <c r="AC2953" s="35"/>
      <c r="AD2953" s="36"/>
      <c r="AE2953" s="49"/>
      <c r="AF2953" s="246"/>
      <c r="AG2953" s="257">
        <f t="shared" si="273"/>
        <v>0</v>
      </c>
      <c r="AH2953" s="252" t="str">
        <f t="shared" si="275"/>
        <v/>
      </c>
      <c r="AI2953" s="258">
        <f t="shared" si="276"/>
        <v>0</v>
      </c>
    </row>
    <row r="2954" spans="1:35" ht="14.25" customHeight="1" x14ac:dyDescent="0.2">
      <c r="A2954" s="20"/>
      <c r="B2954" s="7"/>
      <c r="C2954" s="7"/>
      <c r="D2954" s="88"/>
      <c r="E2954" s="6"/>
      <c r="F2954" s="88"/>
      <c r="G2954" s="14"/>
      <c r="H2954" s="14"/>
      <c r="I2954" s="17"/>
      <c r="J2954" s="17"/>
      <c r="K2954" s="6"/>
      <c r="L2954" s="6"/>
      <c r="M2954" s="136"/>
      <c r="N2954" s="14"/>
      <c r="O2954" s="26"/>
      <c r="P2954" s="14"/>
      <c r="Q2954" s="14"/>
      <c r="R2954" s="14"/>
      <c r="S2954" s="14"/>
      <c r="T2954" s="14"/>
      <c r="U2954" s="14"/>
      <c r="V2954" s="6"/>
      <c r="W2954" s="256">
        <f t="shared" si="272"/>
        <v>0</v>
      </c>
      <c r="X2954" s="144" t="str">
        <f t="shared" si="274"/>
        <v/>
      </c>
      <c r="Y2954" s="26"/>
      <c r="Z2954" s="34"/>
      <c r="AA2954" s="34"/>
      <c r="AB2954" s="34"/>
      <c r="AC2954" s="35"/>
      <c r="AD2954" s="36"/>
      <c r="AE2954" s="49"/>
      <c r="AF2954" s="246"/>
      <c r="AG2954" s="257">
        <f t="shared" si="273"/>
        <v>0</v>
      </c>
      <c r="AH2954" s="252" t="str">
        <f t="shared" si="275"/>
        <v/>
      </c>
      <c r="AI2954" s="258">
        <f t="shared" si="276"/>
        <v>0</v>
      </c>
    </row>
    <row r="2955" spans="1:35" ht="14.25" customHeight="1" x14ac:dyDescent="0.2">
      <c r="A2955" s="20"/>
      <c r="B2955" s="7"/>
      <c r="C2955" s="7"/>
      <c r="D2955" s="88"/>
      <c r="E2955" s="6"/>
      <c r="F2955" s="88"/>
      <c r="G2955" s="14"/>
      <c r="H2955" s="14"/>
      <c r="I2955" s="17"/>
      <c r="J2955" s="17"/>
      <c r="K2955" s="6"/>
      <c r="L2955" s="6"/>
      <c r="M2955" s="136"/>
      <c r="N2955" s="14"/>
      <c r="O2955" s="26"/>
      <c r="P2955" s="14"/>
      <c r="Q2955" s="14"/>
      <c r="R2955" s="14"/>
      <c r="S2955" s="14"/>
      <c r="T2955" s="14"/>
      <c r="U2955" s="14"/>
      <c r="V2955" s="6"/>
      <c r="W2955" s="256">
        <f t="shared" si="272"/>
        <v>0</v>
      </c>
      <c r="X2955" s="144" t="str">
        <f t="shared" si="274"/>
        <v/>
      </c>
      <c r="Y2955" s="26"/>
      <c r="Z2955" s="34"/>
      <c r="AA2955" s="34"/>
      <c r="AB2955" s="34"/>
      <c r="AC2955" s="35"/>
      <c r="AD2955" s="36"/>
      <c r="AE2955" s="49"/>
      <c r="AF2955" s="246"/>
      <c r="AG2955" s="257">
        <f t="shared" si="273"/>
        <v>0</v>
      </c>
      <c r="AH2955" s="252" t="str">
        <f t="shared" si="275"/>
        <v/>
      </c>
      <c r="AI2955" s="258">
        <f t="shared" si="276"/>
        <v>0</v>
      </c>
    </row>
    <row r="2956" spans="1:35" ht="14.25" customHeight="1" x14ac:dyDescent="0.2">
      <c r="A2956" s="20"/>
      <c r="B2956" s="7"/>
      <c r="C2956" s="7"/>
      <c r="D2956" s="88"/>
      <c r="E2956" s="6"/>
      <c r="F2956" s="88"/>
      <c r="G2956" s="14"/>
      <c r="H2956" s="14"/>
      <c r="I2956" s="17"/>
      <c r="J2956" s="17"/>
      <c r="K2956" s="6"/>
      <c r="L2956" s="6"/>
      <c r="M2956" s="136"/>
      <c r="N2956" s="14"/>
      <c r="O2956" s="26"/>
      <c r="P2956" s="14"/>
      <c r="Q2956" s="14"/>
      <c r="R2956" s="14"/>
      <c r="S2956" s="14"/>
      <c r="T2956" s="14"/>
      <c r="U2956" s="14"/>
      <c r="V2956" s="6"/>
      <c r="W2956" s="256">
        <f t="shared" si="272"/>
        <v>0</v>
      </c>
      <c r="X2956" s="144" t="str">
        <f t="shared" si="274"/>
        <v/>
      </c>
      <c r="Y2956" s="26"/>
      <c r="Z2956" s="34"/>
      <c r="AA2956" s="34"/>
      <c r="AB2956" s="34"/>
      <c r="AC2956" s="35"/>
      <c r="AD2956" s="36"/>
      <c r="AE2956" s="49"/>
      <c r="AF2956" s="246"/>
      <c r="AG2956" s="257">
        <f t="shared" si="273"/>
        <v>0</v>
      </c>
      <c r="AH2956" s="252" t="str">
        <f t="shared" si="275"/>
        <v/>
      </c>
      <c r="AI2956" s="258">
        <f t="shared" si="276"/>
        <v>0</v>
      </c>
    </row>
    <row r="2957" spans="1:35" ht="14.25" customHeight="1" x14ac:dyDescent="0.2">
      <c r="A2957" s="20"/>
      <c r="B2957" s="7"/>
      <c r="C2957" s="7"/>
      <c r="D2957" s="88"/>
      <c r="E2957" s="6"/>
      <c r="F2957" s="88"/>
      <c r="G2957" s="14"/>
      <c r="H2957" s="14"/>
      <c r="I2957" s="17"/>
      <c r="J2957" s="17"/>
      <c r="K2957" s="6"/>
      <c r="L2957" s="6"/>
      <c r="M2957" s="136"/>
      <c r="N2957" s="14"/>
      <c r="O2957" s="26"/>
      <c r="P2957" s="14"/>
      <c r="Q2957" s="14"/>
      <c r="R2957" s="14"/>
      <c r="S2957" s="14"/>
      <c r="T2957" s="14"/>
      <c r="U2957" s="14"/>
      <c r="V2957" s="6"/>
      <c r="W2957" s="256">
        <f t="shared" si="272"/>
        <v>0</v>
      </c>
      <c r="X2957" s="144" t="str">
        <f t="shared" si="274"/>
        <v/>
      </c>
      <c r="Y2957" s="26"/>
      <c r="Z2957" s="34"/>
      <c r="AA2957" s="34"/>
      <c r="AB2957" s="34"/>
      <c r="AC2957" s="35"/>
      <c r="AD2957" s="36"/>
      <c r="AE2957" s="49"/>
      <c r="AF2957" s="246"/>
      <c r="AG2957" s="257">
        <f t="shared" si="273"/>
        <v>0</v>
      </c>
      <c r="AH2957" s="252" t="str">
        <f t="shared" si="275"/>
        <v/>
      </c>
      <c r="AI2957" s="258">
        <f t="shared" si="276"/>
        <v>0</v>
      </c>
    </row>
    <row r="2958" spans="1:35" ht="14.25" customHeight="1" x14ac:dyDescent="0.2">
      <c r="A2958" s="20"/>
      <c r="B2958" s="7"/>
      <c r="C2958" s="7"/>
      <c r="D2958" s="88"/>
      <c r="E2958" s="6"/>
      <c r="F2958" s="88"/>
      <c r="G2958" s="14"/>
      <c r="H2958" s="14"/>
      <c r="I2958" s="17"/>
      <c r="J2958" s="17"/>
      <c r="K2958" s="6"/>
      <c r="L2958" s="6"/>
      <c r="M2958" s="136"/>
      <c r="N2958" s="14"/>
      <c r="O2958" s="26"/>
      <c r="P2958" s="14"/>
      <c r="Q2958" s="14"/>
      <c r="R2958" s="14"/>
      <c r="S2958" s="14"/>
      <c r="T2958" s="14"/>
      <c r="U2958" s="14"/>
      <c r="V2958" s="6"/>
      <c r="W2958" s="256">
        <f t="shared" si="272"/>
        <v>0</v>
      </c>
      <c r="X2958" s="144" t="str">
        <f t="shared" si="274"/>
        <v/>
      </c>
      <c r="Y2958" s="26"/>
      <c r="Z2958" s="34"/>
      <c r="AA2958" s="34"/>
      <c r="AB2958" s="34"/>
      <c r="AC2958" s="35"/>
      <c r="AD2958" s="36"/>
      <c r="AE2958" s="49"/>
      <c r="AF2958" s="246"/>
      <c r="AG2958" s="257">
        <f t="shared" si="273"/>
        <v>0</v>
      </c>
      <c r="AH2958" s="252" t="str">
        <f t="shared" si="275"/>
        <v/>
      </c>
      <c r="AI2958" s="258">
        <f t="shared" si="276"/>
        <v>0</v>
      </c>
    </row>
    <row r="2959" spans="1:35" ht="14.25" customHeight="1" x14ac:dyDescent="0.2">
      <c r="A2959" s="20"/>
      <c r="B2959" s="7"/>
      <c r="C2959" s="7"/>
      <c r="D2959" s="88"/>
      <c r="E2959" s="6"/>
      <c r="F2959" s="88"/>
      <c r="G2959" s="14"/>
      <c r="H2959" s="14"/>
      <c r="I2959" s="17"/>
      <c r="J2959" s="17"/>
      <c r="K2959" s="6"/>
      <c r="L2959" s="6"/>
      <c r="M2959" s="136"/>
      <c r="N2959" s="14"/>
      <c r="O2959" s="26"/>
      <c r="P2959" s="14"/>
      <c r="Q2959" s="14"/>
      <c r="R2959" s="14"/>
      <c r="S2959" s="14"/>
      <c r="T2959" s="14"/>
      <c r="U2959" s="14"/>
      <c r="V2959" s="6"/>
      <c r="W2959" s="256">
        <f t="shared" si="272"/>
        <v>0</v>
      </c>
      <c r="X2959" s="144" t="str">
        <f t="shared" si="274"/>
        <v/>
      </c>
      <c r="Y2959" s="26"/>
      <c r="Z2959" s="34"/>
      <c r="AA2959" s="34"/>
      <c r="AB2959" s="34"/>
      <c r="AC2959" s="35"/>
      <c r="AD2959" s="36"/>
      <c r="AE2959" s="49"/>
      <c r="AF2959" s="246"/>
      <c r="AG2959" s="257">
        <f t="shared" si="273"/>
        <v>0</v>
      </c>
      <c r="AH2959" s="252" t="str">
        <f t="shared" si="275"/>
        <v/>
      </c>
      <c r="AI2959" s="258">
        <f t="shared" si="276"/>
        <v>0</v>
      </c>
    </row>
    <row r="2960" spans="1:35" ht="14.25" customHeight="1" x14ac:dyDescent="0.2">
      <c r="A2960" s="20"/>
      <c r="B2960" s="7"/>
      <c r="C2960" s="7"/>
      <c r="D2960" s="88"/>
      <c r="E2960" s="6"/>
      <c r="F2960" s="88"/>
      <c r="G2960" s="14"/>
      <c r="H2960" s="14"/>
      <c r="I2960" s="17"/>
      <c r="J2960" s="17"/>
      <c r="K2960" s="6"/>
      <c r="L2960" s="6"/>
      <c r="M2960" s="136"/>
      <c r="N2960" s="14"/>
      <c r="O2960" s="26"/>
      <c r="P2960" s="14"/>
      <c r="Q2960" s="14"/>
      <c r="R2960" s="14"/>
      <c r="S2960" s="14"/>
      <c r="T2960" s="14"/>
      <c r="U2960" s="14"/>
      <c r="V2960" s="6"/>
      <c r="W2960" s="256">
        <f t="shared" si="272"/>
        <v>0</v>
      </c>
      <c r="X2960" s="144" t="str">
        <f t="shared" si="274"/>
        <v/>
      </c>
      <c r="Y2960" s="26"/>
      <c r="Z2960" s="34"/>
      <c r="AA2960" s="34"/>
      <c r="AB2960" s="34"/>
      <c r="AC2960" s="35"/>
      <c r="AD2960" s="36"/>
      <c r="AE2960" s="49"/>
      <c r="AF2960" s="246"/>
      <c r="AG2960" s="257">
        <f t="shared" si="273"/>
        <v>0</v>
      </c>
      <c r="AH2960" s="252" t="str">
        <f t="shared" si="275"/>
        <v/>
      </c>
      <c r="AI2960" s="258">
        <f t="shared" si="276"/>
        <v>0</v>
      </c>
    </row>
    <row r="2961" spans="1:35" ht="14.25" customHeight="1" x14ac:dyDescent="0.2">
      <c r="A2961" s="20"/>
      <c r="B2961" s="7"/>
      <c r="C2961" s="7"/>
      <c r="D2961" s="88"/>
      <c r="E2961" s="6"/>
      <c r="F2961" s="88"/>
      <c r="G2961" s="14"/>
      <c r="H2961" s="14"/>
      <c r="I2961" s="17"/>
      <c r="J2961" s="17"/>
      <c r="K2961" s="6"/>
      <c r="L2961" s="6"/>
      <c r="M2961" s="136"/>
      <c r="N2961" s="14"/>
      <c r="O2961" s="26"/>
      <c r="P2961" s="14"/>
      <c r="Q2961" s="14"/>
      <c r="R2961" s="14"/>
      <c r="S2961" s="14"/>
      <c r="T2961" s="14"/>
      <c r="U2961" s="14"/>
      <c r="V2961" s="6"/>
      <c r="W2961" s="256">
        <f t="shared" si="272"/>
        <v>0</v>
      </c>
      <c r="X2961" s="144" t="str">
        <f t="shared" si="274"/>
        <v/>
      </c>
      <c r="Y2961" s="26"/>
      <c r="Z2961" s="34"/>
      <c r="AA2961" s="34"/>
      <c r="AB2961" s="34"/>
      <c r="AC2961" s="35"/>
      <c r="AD2961" s="36"/>
      <c r="AE2961" s="49"/>
      <c r="AF2961" s="246"/>
      <c r="AG2961" s="257">
        <f t="shared" si="273"/>
        <v>0</v>
      </c>
      <c r="AH2961" s="252" t="str">
        <f t="shared" si="275"/>
        <v/>
      </c>
      <c r="AI2961" s="258">
        <f t="shared" si="276"/>
        <v>0</v>
      </c>
    </row>
    <row r="2962" spans="1:35" ht="14.25" customHeight="1" x14ac:dyDescent="0.2">
      <c r="A2962" s="20"/>
      <c r="B2962" s="7"/>
      <c r="C2962" s="7"/>
      <c r="D2962" s="88"/>
      <c r="E2962" s="6"/>
      <c r="F2962" s="88"/>
      <c r="G2962" s="14"/>
      <c r="H2962" s="14"/>
      <c r="I2962" s="17"/>
      <c r="J2962" s="17"/>
      <c r="K2962" s="6"/>
      <c r="L2962" s="6"/>
      <c r="M2962" s="136"/>
      <c r="N2962" s="14"/>
      <c r="O2962" s="26"/>
      <c r="P2962" s="14"/>
      <c r="Q2962" s="14"/>
      <c r="R2962" s="14"/>
      <c r="S2962" s="14"/>
      <c r="T2962" s="14"/>
      <c r="U2962" s="14"/>
      <c r="V2962" s="6"/>
      <c r="W2962" s="256">
        <f t="shared" si="272"/>
        <v>0</v>
      </c>
      <c r="X2962" s="144" t="str">
        <f t="shared" si="274"/>
        <v/>
      </c>
      <c r="Y2962" s="26"/>
      <c r="Z2962" s="34"/>
      <c r="AA2962" s="34"/>
      <c r="AB2962" s="34"/>
      <c r="AC2962" s="35"/>
      <c r="AD2962" s="36"/>
      <c r="AE2962" s="49"/>
      <c r="AF2962" s="246"/>
      <c r="AG2962" s="257">
        <f t="shared" si="273"/>
        <v>0</v>
      </c>
      <c r="AH2962" s="252" t="str">
        <f t="shared" si="275"/>
        <v/>
      </c>
      <c r="AI2962" s="258">
        <f t="shared" si="276"/>
        <v>0</v>
      </c>
    </row>
    <row r="2963" spans="1:35" ht="14.25" customHeight="1" x14ac:dyDescent="0.2">
      <c r="A2963" s="20"/>
      <c r="B2963" s="7"/>
      <c r="C2963" s="7"/>
      <c r="D2963" s="88"/>
      <c r="E2963" s="6"/>
      <c r="F2963" s="88"/>
      <c r="G2963" s="14"/>
      <c r="H2963" s="14"/>
      <c r="I2963" s="17"/>
      <c r="J2963" s="17"/>
      <c r="K2963" s="6"/>
      <c r="L2963" s="6"/>
      <c r="M2963" s="136"/>
      <c r="N2963" s="14"/>
      <c r="O2963" s="26"/>
      <c r="P2963" s="14"/>
      <c r="Q2963" s="14"/>
      <c r="R2963" s="14"/>
      <c r="S2963" s="14"/>
      <c r="T2963" s="14"/>
      <c r="U2963" s="14"/>
      <c r="V2963" s="6"/>
      <c r="W2963" s="256">
        <f t="shared" si="272"/>
        <v>0</v>
      </c>
      <c r="X2963" s="144" t="str">
        <f t="shared" si="274"/>
        <v/>
      </c>
      <c r="Y2963" s="26"/>
      <c r="Z2963" s="34"/>
      <c r="AA2963" s="34"/>
      <c r="AB2963" s="34"/>
      <c r="AC2963" s="35"/>
      <c r="AD2963" s="36"/>
      <c r="AE2963" s="49"/>
      <c r="AF2963" s="246"/>
      <c r="AG2963" s="257">
        <f t="shared" si="273"/>
        <v>0</v>
      </c>
      <c r="AH2963" s="252" t="str">
        <f t="shared" si="275"/>
        <v/>
      </c>
      <c r="AI2963" s="258">
        <f t="shared" si="276"/>
        <v>0</v>
      </c>
    </row>
    <row r="2964" spans="1:35" ht="14.25" customHeight="1" x14ac:dyDescent="0.2">
      <c r="A2964" s="20"/>
      <c r="B2964" s="7"/>
      <c r="C2964" s="7"/>
      <c r="D2964" s="88"/>
      <c r="E2964" s="6"/>
      <c r="F2964" s="88"/>
      <c r="G2964" s="14"/>
      <c r="H2964" s="14"/>
      <c r="I2964" s="17"/>
      <c r="J2964" s="17"/>
      <c r="K2964" s="6"/>
      <c r="L2964" s="6"/>
      <c r="M2964" s="136"/>
      <c r="N2964" s="14"/>
      <c r="O2964" s="26"/>
      <c r="P2964" s="14"/>
      <c r="Q2964" s="14"/>
      <c r="R2964" s="14"/>
      <c r="S2964" s="14"/>
      <c r="T2964" s="14"/>
      <c r="U2964" s="14"/>
      <c r="V2964" s="6"/>
      <c r="W2964" s="256">
        <f t="shared" si="272"/>
        <v>0</v>
      </c>
      <c r="X2964" s="144" t="str">
        <f t="shared" si="274"/>
        <v/>
      </c>
      <c r="Y2964" s="26"/>
      <c r="Z2964" s="34"/>
      <c r="AA2964" s="34"/>
      <c r="AB2964" s="34"/>
      <c r="AC2964" s="35"/>
      <c r="AD2964" s="36"/>
      <c r="AE2964" s="49"/>
      <c r="AF2964" s="246"/>
      <c r="AG2964" s="257">
        <f t="shared" si="273"/>
        <v>0</v>
      </c>
      <c r="AH2964" s="252" t="str">
        <f t="shared" si="275"/>
        <v/>
      </c>
      <c r="AI2964" s="258">
        <f t="shared" si="276"/>
        <v>0</v>
      </c>
    </row>
    <row r="2965" spans="1:35" ht="14.25" customHeight="1" x14ac:dyDescent="0.2">
      <c r="A2965" s="20"/>
      <c r="B2965" s="7"/>
      <c r="C2965" s="7"/>
      <c r="D2965" s="88"/>
      <c r="E2965" s="6"/>
      <c r="F2965" s="88"/>
      <c r="G2965" s="14"/>
      <c r="H2965" s="14"/>
      <c r="I2965" s="17"/>
      <c r="J2965" s="17"/>
      <c r="K2965" s="6"/>
      <c r="L2965" s="6"/>
      <c r="M2965" s="136"/>
      <c r="N2965" s="14"/>
      <c r="O2965" s="26"/>
      <c r="P2965" s="14"/>
      <c r="Q2965" s="14"/>
      <c r="R2965" s="14"/>
      <c r="S2965" s="14"/>
      <c r="T2965" s="14"/>
      <c r="U2965" s="14"/>
      <c r="V2965" s="6"/>
      <c r="W2965" s="256">
        <f t="shared" si="272"/>
        <v>0</v>
      </c>
      <c r="X2965" s="144" t="str">
        <f t="shared" si="274"/>
        <v/>
      </c>
      <c r="Y2965" s="26"/>
      <c r="Z2965" s="34"/>
      <c r="AA2965" s="34"/>
      <c r="AB2965" s="34"/>
      <c r="AC2965" s="35"/>
      <c r="AD2965" s="36"/>
      <c r="AE2965" s="49"/>
      <c r="AF2965" s="246"/>
      <c r="AG2965" s="257">
        <f t="shared" si="273"/>
        <v>0</v>
      </c>
      <c r="AH2965" s="252" t="str">
        <f t="shared" si="275"/>
        <v/>
      </c>
      <c r="AI2965" s="258">
        <f t="shared" si="276"/>
        <v>0</v>
      </c>
    </row>
    <row r="2966" spans="1:35" ht="14.25" customHeight="1" x14ac:dyDescent="0.2">
      <c r="A2966" s="20"/>
      <c r="B2966" s="7"/>
      <c r="C2966" s="7"/>
      <c r="D2966" s="88"/>
      <c r="E2966" s="6"/>
      <c r="F2966" s="88"/>
      <c r="G2966" s="14"/>
      <c r="H2966" s="14"/>
      <c r="I2966" s="17"/>
      <c r="J2966" s="17"/>
      <c r="K2966" s="6"/>
      <c r="L2966" s="6"/>
      <c r="M2966" s="136"/>
      <c r="N2966" s="14"/>
      <c r="O2966" s="26"/>
      <c r="P2966" s="14"/>
      <c r="Q2966" s="14"/>
      <c r="R2966" s="14"/>
      <c r="S2966" s="14"/>
      <c r="T2966" s="14"/>
      <c r="U2966" s="14"/>
      <c r="V2966" s="6"/>
      <c r="W2966" s="256">
        <f t="shared" si="272"/>
        <v>0</v>
      </c>
      <c r="X2966" s="144" t="str">
        <f t="shared" si="274"/>
        <v/>
      </c>
      <c r="Y2966" s="26"/>
      <c r="Z2966" s="34"/>
      <c r="AA2966" s="34"/>
      <c r="AB2966" s="34"/>
      <c r="AC2966" s="35"/>
      <c r="AD2966" s="36"/>
      <c r="AE2966" s="49"/>
      <c r="AF2966" s="246"/>
      <c r="AG2966" s="257">
        <f t="shared" si="273"/>
        <v>0</v>
      </c>
      <c r="AH2966" s="252" t="str">
        <f t="shared" si="275"/>
        <v/>
      </c>
      <c r="AI2966" s="258">
        <f t="shared" si="276"/>
        <v>0</v>
      </c>
    </row>
    <row r="2967" spans="1:35" ht="14.25" customHeight="1" x14ac:dyDescent="0.2">
      <c r="A2967" s="20"/>
      <c r="B2967" s="7"/>
      <c r="C2967" s="7"/>
      <c r="D2967" s="88"/>
      <c r="E2967" s="6"/>
      <c r="F2967" s="88"/>
      <c r="G2967" s="14"/>
      <c r="H2967" s="14"/>
      <c r="I2967" s="17"/>
      <c r="J2967" s="17"/>
      <c r="K2967" s="6"/>
      <c r="L2967" s="6"/>
      <c r="M2967" s="136"/>
      <c r="N2967" s="14"/>
      <c r="O2967" s="26"/>
      <c r="P2967" s="14"/>
      <c r="Q2967" s="14"/>
      <c r="R2967" s="14"/>
      <c r="S2967" s="14"/>
      <c r="T2967" s="14"/>
      <c r="U2967" s="14"/>
      <c r="V2967" s="6"/>
      <c r="W2967" s="256">
        <f t="shared" si="272"/>
        <v>0</v>
      </c>
      <c r="X2967" s="144" t="str">
        <f t="shared" si="274"/>
        <v/>
      </c>
      <c r="Y2967" s="26"/>
      <c r="Z2967" s="34"/>
      <c r="AA2967" s="34"/>
      <c r="AB2967" s="34"/>
      <c r="AC2967" s="35"/>
      <c r="AD2967" s="36"/>
      <c r="AE2967" s="49"/>
      <c r="AF2967" s="246"/>
      <c r="AG2967" s="257">
        <f t="shared" si="273"/>
        <v>0</v>
      </c>
      <c r="AH2967" s="252" t="str">
        <f t="shared" si="275"/>
        <v/>
      </c>
      <c r="AI2967" s="258">
        <f t="shared" si="276"/>
        <v>0</v>
      </c>
    </row>
    <row r="2968" spans="1:35" ht="14.25" customHeight="1" x14ac:dyDescent="0.2">
      <c r="A2968" s="20"/>
      <c r="B2968" s="7"/>
      <c r="C2968" s="7"/>
      <c r="D2968" s="88"/>
      <c r="E2968" s="6"/>
      <c r="F2968" s="88"/>
      <c r="G2968" s="14"/>
      <c r="H2968" s="14"/>
      <c r="I2968" s="17"/>
      <c r="J2968" s="17"/>
      <c r="K2968" s="6"/>
      <c r="L2968" s="6"/>
      <c r="M2968" s="136"/>
      <c r="N2968" s="14"/>
      <c r="O2968" s="26"/>
      <c r="P2968" s="14"/>
      <c r="Q2968" s="14"/>
      <c r="R2968" s="14"/>
      <c r="S2968" s="14"/>
      <c r="T2968" s="14"/>
      <c r="U2968" s="14"/>
      <c r="V2968" s="6"/>
      <c r="W2968" s="256">
        <f t="shared" si="272"/>
        <v>0</v>
      </c>
      <c r="X2968" s="144" t="str">
        <f t="shared" si="274"/>
        <v/>
      </c>
      <c r="Y2968" s="26"/>
      <c r="Z2968" s="34"/>
      <c r="AA2968" s="34"/>
      <c r="AB2968" s="34"/>
      <c r="AC2968" s="35"/>
      <c r="AD2968" s="36"/>
      <c r="AE2968" s="49"/>
      <c r="AF2968" s="246"/>
      <c r="AG2968" s="257">
        <f t="shared" si="273"/>
        <v>0</v>
      </c>
      <c r="AH2968" s="252" t="str">
        <f t="shared" si="275"/>
        <v/>
      </c>
      <c r="AI2968" s="258">
        <f t="shared" si="276"/>
        <v>0</v>
      </c>
    </row>
    <row r="2969" spans="1:35" ht="14.25" customHeight="1" x14ac:dyDescent="0.2">
      <c r="A2969" s="20"/>
      <c r="B2969" s="7"/>
      <c r="C2969" s="7"/>
      <c r="D2969" s="88"/>
      <c r="E2969" s="6"/>
      <c r="F2969" s="88"/>
      <c r="G2969" s="14"/>
      <c r="H2969" s="14"/>
      <c r="I2969" s="17"/>
      <c r="J2969" s="17"/>
      <c r="K2969" s="6"/>
      <c r="L2969" s="6"/>
      <c r="M2969" s="136"/>
      <c r="N2969" s="14"/>
      <c r="O2969" s="26"/>
      <c r="P2969" s="14"/>
      <c r="Q2969" s="14"/>
      <c r="R2969" s="14"/>
      <c r="S2969" s="14"/>
      <c r="T2969" s="14"/>
      <c r="U2969" s="14"/>
      <c r="V2969" s="6"/>
      <c r="W2969" s="256">
        <f t="shared" si="272"/>
        <v>0</v>
      </c>
      <c r="X2969" s="144" t="str">
        <f t="shared" si="274"/>
        <v/>
      </c>
      <c r="Y2969" s="26"/>
      <c r="Z2969" s="34"/>
      <c r="AA2969" s="34"/>
      <c r="AB2969" s="34"/>
      <c r="AC2969" s="35"/>
      <c r="AD2969" s="36"/>
      <c r="AE2969" s="49"/>
      <c r="AF2969" s="246"/>
      <c r="AG2969" s="257">
        <f t="shared" si="273"/>
        <v>0</v>
      </c>
      <c r="AH2969" s="252" t="str">
        <f t="shared" si="275"/>
        <v/>
      </c>
      <c r="AI2969" s="258">
        <f t="shared" si="276"/>
        <v>0</v>
      </c>
    </row>
    <row r="2970" spans="1:35" ht="14.25" customHeight="1" x14ac:dyDescent="0.2">
      <c r="A2970" s="20"/>
      <c r="B2970" s="7"/>
      <c r="C2970" s="7"/>
      <c r="D2970" s="88"/>
      <c r="E2970" s="6"/>
      <c r="F2970" s="88"/>
      <c r="G2970" s="14"/>
      <c r="H2970" s="14"/>
      <c r="I2970" s="17"/>
      <c r="J2970" s="17"/>
      <c r="K2970" s="6"/>
      <c r="L2970" s="6"/>
      <c r="M2970" s="136"/>
      <c r="N2970" s="14"/>
      <c r="O2970" s="26"/>
      <c r="P2970" s="14"/>
      <c r="Q2970" s="14"/>
      <c r="R2970" s="14"/>
      <c r="S2970" s="14"/>
      <c r="T2970" s="14"/>
      <c r="U2970" s="14"/>
      <c r="V2970" s="6"/>
      <c r="W2970" s="256">
        <f t="shared" si="272"/>
        <v>0</v>
      </c>
      <c r="X2970" s="144" t="str">
        <f t="shared" si="274"/>
        <v/>
      </c>
      <c r="Y2970" s="26"/>
      <c r="Z2970" s="34"/>
      <c r="AA2970" s="34"/>
      <c r="AB2970" s="34"/>
      <c r="AC2970" s="35"/>
      <c r="AD2970" s="36"/>
      <c r="AE2970" s="49"/>
      <c r="AF2970" s="246"/>
      <c r="AG2970" s="257">
        <f t="shared" si="273"/>
        <v>0</v>
      </c>
      <c r="AH2970" s="252" t="str">
        <f t="shared" si="275"/>
        <v/>
      </c>
      <c r="AI2970" s="258">
        <f t="shared" si="276"/>
        <v>0</v>
      </c>
    </row>
    <row r="2971" spans="1:35" ht="14.25" customHeight="1" x14ac:dyDescent="0.2">
      <c r="A2971" s="20"/>
      <c r="B2971" s="7"/>
      <c r="C2971" s="7"/>
      <c r="D2971" s="88"/>
      <c r="E2971" s="6"/>
      <c r="F2971" s="88"/>
      <c r="G2971" s="14"/>
      <c r="H2971" s="14"/>
      <c r="I2971" s="17"/>
      <c r="J2971" s="17"/>
      <c r="K2971" s="6"/>
      <c r="L2971" s="6"/>
      <c r="M2971" s="136"/>
      <c r="N2971" s="14"/>
      <c r="O2971" s="26"/>
      <c r="P2971" s="14"/>
      <c r="Q2971" s="14"/>
      <c r="R2971" s="14"/>
      <c r="S2971" s="14"/>
      <c r="T2971" s="14"/>
      <c r="U2971" s="14"/>
      <c r="V2971" s="6"/>
      <c r="W2971" s="256">
        <f t="shared" si="272"/>
        <v>0</v>
      </c>
      <c r="X2971" s="144" t="str">
        <f t="shared" si="274"/>
        <v/>
      </c>
      <c r="Y2971" s="26"/>
      <c r="Z2971" s="34"/>
      <c r="AA2971" s="34"/>
      <c r="AB2971" s="34"/>
      <c r="AC2971" s="35"/>
      <c r="AD2971" s="36"/>
      <c r="AE2971" s="49"/>
      <c r="AF2971" s="246"/>
      <c r="AG2971" s="257">
        <f t="shared" si="273"/>
        <v>0</v>
      </c>
      <c r="AH2971" s="252" t="str">
        <f t="shared" si="275"/>
        <v/>
      </c>
      <c r="AI2971" s="258">
        <f t="shared" si="276"/>
        <v>0</v>
      </c>
    </row>
    <row r="2972" spans="1:35" ht="14.25" customHeight="1" x14ac:dyDescent="0.2">
      <c r="A2972" s="20"/>
      <c r="B2972" s="7"/>
      <c r="C2972" s="7"/>
      <c r="D2972" s="88"/>
      <c r="E2972" s="6"/>
      <c r="F2972" s="88"/>
      <c r="G2972" s="14"/>
      <c r="H2972" s="14"/>
      <c r="I2972" s="17"/>
      <c r="J2972" s="17"/>
      <c r="K2972" s="6"/>
      <c r="L2972" s="6"/>
      <c r="M2972" s="136"/>
      <c r="N2972" s="14"/>
      <c r="O2972" s="26"/>
      <c r="P2972" s="14"/>
      <c r="Q2972" s="14"/>
      <c r="R2972" s="14"/>
      <c r="S2972" s="14"/>
      <c r="T2972" s="14"/>
      <c r="U2972" s="14"/>
      <c r="V2972" s="6"/>
      <c r="W2972" s="256">
        <f t="shared" si="272"/>
        <v>0</v>
      </c>
      <c r="X2972" s="144" t="str">
        <f t="shared" si="274"/>
        <v/>
      </c>
      <c r="Y2972" s="26"/>
      <c r="Z2972" s="34"/>
      <c r="AA2972" s="34"/>
      <c r="AB2972" s="34"/>
      <c r="AC2972" s="35"/>
      <c r="AD2972" s="36"/>
      <c r="AE2972" s="49"/>
      <c r="AF2972" s="246"/>
      <c r="AG2972" s="257">
        <f t="shared" si="273"/>
        <v>0</v>
      </c>
      <c r="AH2972" s="252" t="str">
        <f t="shared" si="275"/>
        <v/>
      </c>
      <c r="AI2972" s="258">
        <f t="shared" si="276"/>
        <v>0</v>
      </c>
    </row>
    <row r="2973" spans="1:35" ht="14.25" customHeight="1" x14ac:dyDescent="0.2">
      <c r="A2973" s="20"/>
      <c r="B2973" s="7"/>
      <c r="C2973" s="7"/>
      <c r="D2973" s="88"/>
      <c r="E2973" s="6"/>
      <c r="F2973" s="88"/>
      <c r="G2973" s="14"/>
      <c r="H2973" s="14"/>
      <c r="I2973" s="17"/>
      <c r="J2973" s="17"/>
      <c r="K2973" s="6"/>
      <c r="L2973" s="6"/>
      <c r="M2973" s="136"/>
      <c r="N2973" s="14"/>
      <c r="O2973" s="26"/>
      <c r="P2973" s="14"/>
      <c r="Q2973" s="14"/>
      <c r="R2973" s="14"/>
      <c r="S2973" s="14"/>
      <c r="T2973" s="14"/>
      <c r="U2973" s="14"/>
      <c r="V2973" s="6"/>
      <c r="W2973" s="256">
        <f t="shared" si="272"/>
        <v>0</v>
      </c>
      <c r="X2973" s="144" t="str">
        <f t="shared" si="274"/>
        <v/>
      </c>
      <c r="Y2973" s="26"/>
      <c r="Z2973" s="34"/>
      <c r="AA2973" s="34"/>
      <c r="AB2973" s="34"/>
      <c r="AC2973" s="35"/>
      <c r="AD2973" s="36"/>
      <c r="AE2973" s="49"/>
      <c r="AF2973" s="246"/>
      <c r="AG2973" s="257">
        <f t="shared" si="273"/>
        <v>0</v>
      </c>
      <c r="AH2973" s="252" t="str">
        <f t="shared" si="275"/>
        <v/>
      </c>
      <c r="AI2973" s="258">
        <f t="shared" si="276"/>
        <v>0</v>
      </c>
    </row>
    <row r="2974" spans="1:35" ht="14.25" customHeight="1" x14ac:dyDescent="0.2">
      <c r="A2974" s="20"/>
      <c r="B2974" s="7"/>
      <c r="C2974" s="7"/>
      <c r="D2974" s="88"/>
      <c r="E2974" s="6"/>
      <c r="F2974" s="88"/>
      <c r="G2974" s="14"/>
      <c r="H2974" s="14"/>
      <c r="I2974" s="17"/>
      <c r="J2974" s="17"/>
      <c r="K2974" s="6"/>
      <c r="L2974" s="6"/>
      <c r="M2974" s="136"/>
      <c r="N2974" s="14"/>
      <c r="O2974" s="26"/>
      <c r="P2974" s="14"/>
      <c r="Q2974" s="14"/>
      <c r="R2974" s="14"/>
      <c r="S2974" s="14"/>
      <c r="T2974" s="14"/>
      <c r="U2974" s="14"/>
      <c r="V2974" s="6"/>
      <c r="W2974" s="256">
        <f t="shared" si="272"/>
        <v>0</v>
      </c>
      <c r="X2974" s="144" t="str">
        <f t="shared" si="274"/>
        <v/>
      </c>
      <c r="Y2974" s="26"/>
      <c r="Z2974" s="34"/>
      <c r="AA2974" s="34"/>
      <c r="AB2974" s="34"/>
      <c r="AC2974" s="35"/>
      <c r="AD2974" s="36"/>
      <c r="AE2974" s="49"/>
      <c r="AF2974" s="246"/>
      <c r="AG2974" s="257">
        <f t="shared" si="273"/>
        <v>0</v>
      </c>
      <c r="AH2974" s="252" t="str">
        <f t="shared" si="275"/>
        <v/>
      </c>
      <c r="AI2974" s="258">
        <f t="shared" si="276"/>
        <v>0</v>
      </c>
    </row>
    <row r="2975" spans="1:35" ht="14.25" customHeight="1" x14ac:dyDescent="0.2">
      <c r="A2975" s="20"/>
      <c r="B2975" s="7"/>
      <c r="C2975" s="7"/>
      <c r="D2975" s="88"/>
      <c r="E2975" s="6"/>
      <c r="F2975" s="88"/>
      <c r="G2975" s="14"/>
      <c r="H2975" s="14"/>
      <c r="I2975" s="17"/>
      <c r="J2975" s="17"/>
      <c r="K2975" s="6"/>
      <c r="L2975" s="6"/>
      <c r="M2975" s="136"/>
      <c r="N2975" s="14"/>
      <c r="O2975" s="26"/>
      <c r="P2975" s="14"/>
      <c r="Q2975" s="14"/>
      <c r="R2975" s="14"/>
      <c r="S2975" s="14"/>
      <c r="T2975" s="14"/>
      <c r="U2975" s="14"/>
      <c r="V2975" s="6"/>
      <c r="W2975" s="256">
        <f t="shared" si="272"/>
        <v>0</v>
      </c>
      <c r="X2975" s="144" t="str">
        <f t="shared" si="274"/>
        <v/>
      </c>
      <c r="Y2975" s="26"/>
      <c r="Z2975" s="34"/>
      <c r="AA2975" s="34"/>
      <c r="AB2975" s="34"/>
      <c r="AC2975" s="35"/>
      <c r="AD2975" s="36"/>
      <c r="AE2975" s="49"/>
      <c r="AF2975" s="246"/>
      <c r="AG2975" s="257">
        <f t="shared" si="273"/>
        <v>0</v>
      </c>
      <c r="AH2975" s="252" t="str">
        <f t="shared" si="275"/>
        <v/>
      </c>
      <c r="AI2975" s="258">
        <f t="shared" si="276"/>
        <v>0</v>
      </c>
    </row>
    <row r="2976" spans="1:35" ht="14.25" customHeight="1" x14ac:dyDescent="0.2">
      <c r="A2976" s="20"/>
      <c r="B2976" s="7"/>
      <c r="C2976" s="7"/>
      <c r="D2976" s="88"/>
      <c r="E2976" s="6"/>
      <c r="F2976" s="88"/>
      <c r="G2976" s="14"/>
      <c r="H2976" s="14"/>
      <c r="I2976" s="17"/>
      <c r="J2976" s="17"/>
      <c r="K2976" s="6"/>
      <c r="L2976" s="6"/>
      <c r="M2976" s="136"/>
      <c r="N2976" s="14"/>
      <c r="O2976" s="26"/>
      <c r="P2976" s="14"/>
      <c r="Q2976" s="14"/>
      <c r="R2976" s="14"/>
      <c r="S2976" s="14"/>
      <c r="T2976" s="14"/>
      <c r="U2976" s="14"/>
      <c r="V2976" s="6"/>
      <c r="W2976" s="256">
        <f t="shared" si="272"/>
        <v>0</v>
      </c>
      <c r="X2976" s="144" t="str">
        <f t="shared" si="274"/>
        <v/>
      </c>
      <c r="Y2976" s="26"/>
      <c r="Z2976" s="34"/>
      <c r="AA2976" s="34"/>
      <c r="AB2976" s="34"/>
      <c r="AC2976" s="35"/>
      <c r="AD2976" s="36"/>
      <c r="AE2976" s="49"/>
      <c r="AF2976" s="246"/>
      <c r="AG2976" s="257">
        <f t="shared" si="273"/>
        <v>0</v>
      </c>
      <c r="AH2976" s="252" t="str">
        <f t="shared" si="275"/>
        <v/>
      </c>
      <c r="AI2976" s="258">
        <f t="shared" si="276"/>
        <v>0</v>
      </c>
    </row>
    <row r="2977" spans="1:35" ht="14.25" customHeight="1" x14ac:dyDescent="0.2">
      <c r="A2977" s="20"/>
      <c r="B2977" s="7"/>
      <c r="C2977" s="7"/>
      <c r="D2977" s="88"/>
      <c r="E2977" s="6"/>
      <c r="F2977" s="88"/>
      <c r="G2977" s="14"/>
      <c r="H2977" s="14"/>
      <c r="I2977" s="17"/>
      <c r="J2977" s="17"/>
      <c r="K2977" s="6"/>
      <c r="L2977" s="6"/>
      <c r="M2977" s="136"/>
      <c r="N2977" s="14"/>
      <c r="O2977" s="26"/>
      <c r="P2977" s="14"/>
      <c r="Q2977" s="14"/>
      <c r="R2977" s="14"/>
      <c r="S2977" s="14"/>
      <c r="T2977" s="14"/>
      <c r="U2977" s="14"/>
      <c r="V2977" s="6"/>
      <c r="W2977" s="256">
        <f t="shared" si="272"/>
        <v>0</v>
      </c>
      <c r="X2977" s="144" t="str">
        <f t="shared" si="274"/>
        <v/>
      </c>
      <c r="Y2977" s="26"/>
      <c r="Z2977" s="34"/>
      <c r="AA2977" s="34"/>
      <c r="AB2977" s="34"/>
      <c r="AC2977" s="35"/>
      <c r="AD2977" s="36"/>
      <c r="AE2977" s="49"/>
      <c r="AF2977" s="246"/>
      <c r="AG2977" s="257">
        <f t="shared" si="273"/>
        <v>0</v>
      </c>
      <c r="AH2977" s="252" t="str">
        <f t="shared" si="275"/>
        <v/>
      </c>
      <c r="AI2977" s="258">
        <f t="shared" si="276"/>
        <v>0</v>
      </c>
    </row>
    <row r="2978" spans="1:35" ht="14.25" customHeight="1" x14ac:dyDescent="0.2">
      <c r="A2978" s="20"/>
      <c r="B2978" s="7"/>
      <c r="C2978" s="7"/>
      <c r="D2978" s="88"/>
      <c r="E2978" s="6"/>
      <c r="F2978" s="88"/>
      <c r="G2978" s="14"/>
      <c r="H2978" s="14"/>
      <c r="I2978" s="17"/>
      <c r="J2978" s="17"/>
      <c r="K2978" s="6"/>
      <c r="L2978" s="6"/>
      <c r="M2978" s="136"/>
      <c r="N2978" s="14"/>
      <c r="O2978" s="26"/>
      <c r="P2978" s="14"/>
      <c r="Q2978" s="14"/>
      <c r="R2978" s="14"/>
      <c r="S2978" s="14"/>
      <c r="T2978" s="14"/>
      <c r="U2978" s="14"/>
      <c r="V2978" s="6"/>
      <c r="W2978" s="256">
        <f t="shared" si="272"/>
        <v>0</v>
      </c>
      <c r="X2978" s="144" t="str">
        <f t="shared" si="274"/>
        <v/>
      </c>
      <c r="Y2978" s="26"/>
      <c r="Z2978" s="34"/>
      <c r="AA2978" s="34"/>
      <c r="AB2978" s="34"/>
      <c r="AC2978" s="35"/>
      <c r="AD2978" s="36"/>
      <c r="AE2978" s="49"/>
      <c r="AF2978" s="246"/>
      <c r="AG2978" s="257">
        <f t="shared" si="273"/>
        <v>0</v>
      </c>
      <c r="AH2978" s="252" t="str">
        <f t="shared" si="275"/>
        <v/>
      </c>
      <c r="AI2978" s="258">
        <f t="shared" si="276"/>
        <v>0</v>
      </c>
    </row>
    <row r="2979" spans="1:35" ht="14.25" customHeight="1" x14ac:dyDescent="0.2">
      <c r="A2979" s="20"/>
      <c r="B2979" s="7"/>
      <c r="C2979" s="7"/>
      <c r="D2979" s="88"/>
      <c r="E2979" s="6"/>
      <c r="F2979" s="88"/>
      <c r="G2979" s="14"/>
      <c r="H2979" s="14"/>
      <c r="I2979" s="17"/>
      <c r="J2979" s="17"/>
      <c r="K2979" s="6"/>
      <c r="L2979" s="6"/>
      <c r="M2979" s="136"/>
      <c r="N2979" s="14"/>
      <c r="O2979" s="26"/>
      <c r="P2979" s="14"/>
      <c r="Q2979" s="14"/>
      <c r="R2979" s="14"/>
      <c r="S2979" s="14"/>
      <c r="T2979" s="14"/>
      <c r="U2979" s="14"/>
      <c r="V2979" s="6"/>
      <c r="W2979" s="256">
        <f t="shared" si="272"/>
        <v>0</v>
      </c>
      <c r="X2979" s="144" t="str">
        <f t="shared" si="274"/>
        <v/>
      </c>
      <c r="Y2979" s="26"/>
      <c r="Z2979" s="34"/>
      <c r="AA2979" s="34"/>
      <c r="AB2979" s="34"/>
      <c r="AC2979" s="35"/>
      <c r="AD2979" s="36"/>
      <c r="AE2979" s="49"/>
      <c r="AF2979" s="246"/>
      <c r="AG2979" s="257">
        <f t="shared" si="273"/>
        <v>0</v>
      </c>
      <c r="AH2979" s="252" t="str">
        <f t="shared" si="275"/>
        <v/>
      </c>
      <c r="AI2979" s="258">
        <f t="shared" si="276"/>
        <v>0</v>
      </c>
    </row>
    <row r="2980" spans="1:35" ht="14.25" customHeight="1" x14ac:dyDescent="0.2">
      <c r="A2980" s="20"/>
      <c r="B2980" s="7"/>
      <c r="C2980" s="7"/>
      <c r="D2980" s="88"/>
      <c r="E2980" s="6"/>
      <c r="F2980" s="88"/>
      <c r="G2980" s="14"/>
      <c r="H2980" s="14"/>
      <c r="I2980" s="17"/>
      <c r="J2980" s="17"/>
      <c r="K2980" s="6"/>
      <c r="L2980" s="6"/>
      <c r="M2980" s="136"/>
      <c r="N2980" s="14"/>
      <c r="O2980" s="26"/>
      <c r="P2980" s="14"/>
      <c r="Q2980" s="14"/>
      <c r="R2980" s="14"/>
      <c r="S2980" s="14"/>
      <c r="T2980" s="14"/>
      <c r="U2980" s="14"/>
      <c r="V2980" s="6"/>
      <c r="W2980" s="256">
        <f t="shared" si="272"/>
        <v>0</v>
      </c>
      <c r="X2980" s="144" t="str">
        <f t="shared" si="274"/>
        <v/>
      </c>
      <c r="Y2980" s="26"/>
      <c r="Z2980" s="34"/>
      <c r="AA2980" s="34"/>
      <c r="AB2980" s="34"/>
      <c r="AC2980" s="35"/>
      <c r="AD2980" s="36"/>
      <c r="AE2980" s="49"/>
      <c r="AF2980" s="246"/>
      <c r="AG2980" s="257">
        <f t="shared" si="273"/>
        <v>0</v>
      </c>
      <c r="AH2980" s="252" t="str">
        <f t="shared" si="275"/>
        <v/>
      </c>
      <c r="AI2980" s="258">
        <f t="shared" si="276"/>
        <v>0</v>
      </c>
    </row>
    <row r="2981" spans="1:35" ht="14.25" customHeight="1" x14ac:dyDescent="0.2">
      <c r="A2981" s="20"/>
      <c r="B2981" s="7"/>
      <c r="C2981" s="7"/>
      <c r="D2981" s="88"/>
      <c r="E2981" s="6"/>
      <c r="F2981" s="88"/>
      <c r="G2981" s="14"/>
      <c r="H2981" s="14"/>
      <c r="I2981" s="17"/>
      <c r="J2981" s="17"/>
      <c r="K2981" s="6"/>
      <c r="L2981" s="6"/>
      <c r="M2981" s="136"/>
      <c r="N2981" s="14"/>
      <c r="O2981" s="26"/>
      <c r="P2981" s="14"/>
      <c r="Q2981" s="14"/>
      <c r="R2981" s="14"/>
      <c r="S2981" s="14"/>
      <c r="T2981" s="14"/>
      <c r="U2981" s="14"/>
      <c r="V2981" s="6"/>
      <c r="W2981" s="256">
        <f t="shared" si="272"/>
        <v>0</v>
      </c>
      <c r="X2981" s="144" t="str">
        <f t="shared" si="274"/>
        <v/>
      </c>
      <c r="Y2981" s="26"/>
      <c r="Z2981" s="34"/>
      <c r="AA2981" s="34"/>
      <c r="AB2981" s="34"/>
      <c r="AC2981" s="35"/>
      <c r="AD2981" s="36"/>
      <c r="AE2981" s="49"/>
      <c r="AF2981" s="246"/>
      <c r="AG2981" s="257">
        <f t="shared" si="273"/>
        <v>0</v>
      </c>
      <c r="AH2981" s="252" t="str">
        <f t="shared" si="275"/>
        <v/>
      </c>
      <c r="AI2981" s="258">
        <f t="shared" si="276"/>
        <v>0</v>
      </c>
    </row>
    <row r="2982" spans="1:35" ht="14.25" customHeight="1" x14ac:dyDescent="0.2">
      <c r="A2982" s="20"/>
      <c r="B2982" s="7"/>
      <c r="C2982" s="7"/>
      <c r="D2982" s="88"/>
      <c r="E2982" s="6"/>
      <c r="F2982" s="88"/>
      <c r="G2982" s="14"/>
      <c r="H2982" s="14"/>
      <c r="I2982" s="17"/>
      <c r="J2982" s="17"/>
      <c r="K2982" s="6"/>
      <c r="L2982" s="6"/>
      <c r="M2982" s="136"/>
      <c r="N2982" s="14"/>
      <c r="O2982" s="26"/>
      <c r="P2982" s="14"/>
      <c r="Q2982" s="14"/>
      <c r="R2982" s="14"/>
      <c r="S2982" s="14"/>
      <c r="T2982" s="14"/>
      <c r="U2982" s="14"/>
      <c r="V2982" s="6"/>
      <c r="W2982" s="256">
        <f t="shared" si="272"/>
        <v>0</v>
      </c>
      <c r="X2982" s="144" t="str">
        <f t="shared" si="274"/>
        <v/>
      </c>
      <c r="Y2982" s="26"/>
      <c r="Z2982" s="34"/>
      <c r="AA2982" s="34"/>
      <c r="AB2982" s="34"/>
      <c r="AC2982" s="35"/>
      <c r="AD2982" s="36"/>
      <c r="AE2982" s="49"/>
      <c r="AF2982" s="246"/>
      <c r="AG2982" s="257">
        <f t="shared" si="273"/>
        <v>0</v>
      </c>
      <c r="AH2982" s="252" t="str">
        <f t="shared" si="275"/>
        <v/>
      </c>
      <c r="AI2982" s="258">
        <f t="shared" si="276"/>
        <v>0</v>
      </c>
    </row>
    <row r="2983" spans="1:35" ht="14.25" customHeight="1" x14ac:dyDescent="0.2">
      <c r="A2983" s="20"/>
      <c r="B2983" s="7"/>
      <c r="C2983" s="7"/>
      <c r="D2983" s="88"/>
      <c r="E2983" s="6"/>
      <c r="F2983" s="88"/>
      <c r="G2983" s="14"/>
      <c r="H2983" s="14"/>
      <c r="I2983" s="17"/>
      <c r="J2983" s="17"/>
      <c r="K2983" s="6"/>
      <c r="L2983" s="6"/>
      <c r="M2983" s="136"/>
      <c r="N2983" s="14"/>
      <c r="O2983" s="26"/>
      <c r="P2983" s="14"/>
      <c r="Q2983" s="14"/>
      <c r="R2983" s="14"/>
      <c r="S2983" s="14"/>
      <c r="T2983" s="14"/>
      <c r="U2983" s="14"/>
      <c r="V2983" s="6"/>
      <c r="W2983" s="256">
        <f t="shared" si="272"/>
        <v>0</v>
      </c>
      <c r="X2983" s="144" t="str">
        <f t="shared" si="274"/>
        <v/>
      </c>
      <c r="Y2983" s="26"/>
      <c r="Z2983" s="34"/>
      <c r="AA2983" s="34"/>
      <c r="AB2983" s="34"/>
      <c r="AC2983" s="35"/>
      <c r="AD2983" s="36"/>
      <c r="AE2983" s="49"/>
      <c r="AF2983" s="246"/>
      <c r="AG2983" s="257">
        <f t="shared" si="273"/>
        <v>0</v>
      </c>
      <c r="AH2983" s="252" t="str">
        <f t="shared" si="275"/>
        <v/>
      </c>
      <c r="AI2983" s="258">
        <f t="shared" si="276"/>
        <v>0</v>
      </c>
    </row>
    <row r="2984" spans="1:35" ht="14.25" customHeight="1" x14ac:dyDescent="0.2">
      <c r="A2984" s="20"/>
      <c r="B2984" s="7"/>
      <c r="C2984" s="7"/>
      <c r="D2984" s="88"/>
      <c r="E2984" s="6"/>
      <c r="F2984" s="88"/>
      <c r="G2984" s="14"/>
      <c r="H2984" s="14"/>
      <c r="I2984" s="17"/>
      <c r="J2984" s="17"/>
      <c r="K2984" s="6"/>
      <c r="L2984" s="6"/>
      <c r="M2984" s="136"/>
      <c r="N2984" s="14"/>
      <c r="O2984" s="26"/>
      <c r="P2984" s="14"/>
      <c r="Q2984" s="14"/>
      <c r="R2984" s="14"/>
      <c r="S2984" s="14"/>
      <c r="T2984" s="14"/>
      <c r="U2984" s="14"/>
      <c r="V2984" s="6"/>
      <c r="W2984" s="256">
        <f t="shared" ref="W2984:W3047" si="277">S2984+T2984+U2984+V2984</f>
        <v>0</v>
      </c>
      <c r="X2984" s="144" t="str">
        <f t="shared" si="274"/>
        <v/>
      </c>
      <c r="Y2984" s="26"/>
      <c r="Z2984" s="34"/>
      <c r="AA2984" s="34"/>
      <c r="AB2984" s="34"/>
      <c r="AC2984" s="35"/>
      <c r="AD2984" s="36"/>
      <c r="AE2984" s="49"/>
      <c r="AF2984" s="246"/>
      <c r="AG2984" s="257">
        <f t="shared" ref="AG2984:AG3047" si="278">N2984*C2984</f>
        <v>0</v>
      </c>
      <c r="AH2984" s="252" t="str">
        <f t="shared" si="275"/>
        <v/>
      </c>
      <c r="AI2984" s="258">
        <f t="shared" si="276"/>
        <v>0</v>
      </c>
    </row>
    <row r="2985" spans="1:35" ht="14.25" customHeight="1" x14ac:dyDescent="0.2">
      <c r="A2985" s="20"/>
      <c r="B2985" s="7"/>
      <c r="C2985" s="7"/>
      <c r="D2985" s="88"/>
      <c r="E2985" s="6"/>
      <c r="F2985" s="88"/>
      <c r="G2985" s="14"/>
      <c r="H2985" s="14"/>
      <c r="I2985" s="17"/>
      <c r="J2985" s="17"/>
      <c r="K2985" s="6"/>
      <c r="L2985" s="6"/>
      <c r="M2985" s="136"/>
      <c r="N2985" s="14"/>
      <c r="O2985" s="26"/>
      <c r="P2985" s="14"/>
      <c r="Q2985" s="14"/>
      <c r="R2985" s="14"/>
      <c r="S2985" s="14"/>
      <c r="T2985" s="14"/>
      <c r="U2985" s="14"/>
      <c r="V2985" s="6"/>
      <c r="W2985" s="256">
        <f t="shared" si="277"/>
        <v>0</v>
      </c>
      <c r="X2985" s="144" t="str">
        <f t="shared" ref="X2985:X3048" si="279">IF(O2985="a",0,IF(O2985="d","0",IF(O2985="","",+N2985-S2985-T2985-U2985-V2985)))</f>
        <v/>
      </c>
      <c r="Y2985" s="26"/>
      <c r="Z2985" s="34"/>
      <c r="AA2985" s="34"/>
      <c r="AB2985" s="34"/>
      <c r="AC2985" s="35"/>
      <c r="AD2985" s="36"/>
      <c r="AE2985" s="49"/>
      <c r="AF2985" s="246"/>
      <c r="AG2985" s="257">
        <f t="shared" si="278"/>
        <v>0</v>
      </c>
      <c r="AH2985" s="252" t="str">
        <f t="shared" ref="AH2985:AH3048" si="280">IF(O2985="a",0,IF(O2985="d",0,IF(C2985="","",+N2985-(C2985*N2985))))</f>
        <v/>
      </c>
      <c r="AI2985" s="258">
        <f t="shared" si="276"/>
        <v>0</v>
      </c>
    </row>
    <row r="2986" spans="1:35" ht="14.25" customHeight="1" x14ac:dyDescent="0.2">
      <c r="A2986" s="20"/>
      <c r="B2986" s="7"/>
      <c r="C2986" s="7"/>
      <c r="D2986" s="88"/>
      <c r="E2986" s="6"/>
      <c r="F2986" s="88"/>
      <c r="G2986" s="14"/>
      <c r="H2986" s="14"/>
      <c r="I2986" s="17"/>
      <c r="J2986" s="17"/>
      <c r="K2986" s="6"/>
      <c r="L2986" s="6"/>
      <c r="M2986" s="136"/>
      <c r="N2986" s="14"/>
      <c r="O2986" s="26"/>
      <c r="P2986" s="14"/>
      <c r="Q2986" s="14"/>
      <c r="R2986" s="14"/>
      <c r="S2986" s="14"/>
      <c r="T2986" s="14"/>
      <c r="U2986" s="14"/>
      <c r="V2986" s="6"/>
      <c r="W2986" s="256">
        <f t="shared" si="277"/>
        <v>0</v>
      </c>
      <c r="X2986" s="144" t="str">
        <f t="shared" si="279"/>
        <v/>
      </c>
      <c r="Y2986" s="26"/>
      <c r="Z2986" s="34"/>
      <c r="AA2986" s="34"/>
      <c r="AB2986" s="34"/>
      <c r="AC2986" s="35"/>
      <c r="AD2986" s="36"/>
      <c r="AE2986" s="49"/>
      <c r="AF2986" s="246"/>
      <c r="AG2986" s="257">
        <f t="shared" si="278"/>
        <v>0</v>
      </c>
      <c r="AH2986" s="252" t="str">
        <f t="shared" si="280"/>
        <v/>
      </c>
      <c r="AI2986" s="258">
        <f t="shared" si="276"/>
        <v>0</v>
      </c>
    </row>
    <row r="2987" spans="1:35" ht="14.25" customHeight="1" x14ac:dyDescent="0.2">
      <c r="A2987" s="20"/>
      <c r="B2987" s="7"/>
      <c r="C2987" s="7"/>
      <c r="D2987" s="88"/>
      <c r="E2987" s="6"/>
      <c r="F2987" s="88"/>
      <c r="G2987" s="14"/>
      <c r="H2987" s="14"/>
      <c r="I2987" s="17"/>
      <c r="J2987" s="17"/>
      <c r="K2987" s="6"/>
      <c r="L2987" s="6"/>
      <c r="M2987" s="136"/>
      <c r="N2987" s="14"/>
      <c r="O2987" s="26"/>
      <c r="P2987" s="14"/>
      <c r="Q2987" s="14"/>
      <c r="R2987" s="14"/>
      <c r="S2987" s="14"/>
      <c r="T2987" s="14"/>
      <c r="U2987" s="14"/>
      <c r="V2987" s="6"/>
      <c r="W2987" s="256">
        <f t="shared" si="277"/>
        <v>0</v>
      </c>
      <c r="X2987" s="144" t="str">
        <f t="shared" si="279"/>
        <v/>
      </c>
      <c r="Y2987" s="26"/>
      <c r="Z2987" s="34"/>
      <c r="AA2987" s="34"/>
      <c r="AB2987" s="34"/>
      <c r="AC2987" s="35"/>
      <c r="AD2987" s="36"/>
      <c r="AE2987" s="49"/>
      <c r="AF2987" s="246"/>
      <c r="AG2987" s="257">
        <f t="shared" si="278"/>
        <v>0</v>
      </c>
      <c r="AH2987" s="252" t="str">
        <f t="shared" si="280"/>
        <v/>
      </c>
      <c r="AI2987" s="258">
        <f t="shared" si="276"/>
        <v>0</v>
      </c>
    </row>
    <row r="2988" spans="1:35" ht="14.25" customHeight="1" x14ac:dyDescent="0.2">
      <c r="A2988" s="20"/>
      <c r="B2988" s="7"/>
      <c r="C2988" s="7"/>
      <c r="D2988" s="88"/>
      <c r="E2988" s="6"/>
      <c r="F2988" s="88"/>
      <c r="G2988" s="14"/>
      <c r="H2988" s="14"/>
      <c r="I2988" s="17"/>
      <c r="J2988" s="17"/>
      <c r="K2988" s="6"/>
      <c r="L2988" s="6"/>
      <c r="M2988" s="136"/>
      <c r="N2988" s="14"/>
      <c r="O2988" s="26"/>
      <c r="P2988" s="14"/>
      <c r="Q2988" s="14"/>
      <c r="R2988" s="14"/>
      <c r="S2988" s="14"/>
      <c r="T2988" s="14"/>
      <c r="U2988" s="14"/>
      <c r="V2988" s="6"/>
      <c r="W2988" s="256">
        <f t="shared" si="277"/>
        <v>0</v>
      </c>
      <c r="X2988" s="144" t="str">
        <f t="shared" si="279"/>
        <v/>
      </c>
      <c r="Y2988" s="26"/>
      <c r="Z2988" s="34"/>
      <c r="AA2988" s="34"/>
      <c r="AB2988" s="34"/>
      <c r="AC2988" s="35"/>
      <c r="AD2988" s="36"/>
      <c r="AE2988" s="49"/>
      <c r="AF2988" s="246"/>
      <c r="AG2988" s="257">
        <f t="shared" si="278"/>
        <v>0</v>
      </c>
      <c r="AH2988" s="252" t="str">
        <f t="shared" si="280"/>
        <v/>
      </c>
      <c r="AI2988" s="258">
        <f t="shared" si="276"/>
        <v>0</v>
      </c>
    </row>
    <row r="2989" spans="1:35" ht="14.25" customHeight="1" x14ac:dyDescent="0.2">
      <c r="A2989" s="20"/>
      <c r="B2989" s="7"/>
      <c r="C2989" s="7"/>
      <c r="D2989" s="88"/>
      <c r="E2989" s="6"/>
      <c r="F2989" s="88"/>
      <c r="G2989" s="14"/>
      <c r="H2989" s="14"/>
      <c r="I2989" s="17"/>
      <c r="J2989" s="17"/>
      <c r="K2989" s="6"/>
      <c r="L2989" s="6"/>
      <c r="M2989" s="136"/>
      <c r="N2989" s="14"/>
      <c r="O2989" s="26"/>
      <c r="P2989" s="14"/>
      <c r="Q2989" s="14"/>
      <c r="R2989" s="14"/>
      <c r="S2989" s="14"/>
      <c r="T2989" s="14"/>
      <c r="U2989" s="14"/>
      <c r="V2989" s="6"/>
      <c r="W2989" s="256">
        <f t="shared" si="277"/>
        <v>0</v>
      </c>
      <c r="X2989" s="144" t="str">
        <f t="shared" si="279"/>
        <v/>
      </c>
      <c r="Y2989" s="26"/>
      <c r="Z2989" s="34"/>
      <c r="AA2989" s="34"/>
      <c r="AB2989" s="34"/>
      <c r="AC2989" s="35"/>
      <c r="AD2989" s="36"/>
      <c r="AE2989" s="49"/>
      <c r="AF2989" s="246"/>
      <c r="AG2989" s="257">
        <f t="shared" si="278"/>
        <v>0</v>
      </c>
      <c r="AH2989" s="252" t="str">
        <f t="shared" si="280"/>
        <v/>
      </c>
      <c r="AI2989" s="258">
        <f t="shared" si="276"/>
        <v>0</v>
      </c>
    </row>
    <row r="2990" spans="1:35" ht="14.25" customHeight="1" x14ac:dyDescent="0.2">
      <c r="A2990" s="20"/>
      <c r="B2990" s="7"/>
      <c r="C2990" s="7"/>
      <c r="D2990" s="88"/>
      <c r="E2990" s="6"/>
      <c r="F2990" s="88"/>
      <c r="G2990" s="14"/>
      <c r="H2990" s="14"/>
      <c r="I2990" s="17"/>
      <c r="J2990" s="17"/>
      <c r="K2990" s="6"/>
      <c r="L2990" s="6"/>
      <c r="M2990" s="136"/>
      <c r="N2990" s="14"/>
      <c r="O2990" s="26"/>
      <c r="P2990" s="14"/>
      <c r="Q2990" s="14"/>
      <c r="R2990" s="14"/>
      <c r="S2990" s="14"/>
      <c r="T2990" s="14"/>
      <c r="U2990" s="14"/>
      <c r="V2990" s="6"/>
      <c r="W2990" s="256">
        <f t="shared" si="277"/>
        <v>0</v>
      </c>
      <c r="X2990" s="144" t="str">
        <f t="shared" si="279"/>
        <v/>
      </c>
      <c r="Y2990" s="26"/>
      <c r="Z2990" s="34"/>
      <c r="AA2990" s="34"/>
      <c r="AB2990" s="34"/>
      <c r="AC2990" s="35"/>
      <c r="AD2990" s="36"/>
      <c r="AE2990" s="49"/>
      <c r="AF2990" s="246"/>
      <c r="AG2990" s="257">
        <f t="shared" si="278"/>
        <v>0</v>
      </c>
      <c r="AH2990" s="252" t="str">
        <f t="shared" si="280"/>
        <v/>
      </c>
      <c r="AI2990" s="258">
        <f t="shared" ref="AI2990:AI3053" si="281">AG2990-W2990</f>
        <v>0</v>
      </c>
    </row>
    <row r="2991" spans="1:35" ht="14.25" customHeight="1" x14ac:dyDescent="0.2">
      <c r="A2991" s="20"/>
      <c r="B2991" s="7"/>
      <c r="C2991" s="7"/>
      <c r="D2991" s="88"/>
      <c r="E2991" s="6"/>
      <c r="F2991" s="88"/>
      <c r="G2991" s="14"/>
      <c r="H2991" s="14"/>
      <c r="I2991" s="17"/>
      <c r="J2991" s="17"/>
      <c r="K2991" s="6"/>
      <c r="L2991" s="6"/>
      <c r="M2991" s="136"/>
      <c r="N2991" s="14"/>
      <c r="O2991" s="26"/>
      <c r="P2991" s="14"/>
      <c r="Q2991" s="14"/>
      <c r="R2991" s="14"/>
      <c r="S2991" s="14"/>
      <c r="T2991" s="14"/>
      <c r="U2991" s="14"/>
      <c r="V2991" s="6"/>
      <c r="W2991" s="256">
        <f t="shared" si="277"/>
        <v>0</v>
      </c>
      <c r="X2991" s="144" t="str">
        <f t="shared" si="279"/>
        <v/>
      </c>
      <c r="Y2991" s="26"/>
      <c r="Z2991" s="34"/>
      <c r="AA2991" s="34"/>
      <c r="AB2991" s="34"/>
      <c r="AC2991" s="35"/>
      <c r="AD2991" s="36"/>
      <c r="AE2991" s="49"/>
      <c r="AF2991" s="246"/>
      <c r="AG2991" s="257">
        <f t="shared" si="278"/>
        <v>0</v>
      </c>
      <c r="AH2991" s="252" t="str">
        <f t="shared" si="280"/>
        <v/>
      </c>
      <c r="AI2991" s="258">
        <f t="shared" si="281"/>
        <v>0</v>
      </c>
    </row>
    <row r="2992" spans="1:35" ht="14.25" customHeight="1" x14ac:dyDescent="0.2">
      <c r="A2992" s="20"/>
      <c r="B2992" s="7"/>
      <c r="C2992" s="7"/>
      <c r="D2992" s="88"/>
      <c r="E2992" s="6"/>
      <c r="F2992" s="88"/>
      <c r="G2992" s="14"/>
      <c r="H2992" s="14"/>
      <c r="I2992" s="17"/>
      <c r="J2992" s="17"/>
      <c r="K2992" s="6"/>
      <c r="L2992" s="6"/>
      <c r="M2992" s="136"/>
      <c r="N2992" s="14"/>
      <c r="O2992" s="26"/>
      <c r="P2992" s="14"/>
      <c r="Q2992" s="14"/>
      <c r="R2992" s="14"/>
      <c r="S2992" s="14"/>
      <c r="T2992" s="14"/>
      <c r="U2992" s="14"/>
      <c r="V2992" s="6"/>
      <c r="W2992" s="256">
        <f t="shared" si="277"/>
        <v>0</v>
      </c>
      <c r="X2992" s="144" t="str">
        <f t="shared" si="279"/>
        <v/>
      </c>
      <c r="Y2992" s="26"/>
      <c r="Z2992" s="34"/>
      <c r="AA2992" s="34"/>
      <c r="AB2992" s="34"/>
      <c r="AC2992" s="35"/>
      <c r="AD2992" s="36"/>
      <c r="AE2992" s="49"/>
      <c r="AF2992" s="246"/>
      <c r="AG2992" s="257">
        <f t="shared" si="278"/>
        <v>0</v>
      </c>
      <c r="AH2992" s="252" t="str">
        <f t="shared" si="280"/>
        <v/>
      </c>
      <c r="AI2992" s="258">
        <f t="shared" si="281"/>
        <v>0</v>
      </c>
    </row>
    <row r="2993" spans="1:35" ht="14.25" customHeight="1" x14ac:dyDescent="0.2">
      <c r="A2993" s="20"/>
      <c r="B2993" s="7"/>
      <c r="C2993" s="7"/>
      <c r="D2993" s="88"/>
      <c r="E2993" s="6"/>
      <c r="F2993" s="88"/>
      <c r="G2993" s="14"/>
      <c r="H2993" s="14"/>
      <c r="I2993" s="17"/>
      <c r="J2993" s="17"/>
      <c r="K2993" s="6"/>
      <c r="L2993" s="6"/>
      <c r="M2993" s="136"/>
      <c r="N2993" s="14"/>
      <c r="O2993" s="26"/>
      <c r="P2993" s="14"/>
      <c r="Q2993" s="14"/>
      <c r="R2993" s="14"/>
      <c r="S2993" s="14"/>
      <c r="T2993" s="14"/>
      <c r="U2993" s="14"/>
      <c r="V2993" s="6"/>
      <c r="W2993" s="256">
        <f t="shared" si="277"/>
        <v>0</v>
      </c>
      <c r="X2993" s="144" t="str">
        <f t="shared" si="279"/>
        <v/>
      </c>
      <c r="Y2993" s="26"/>
      <c r="Z2993" s="34"/>
      <c r="AA2993" s="34"/>
      <c r="AB2993" s="34"/>
      <c r="AC2993" s="35"/>
      <c r="AD2993" s="36"/>
      <c r="AE2993" s="49"/>
      <c r="AF2993" s="246"/>
      <c r="AG2993" s="257">
        <f t="shared" si="278"/>
        <v>0</v>
      </c>
      <c r="AH2993" s="252" t="str">
        <f t="shared" si="280"/>
        <v/>
      </c>
      <c r="AI2993" s="258">
        <f t="shared" si="281"/>
        <v>0</v>
      </c>
    </row>
    <row r="2994" spans="1:35" ht="14.25" customHeight="1" x14ac:dyDescent="0.2">
      <c r="A2994" s="20"/>
      <c r="B2994" s="7"/>
      <c r="C2994" s="7"/>
      <c r="D2994" s="88"/>
      <c r="E2994" s="6"/>
      <c r="F2994" s="88"/>
      <c r="G2994" s="14"/>
      <c r="H2994" s="14"/>
      <c r="I2994" s="17"/>
      <c r="J2994" s="17"/>
      <c r="K2994" s="6"/>
      <c r="L2994" s="6"/>
      <c r="M2994" s="136"/>
      <c r="N2994" s="14"/>
      <c r="O2994" s="26"/>
      <c r="P2994" s="14"/>
      <c r="Q2994" s="14"/>
      <c r="R2994" s="14"/>
      <c r="S2994" s="14"/>
      <c r="T2994" s="14"/>
      <c r="U2994" s="14"/>
      <c r="V2994" s="6"/>
      <c r="W2994" s="256">
        <f t="shared" si="277"/>
        <v>0</v>
      </c>
      <c r="X2994" s="144" t="str">
        <f t="shared" si="279"/>
        <v/>
      </c>
      <c r="Y2994" s="26"/>
      <c r="Z2994" s="34"/>
      <c r="AA2994" s="34"/>
      <c r="AB2994" s="34"/>
      <c r="AC2994" s="35"/>
      <c r="AD2994" s="36"/>
      <c r="AE2994" s="49"/>
      <c r="AF2994" s="246"/>
      <c r="AG2994" s="257">
        <f t="shared" si="278"/>
        <v>0</v>
      </c>
      <c r="AH2994" s="252" t="str">
        <f t="shared" si="280"/>
        <v/>
      </c>
      <c r="AI2994" s="258">
        <f t="shared" si="281"/>
        <v>0</v>
      </c>
    </row>
    <row r="2995" spans="1:35" ht="14.25" customHeight="1" x14ac:dyDescent="0.2">
      <c r="A2995" s="20"/>
      <c r="B2995" s="7"/>
      <c r="C2995" s="7"/>
      <c r="D2995" s="88"/>
      <c r="E2995" s="6"/>
      <c r="F2995" s="88"/>
      <c r="G2995" s="14"/>
      <c r="H2995" s="14"/>
      <c r="I2995" s="17"/>
      <c r="J2995" s="17"/>
      <c r="K2995" s="6"/>
      <c r="L2995" s="6"/>
      <c r="M2995" s="136"/>
      <c r="N2995" s="14"/>
      <c r="O2995" s="26"/>
      <c r="P2995" s="14"/>
      <c r="Q2995" s="14"/>
      <c r="R2995" s="14"/>
      <c r="S2995" s="14"/>
      <c r="T2995" s="14"/>
      <c r="U2995" s="14"/>
      <c r="V2995" s="6"/>
      <c r="W2995" s="256">
        <f t="shared" si="277"/>
        <v>0</v>
      </c>
      <c r="X2995" s="144" t="str">
        <f t="shared" si="279"/>
        <v/>
      </c>
      <c r="Y2995" s="26"/>
      <c r="Z2995" s="34"/>
      <c r="AA2995" s="34"/>
      <c r="AB2995" s="34"/>
      <c r="AC2995" s="35"/>
      <c r="AD2995" s="36"/>
      <c r="AE2995" s="49"/>
      <c r="AF2995" s="246"/>
      <c r="AG2995" s="257">
        <f t="shared" si="278"/>
        <v>0</v>
      </c>
      <c r="AH2995" s="252" t="str">
        <f t="shared" si="280"/>
        <v/>
      </c>
      <c r="AI2995" s="258">
        <f t="shared" si="281"/>
        <v>0</v>
      </c>
    </row>
    <row r="2996" spans="1:35" ht="14.25" customHeight="1" x14ac:dyDescent="0.2">
      <c r="A2996" s="20"/>
      <c r="B2996" s="7"/>
      <c r="C2996" s="7"/>
      <c r="D2996" s="88"/>
      <c r="E2996" s="6"/>
      <c r="F2996" s="88"/>
      <c r="G2996" s="14"/>
      <c r="H2996" s="14"/>
      <c r="I2996" s="17"/>
      <c r="J2996" s="17"/>
      <c r="K2996" s="6"/>
      <c r="L2996" s="6"/>
      <c r="M2996" s="136"/>
      <c r="N2996" s="14"/>
      <c r="O2996" s="26"/>
      <c r="P2996" s="14"/>
      <c r="Q2996" s="14"/>
      <c r="R2996" s="14"/>
      <c r="S2996" s="14"/>
      <c r="T2996" s="14"/>
      <c r="U2996" s="14"/>
      <c r="V2996" s="6"/>
      <c r="W2996" s="256">
        <f t="shared" si="277"/>
        <v>0</v>
      </c>
      <c r="X2996" s="144" t="str">
        <f t="shared" si="279"/>
        <v/>
      </c>
      <c r="Y2996" s="26"/>
      <c r="Z2996" s="34"/>
      <c r="AA2996" s="34"/>
      <c r="AB2996" s="34"/>
      <c r="AC2996" s="35"/>
      <c r="AD2996" s="36"/>
      <c r="AE2996" s="49"/>
      <c r="AF2996" s="246"/>
      <c r="AG2996" s="257">
        <f t="shared" si="278"/>
        <v>0</v>
      </c>
      <c r="AH2996" s="252" t="str">
        <f t="shared" si="280"/>
        <v/>
      </c>
      <c r="AI2996" s="258">
        <f t="shared" si="281"/>
        <v>0</v>
      </c>
    </row>
    <row r="2997" spans="1:35" ht="14.25" customHeight="1" x14ac:dyDescent="0.2">
      <c r="A2997" s="20"/>
      <c r="B2997" s="7"/>
      <c r="C2997" s="7"/>
      <c r="D2997" s="88"/>
      <c r="E2997" s="6"/>
      <c r="F2997" s="88"/>
      <c r="G2997" s="14"/>
      <c r="H2997" s="14"/>
      <c r="I2997" s="17"/>
      <c r="J2997" s="17"/>
      <c r="K2997" s="6"/>
      <c r="L2997" s="6"/>
      <c r="M2997" s="136"/>
      <c r="N2997" s="14"/>
      <c r="O2997" s="26"/>
      <c r="P2997" s="14"/>
      <c r="Q2997" s="14"/>
      <c r="R2997" s="14"/>
      <c r="S2997" s="14"/>
      <c r="T2997" s="14"/>
      <c r="U2997" s="14"/>
      <c r="V2997" s="6"/>
      <c r="W2997" s="256">
        <f t="shared" si="277"/>
        <v>0</v>
      </c>
      <c r="X2997" s="144" t="str">
        <f t="shared" si="279"/>
        <v/>
      </c>
      <c r="Y2997" s="26"/>
      <c r="Z2997" s="34"/>
      <c r="AA2997" s="34"/>
      <c r="AB2997" s="34"/>
      <c r="AC2997" s="35"/>
      <c r="AD2997" s="36"/>
      <c r="AE2997" s="49"/>
      <c r="AF2997" s="246"/>
      <c r="AG2997" s="257">
        <f t="shared" si="278"/>
        <v>0</v>
      </c>
      <c r="AH2997" s="252" t="str">
        <f t="shared" si="280"/>
        <v/>
      </c>
      <c r="AI2997" s="258">
        <f t="shared" si="281"/>
        <v>0</v>
      </c>
    </row>
    <row r="2998" spans="1:35" ht="14.25" customHeight="1" x14ac:dyDescent="0.2">
      <c r="A2998" s="20"/>
      <c r="B2998" s="7"/>
      <c r="C2998" s="7"/>
      <c r="D2998" s="88"/>
      <c r="E2998" s="6"/>
      <c r="F2998" s="88"/>
      <c r="G2998" s="14"/>
      <c r="H2998" s="14"/>
      <c r="I2998" s="17"/>
      <c r="J2998" s="17"/>
      <c r="K2998" s="6"/>
      <c r="L2998" s="6"/>
      <c r="M2998" s="136"/>
      <c r="N2998" s="14"/>
      <c r="O2998" s="26"/>
      <c r="P2998" s="14"/>
      <c r="Q2998" s="14"/>
      <c r="R2998" s="14"/>
      <c r="S2998" s="14"/>
      <c r="T2998" s="14"/>
      <c r="U2998" s="14"/>
      <c r="V2998" s="6"/>
      <c r="W2998" s="256">
        <f t="shared" si="277"/>
        <v>0</v>
      </c>
      <c r="X2998" s="144" t="str">
        <f t="shared" si="279"/>
        <v/>
      </c>
      <c r="Y2998" s="26"/>
      <c r="Z2998" s="34"/>
      <c r="AA2998" s="34"/>
      <c r="AB2998" s="34"/>
      <c r="AC2998" s="35"/>
      <c r="AD2998" s="36"/>
      <c r="AE2998" s="49"/>
      <c r="AF2998" s="246"/>
      <c r="AG2998" s="257">
        <f t="shared" si="278"/>
        <v>0</v>
      </c>
      <c r="AH2998" s="252" t="str">
        <f t="shared" si="280"/>
        <v/>
      </c>
      <c r="AI2998" s="258">
        <f t="shared" si="281"/>
        <v>0</v>
      </c>
    </row>
    <row r="2999" spans="1:35" ht="14.25" customHeight="1" x14ac:dyDescent="0.2">
      <c r="A2999" s="20"/>
      <c r="B2999" s="7"/>
      <c r="C2999" s="7"/>
      <c r="D2999" s="88"/>
      <c r="E2999" s="6"/>
      <c r="F2999" s="88"/>
      <c r="G2999" s="14"/>
      <c r="H2999" s="14"/>
      <c r="I2999" s="17"/>
      <c r="J2999" s="17"/>
      <c r="K2999" s="6"/>
      <c r="L2999" s="6"/>
      <c r="M2999" s="136"/>
      <c r="N2999" s="14"/>
      <c r="O2999" s="26"/>
      <c r="P2999" s="14"/>
      <c r="Q2999" s="14"/>
      <c r="R2999" s="14"/>
      <c r="S2999" s="14"/>
      <c r="T2999" s="14"/>
      <c r="U2999" s="14"/>
      <c r="V2999" s="6"/>
      <c r="W2999" s="256">
        <f t="shared" si="277"/>
        <v>0</v>
      </c>
      <c r="X2999" s="144" t="str">
        <f t="shared" si="279"/>
        <v/>
      </c>
      <c r="Y2999" s="26"/>
      <c r="Z2999" s="34"/>
      <c r="AA2999" s="34"/>
      <c r="AB2999" s="34"/>
      <c r="AC2999" s="35"/>
      <c r="AD2999" s="36"/>
      <c r="AE2999" s="49"/>
      <c r="AF2999" s="246"/>
      <c r="AG2999" s="257">
        <f t="shared" si="278"/>
        <v>0</v>
      </c>
      <c r="AH2999" s="252" t="str">
        <f t="shared" si="280"/>
        <v/>
      </c>
      <c r="AI2999" s="258">
        <f t="shared" si="281"/>
        <v>0</v>
      </c>
    </row>
    <row r="3000" spans="1:35" ht="14.25" customHeight="1" x14ac:dyDescent="0.2">
      <c r="A3000" s="20"/>
      <c r="B3000" s="7"/>
      <c r="C3000" s="7"/>
      <c r="D3000" s="88"/>
      <c r="E3000" s="6"/>
      <c r="F3000" s="88"/>
      <c r="G3000" s="14"/>
      <c r="H3000" s="14"/>
      <c r="I3000" s="17"/>
      <c r="J3000" s="17"/>
      <c r="K3000" s="6"/>
      <c r="L3000" s="6"/>
      <c r="M3000" s="136"/>
      <c r="N3000" s="14"/>
      <c r="O3000" s="26"/>
      <c r="P3000" s="14"/>
      <c r="Q3000" s="14"/>
      <c r="R3000" s="14"/>
      <c r="S3000" s="14"/>
      <c r="T3000" s="14"/>
      <c r="U3000" s="14"/>
      <c r="V3000" s="6"/>
      <c r="W3000" s="256">
        <f t="shared" si="277"/>
        <v>0</v>
      </c>
      <c r="X3000" s="144" t="str">
        <f t="shared" si="279"/>
        <v/>
      </c>
      <c r="Y3000" s="26"/>
      <c r="Z3000" s="34"/>
      <c r="AA3000" s="34"/>
      <c r="AB3000" s="34"/>
      <c r="AC3000" s="35"/>
      <c r="AD3000" s="36"/>
      <c r="AE3000" s="49"/>
      <c r="AF3000" s="246"/>
      <c r="AG3000" s="257">
        <f t="shared" si="278"/>
        <v>0</v>
      </c>
      <c r="AH3000" s="252" t="str">
        <f t="shared" si="280"/>
        <v/>
      </c>
      <c r="AI3000" s="258">
        <f t="shared" si="281"/>
        <v>0</v>
      </c>
    </row>
    <row r="3001" spans="1:35" ht="14.25" customHeight="1" x14ac:dyDescent="0.2">
      <c r="A3001" s="20"/>
      <c r="B3001" s="7"/>
      <c r="C3001" s="7"/>
      <c r="D3001" s="88"/>
      <c r="E3001" s="6"/>
      <c r="F3001" s="88"/>
      <c r="G3001" s="14"/>
      <c r="H3001" s="14"/>
      <c r="I3001" s="17"/>
      <c r="J3001" s="17"/>
      <c r="K3001" s="6"/>
      <c r="L3001" s="6"/>
      <c r="M3001" s="136"/>
      <c r="N3001" s="14"/>
      <c r="O3001" s="26"/>
      <c r="P3001" s="14"/>
      <c r="Q3001" s="14"/>
      <c r="R3001" s="14"/>
      <c r="S3001" s="14"/>
      <c r="T3001" s="14"/>
      <c r="U3001" s="14"/>
      <c r="V3001" s="6"/>
      <c r="W3001" s="256">
        <f t="shared" si="277"/>
        <v>0</v>
      </c>
      <c r="X3001" s="144" t="str">
        <f t="shared" si="279"/>
        <v/>
      </c>
      <c r="Y3001" s="26"/>
      <c r="Z3001" s="34"/>
      <c r="AA3001" s="34"/>
      <c r="AB3001" s="34"/>
      <c r="AC3001" s="35"/>
      <c r="AD3001" s="36"/>
      <c r="AE3001" s="49"/>
      <c r="AF3001" s="246"/>
      <c r="AG3001" s="257">
        <f t="shared" si="278"/>
        <v>0</v>
      </c>
      <c r="AH3001" s="252" t="str">
        <f t="shared" si="280"/>
        <v/>
      </c>
      <c r="AI3001" s="258">
        <f t="shared" si="281"/>
        <v>0</v>
      </c>
    </row>
    <row r="3002" spans="1:35" ht="14.25" customHeight="1" x14ac:dyDescent="0.2">
      <c r="A3002" s="20"/>
      <c r="B3002" s="7"/>
      <c r="C3002" s="7"/>
      <c r="D3002" s="88"/>
      <c r="E3002" s="6"/>
      <c r="F3002" s="88"/>
      <c r="G3002" s="14"/>
      <c r="H3002" s="14"/>
      <c r="I3002" s="17"/>
      <c r="J3002" s="17"/>
      <c r="K3002" s="6"/>
      <c r="L3002" s="6"/>
      <c r="M3002" s="136"/>
      <c r="N3002" s="14"/>
      <c r="O3002" s="26"/>
      <c r="P3002" s="14"/>
      <c r="Q3002" s="14"/>
      <c r="R3002" s="14"/>
      <c r="S3002" s="14"/>
      <c r="T3002" s="14"/>
      <c r="U3002" s="14"/>
      <c r="V3002" s="6"/>
      <c r="W3002" s="256">
        <f t="shared" si="277"/>
        <v>0</v>
      </c>
      <c r="X3002" s="144" t="str">
        <f t="shared" si="279"/>
        <v/>
      </c>
      <c r="Y3002" s="26"/>
      <c r="Z3002" s="34"/>
      <c r="AA3002" s="34"/>
      <c r="AB3002" s="34"/>
      <c r="AC3002" s="35"/>
      <c r="AD3002" s="36"/>
      <c r="AE3002" s="49"/>
      <c r="AF3002" s="246"/>
      <c r="AG3002" s="257">
        <f t="shared" si="278"/>
        <v>0</v>
      </c>
      <c r="AH3002" s="252" t="str">
        <f t="shared" si="280"/>
        <v/>
      </c>
      <c r="AI3002" s="258">
        <f t="shared" si="281"/>
        <v>0</v>
      </c>
    </row>
    <row r="3003" spans="1:35" ht="14.25" customHeight="1" x14ac:dyDescent="0.2">
      <c r="A3003" s="20"/>
      <c r="B3003" s="7"/>
      <c r="C3003" s="7"/>
      <c r="D3003" s="88"/>
      <c r="E3003" s="6"/>
      <c r="F3003" s="88"/>
      <c r="G3003" s="14"/>
      <c r="H3003" s="14"/>
      <c r="I3003" s="17"/>
      <c r="J3003" s="17"/>
      <c r="K3003" s="6"/>
      <c r="L3003" s="6"/>
      <c r="M3003" s="136"/>
      <c r="N3003" s="14"/>
      <c r="O3003" s="26"/>
      <c r="P3003" s="14"/>
      <c r="Q3003" s="14"/>
      <c r="R3003" s="14"/>
      <c r="S3003" s="14"/>
      <c r="T3003" s="14"/>
      <c r="U3003" s="14"/>
      <c r="V3003" s="6"/>
      <c r="W3003" s="256">
        <f t="shared" si="277"/>
        <v>0</v>
      </c>
      <c r="X3003" s="144" t="str">
        <f t="shared" si="279"/>
        <v/>
      </c>
      <c r="Y3003" s="26"/>
      <c r="Z3003" s="34"/>
      <c r="AA3003" s="34"/>
      <c r="AB3003" s="34"/>
      <c r="AC3003" s="35"/>
      <c r="AD3003" s="36"/>
      <c r="AE3003" s="49"/>
      <c r="AF3003" s="246"/>
      <c r="AG3003" s="257">
        <f t="shared" si="278"/>
        <v>0</v>
      </c>
      <c r="AH3003" s="252" t="str">
        <f t="shared" si="280"/>
        <v/>
      </c>
      <c r="AI3003" s="258">
        <f t="shared" si="281"/>
        <v>0</v>
      </c>
    </row>
    <row r="3004" spans="1:35" ht="14.25" customHeight="1" x14ac:dyDescent="0.2">
      <c r="A3004" s="20"/>
      <c r="B3004" s="7"/>
      <c r="C3004" s="7"/>
      <c r="D3004" s="88"/>
      <c r="E3004" s="6"/>
      <c r="F3004" s="88"/>
      <c r="G3004" s="14"/>
      <c r="H3004" s="14"/>
      <c r="I3004" s="17"/>
      <c r="J3004" s="17"/>
      <c r="K3004" s="6"/>
      <c r="L3004" s="6"/>
      <c r="M3004" s="136"/>
      <c r="N3004" s="14"/>
      <c r="O3004" s="26"/>
      <c r="P3004" s="14"/>
      <c r="Q3004" s="14"/>
      <c r="R3004" s="14"/>
      <c r="S3004" s="14"/>
      <c r="T3004" s="14"/>
      <c r="U3004" s="14"/>
      <c r="V3004" s="6"/>
      <c r="W3004" s="256">
        <f t="shared" si="277"/>
        <v>0</v>
      </c>
      <c r="X3004" s="144" t="str">
        <f t="shared" si="279"/>
        <v/>
      </c>
      <c r="Y3004" s="26"/>
      <c r="Z3004" s="34"/>
      <c r="AA3004" s="34"/>
      <c r="AB3004" s="34"/>
      <c r="AC3004" s="35"/>
      <c r="AD3004" s="36"/>
      <c r="AE3004" s="49"/>
      <c r="AF3004" s="246"/>
      <c r="AG3004" s="257">
        <f t="shared" si="278"/>
        <v>0</v>
      </c>
      <c r="AH3004" s="252" t="str">
        <f t="shared" si="280"/>
        <v/>
      </c>
      <c r="AI3004" s="258">
        <f t="shared" si="281"/>
        <v>0</v>
      </c>
    </row>
    <row r="3005" spans="1:35" ht="14.25" customHeight="1" x14ac:dyDescent="0.2">
      <c r="A3005" s="20"/>
      <c r="B3005" s="7"/>
      <c r="C3005" s="7"/>
      <c r="D3005" s="88"/>
      <c r="E3005" s="6"/>
      <c r="F3005" s="88"/>
      <c r="G3005" s="14"/>
      <c r="H3005" s="14"/>
      <c r="I3005" s="17"/>
      <c r="J3005" s="17"/>
      <c r="K3005" s="6"/>
      <c r="L3005" s="6"/>
      <c r="M3005" s="136"/>
      <c r="N3005" s="14"/>
      <c r="O3005" s="26"/>
      <c r="P3005" s="14"/>
      <c r="Q3005" s="14"/>
      <c r="R3005" s="14"/>
      <c r="S3005" s="14"/>
      <c r="T3005" s="14"/>
      <c r="U3005" s="14"/>
      <c r="V3005" s="6"/>
      <c r="W3005" s="256">
        <f t="shared" si="277"/>
        <v>0</v>
      </c>
      <c r="X3005" s="144" t="str">
        <f t="shared" si="279"/>
        <v/>
      </c>
      <c r="Y3005" s="26"/>
      <c r="Z3005" s="34"/>
      <c r="AA3005" s="34"/>
      <c r="AB3005" s="34"/>
      <c r="AC3005" s="35"/>
      <c r="AD3005" s="36"/>
      <c r="AE3005" s="49"/>
      <c r="AF3005" s="246"/>
      <c r="AG3005" s="257">
        <f t="shared" si="278"/>
        <v>0</v>
      </c>
      <c r="AH3005" s="252" t="str">
        <f t="shared" si="280"/>
        <v/>
      </c>
      <c r="AI3005" s="258">
        <f t="shared" si="281"/>
        <v>0</v>
      </c>
    </row>
    <row r="3006" spans="1:35" ht="14.25" customHeight="1" x14ac:dyDescent="0.2">
      <c r="A3006" s="20"/>
      <c r="B3006" s="7"/>
      <c r="C3006" s="7"/>
      <c r="D3006" s="88"/>
      <c r="E3006" s="6"/>
      <c r="F3006" s="88"/>
      <c r="G3006" s="14"/>
      <c r="H3006" s="14"/>
      <c r="I3006" s="17"/>
      <c r="J3006" s="17"/>
      <c r="K3006" s="6"/>
      <c r="L3006" s="6"/>
      <c r="M3006" s="136"/>
      <c r="N3006" s="14"/>
      <c r="O3006" s="26"/>
      <c r="P3006" s="14"/>
      <c r="Q3006" s="14"/>
      <c r="R3006" s="14"/>
      <c r="S3006" s="14"/>
      <c r="T3006" s="14"/>
      <c r="U3006" s="14"/>
      <c r="V3006" s="6"/>
      <c r="W3006" s="256">
        <f t="shared" si="277"/>
        <v>0</v>
      </c>
      <c r="X3006" s="144" t="str">
        <f t="shared" si="279"/>
        <v/>
      </c>
      <c r="Y3006" s="26"/>
      <c r="Z3006" s="34"/>
      <c r="AA3006" s="34"/>
      <c r="AB3006" s="34"/>
      <c r="AC3006" s="35"/>
      <c r="AD3006" s="36"/>
      <c r="AE3006" s="49"/>
      <c r="AF3006" s="246"/>
      <c r="AG3006" s="257">
        <f t="shared" si="278"/>
        <v>0</v>
      </c>
      <c r="AH3006" s="252" t="str">
        <f t="shared" si="280"/>
        <v/>
      </c>
      <c r="AI3006" s="258">
        <f t="shared" si="281"/>
        <v>0</v>
      </c>
    </row>
    <row r="3007" spans="1:35" ht="14.25" customHeight="1" x14ac:dyDescent="0.2">
      <c r="A3007" s="20"/>
      <c r="B3007" s="7"/>
      <c r="C3007" s="7"/>
      <c r="D3007" s="88"/>
      <c r="E3007" s="6"/>
      <c r="F3007" s="88"/>
      <c r="G3007" s="14"/>
      <c r="H3007" s="14"/>
      <c r="I3007" s="17"/>
      <c r="J3007" s="17"/>
      <c r="K3007" s="6"/>
      <c r="L3007" s="6"/>
      <c r="M3007" s="136"/>
      <c r="N3007" s="14"/>
      <c r="O3007" s="26"/>
      <c r="P3007" s="14"/>
      <c r="Q3007" s="14"/>
      <c r="R3007" s="14"/>
      <c r="S3007" s="14"/>
      <c r="T3007" s="14"/>
      <c r="U3007" s="14"/>
      <c r="V3007" s="6"/>
      <c r="W3007" s="256">
        <f t="shared" si="277"/>
        <v>0</v>
      </c>
      <c r="X3007" s="144" t="str">
        <f t="shared" si="279"/>
        <v/>
      </c>
      <c r="Y3007" s="26"/>
      <c r="Z3007" s="34"/>
      <c r="AA3007" s="34"/>
      <c r="AB3007" s="34"/>
      <c r="AC3007" s="35"/>
      <c r="AD3007" s="36"/>
      <c r="AE3007" s="49"/>
      <c r="AF3007" s="246"/>
      <c r="AG3007" s="257">
        <f t="shared" si="278"/>
        <v>0</v>
      </c>
      <c r="AH3007" s="252" t="str">
        <f t="shared" si="280"/>
        <v/>
      </c>
      <c r="AI3007" s="258">
        <f t="shared" si="281"/>
        <v>0</v>
      </c>
    </row>
    <row r="3008" spans="1:35" ht="14.25" customHeight="1" x14ac:dyDescent="0.2">
      <c r="A3008" s="20"/>
      <c r="B3008" s="7"/>
      <c r="C3008" s="7"/>
      <c r="D3008" s="88"/>
      <c r="E3008" s="6"/>
      <c r="F3008" s="88"/>
      <c r="G3008" s="14"/>
      <c r="H3008" s="14"/>
      <c r="I3008" s="17"/>
      <c r="J3008" s="17"/>
      <c r="K3008" s="6"/>
      <c r="L3008" s="6"/>
      <c r="M3008" s="136"/>
      <c r="N3008" s="14"/>
      <c r="O3008" s="26"/>
      <c r="P3008" s="14"/>
      <c r="Q3008" s="14"/>
      <c r="R3008" s="14"/>
      <c r="S3008" s="14"/>
      <c r="T3008" s="14"/>
      <c r="U3008" s="14"/>
      <c r="V3008" s="6"/>
      <c r="W3008" s="256">
        <f t="shared" si="277"/>
        <v>0</v>
      </c>
      <c r="X3008" s="144" t="str">
        <f t="shared" si="279"/>
        <v/>
      </c>
      <c r="Y3008" s="26"/>
      <c r="Z3008" s="34"/>
      <c r="AA3008" s="34"/>
      <c r="AB3008" s="34"/>
      <c r="AC3008" s="35"/>
      <c r="AD3008" s="36"/>
      <c r="AE3008" s="49"/>
      <c r="AF3008" s="246"/>
      <c r="AG3008" s="257">
        <f t="shared" si="278"/>
        <v>0</v>
      </c>
      <c r="AH3008" s="252" t="str">
        <f t="shared" si="280"/>
        <v/>
      </c>
      <c r="AI3008" s="258">
        <f t="shared" si="281"/>
        <v>0</v>
      </c>
    </row>
    <row r="3009" spans="1:35" ht="14.25" customHeight="1" x14ac:dyDescent="0.2">
      <c r="A3009" s="20"/>
      <c r="B3009" s="7"/>
      <c r="C3009" s="7"/>
      <c r="D3009" s="88"/>
      <c r="E3009" s="6"/>
      <c r="F3009" s="88"/>
      <c r="G3009" s="14"/>
      <c r="H3009" s="14"/>
      <c r="I3009" s="17"/>
      <c r="J3009" s="17"/>
      <c r="K3009" s="6"/>
      <c r="L3009" s="6"/>
      <c r="M3009" s="136"/>
      <c r="N3009" s="14"/>
      <c r="O3009" s="26"/>
      <c r="P3009" s="14"/>
      <c r="Q3009" s="14"/>
      <c r="R3009" s="14"/>
      <c r="S3009" s="14"/>
      <c r="T3009" s="14"/>
      <c r="U3009" s="14"/>
      <c r="V3009" s="6"/>
      <c r="W3009" s="256">
        <f t="shared" si="277"/>
        <v>0</v>
      </c>
      <c r="X3009" s="144" t="str">
        <f t="shared" si="279"/>
        <v/>
      </c>
      <c r="Y3009" s="26"/>
      <c r="Z3009" s="34"/>
      <c r="AA3009" s="34"/>
      <c r="AB3009" s="34"/>
      <c r="AC3009" s="35"/>
      <c r="AD3009" s="36"/>
      <c r="AE3009" s="49"/>
      <c r="AF3009" s="246"/>
      <c r="AG3009" s="257">
        <f t="shared" si="278"/>
        <v>0</v>
      </c>
      <c r="AH3009" s="252" t="str">
        <f t="shared" si="280"/>
        <v/>
      </c>
      <c r="AI3009" s="258">
        <f t="shared" si="281"/>
        <v>0</v>
      </c>
    </row>
    <row r="3010" spans="1:35" ht="14.25" customHeight="1" x14ac:dyDescent="0.2">
      <c r="A3010" s="20"/>
      <c r="B3010" s="7"/>
      <c r="C3010" s="7"/>
      <c r="D3010" s="88"/>
      <c r="E3010" s="6"/>
      <c r="F3010" s="88"/>
      <c r="G3010" s="14"/>
      <c r="H3010" s="14"/>
      <c r="I3010" s="17"/>
      <c r="J3010" s="17"/>
      <c r="K3010" s="6"/>
      <c r="L3010" s="6"/>
      <c r="M3010" s="136"/>
      <c r="N3010" s="14"/>
      <c r="O3010" s="26"/>
      <c r="P3010" s="14"/>
      <c r="Q3010" s="14"/>
      <c r="R3010" s="14"/>
      <c r="S3010" s="14"/>
      <c r="T3010" s="14"/>
      <c r="U3010" s="14"/>
      <c r="V3010" s="6"/>
      <c r="W3010" s="256">
        <f t="shared" si="277"/>
        <v>0</v>
      </c>
      <c r="X3010" s="144" t="str">
        <f t="shared" si="279"/>
        <v/>
      </c>
      <c r="Y3010" s="26"/>
      <c r="Z3010" s="34"/>
      <c r="AA3010" s="34"/>
      <c r="AB3010" s="34"/>
      <c r="AC3010" s="35"/>
      <c r="AD3010" s="36"/>
      <c r="AE3010" s="49"/>
      <c r="AF3010" s="246"/>
      <c r="AG3010" s="257">
        <f t="shared" si="278"/>
        <v>0</v>
      </c>
      <c r="AH3010" s="252" t="str">
        <f t="shared" si="280"/>
        <v/>
      </c>
      <c r="AI3010" s="258">
        <f t="shared" si="281"/>
        <v>0</v>
      </c>
    </row>
    <row r="3011" spans="1:35" ht="14.25" customHeight="1" x14ac:dyDescent="0.2">
      <c r="A3011" s="20"/>
      <c r="B3011" s="7"/>
      <c r="C3011" s="7"/>
      <c r="D3011" s="88"/>
      <c r="E3011" s="6"/>
      <c r="F3011" s="88"/>
      <c r="G3011" s="14"/>
      <c r="H3011" s="14"/>
      <c r="I3011" s="17"/>
      <c r="J3011" s="17"/>
      <c r="K3011" s="6"/>
      <c r="L3011" s="6"/>
      <c r="M3011" s="136"/>
      <c r="N3011" s="14"/>
      <c r="O3011" s="26"/>
      <c r="P3011" s="14"/>
      <c r="Q3011" s="14"/>
      <c r="R3011" s="14"/>
      <c r="S3011" s="14"/>
      <c r="T3011" s="14"/>
      <c r="U3011" s="14"/>
      <c r="V3011" s="6"/>
      <c r="W3011" s="256">
        <f t="shared" si="277"/>
        <v>0</v>
      </c>
      <c r="X3011" s="144" t="str">
        <f t="shared" si="279"/>
        <v/>
      </c>
      <c r="Y3011" s="26"/>
      <c r="Z3011" s="34"/>
      <c r="AA3011" s="34"/>
      <c r="AB3011" s="34"/>
      <c r="AC3011" s="35"/>
      <c r="AD3011" s="36"/>
      <c r="AE3011" s="49"/>
      <c r="AF3011" s="246"/>
      <c r="AG3011" s="257">
        <f t="shared" si="278"/>
        <v>0</v>
      </c>
      <c r="AH3011" s="252" t="str">
        <f t="shared" si="280"/>
        <v/>
      </c>
      <c r="AI3011" s="258">
        <f t="shared" si="281"/>
        <v>0</v>
      </c>
    </row>
    <row r="3012" spans="1:35" ht="14.25" customHeight="1" x14ac:dyDescent="0.2">
      <c r="A3012" s="20"/>
      <c r="B3012" s="7"/>
      <c r="C3012" s="7"/>
      <c r="D3012" s="88"/>
      <c r="E3012" s="6"/>
      <c r="F3012" s="88"/>
      <c r="G3012" s="14"/>
      <c r="H3012" s="14"/>
      <c r="I3012" s="17"/>
      <c r="J3012" s="17"/>
      <c r="K3012" s="6"/>
      <c r="L3012" s="6"/>
      <c r="M3012" s="136"/>
      <c r="N3012" s="14"/>
      <c r="O3012" s="26"/>
      <c r="P3012" s="14"/>
      <c r="Q3012" s="14"/>
      <c r="R3012" s="14"/>
      <c r="S3012" s="14"/>
      <c r="T3012" s="14"/>
      <c r="U3012" s="14"/>
      <c r="V3012" s="6"/>
      <c r="W3012" s="256">
        <f t="shared" si="277"/>
        <v>0</v>
      </c>
      <c r="X3012" s="144" t="str">
        <f t="shared" si="279"/>
        <v/>
      </c>
      <c r="Y3012" s="26"/>
      <c r="Z3012" s="34"/>
      <c r="AA3012" s="34"/>
      <c r="AB3012" s="34"/>
      <c r="AC3012" s="35"/>
      <c r="AD3012" s="36"/>
      <c r="AE3012" s="49"/>
      <c r="AF3012" s="246"/>
      <c r="AG3012" s="257">
        <f t="shared" si="278"/>
        <v>0</v>
      </c>
      <c r="AH3012" s="252" t="str">
        <f t="shared" si="280"/>
        <v/>
      </c>
      <c r="AI3012" s="258">
        <f t="shared" si="281"/>
        <v>0</v>
      </c>
    </row>
    <row r="3013" spans="1:35" ht="14.25" customHeight="1" x14ac:dyDescent="0.2">
      <c r="A3013" s="20"/>
      <c r="B3013" s="7"/>
      <c r="C3013" s="7"/>
      <c r="D3013" s="88"/>
      <c r="E3013" s="6"/>
      <c r="F3013" s="88"/>
      <c r="G3013" s="14"/>
      <c r="H3013" s="14"/>
      <c r="I3013" s="17"/>
      <c r="J3013" s="17"/>
      <c r="K3013" s="6"/>
      <c r="L3013" s="6"/>
      <c r="M3013" s="136"/>
      <c r="N3013" s="14"/>
      <c r="O3013" s="26"/>
      <c r="P3013" s="14"/>
      <c r="Q3013" s="14"/>
      <c r="R3013" s="14"/>
      <c r="S3013" s="14"/>
      <c r="T3013" s="14"/>
      <c r="U3013" s="14"/>
      <c r="V3013" s="6"/>
      <c r="W3013" s="256">
        <f t="shared" si="277"/>
        <v>0</v>
      </c>
      <c r="X3013" s="144" t="str">
        <f t="shared" si="279"/>
        <v/>
      </c>
      <c r="Y3013" s="26"/>
      <c r="Z3013" s="34"/>
      <c r="AA3013" s="34"/>
      <c r="AB3013" s="34"/>
      <c r="AC3013" s="35"/>
      <c r="AD3013" s="36"/>
      <c r="AE3013" s="49"/>
      <c r="AF3013" s="246"/>
      <c r="AG3013" s="257">
        <f t="shared" si="278"/>
        <v>0</v>
      </c>
      <c r="AH3013" s="252" t="str">
        <f t="shared" si="280"/>
        <v/>
      </c>
      <c r="AI3013" s="258">
        <f t="shared" si="281"/>
        <v>0</v>
      </c>
    </row>
    <row r="3014" spans="1:35" ht="14.25" customHeight="1" x14ac:dyDescent="0.2">
      <c r="A3014" s="20"/>
      <c r="B3014" s="7"/>
      <c r="C3014" s="7"/>
      <c r="D3014" s="88"/>
      <c r="E3014" s="6"/>
      <c r="F3014" s="88"/>
      <c r="G3014" s="14"/>
      <c r="H3014" s="14"/>
      <c r="I3014" s="17"/>
      <c r="J3014" s="17"/>
      <c r="K3014" s="6"/>
      <c r="L3014" s="6"/>
      <c r="M3014" s="136"/>
      <c r="N3014" s="14"/>
      <c r="O3014" s="26"/>
      <c r="P3014" s="14"/>
      <c r="Q3014" s="14"/>
      <c r="R3014" s="14"/>
      <c r="S3014" s="14"/>
      <c r="T3014" s="14"/>
      <c r="U3014" s="14"/>
      <c r="V3014" s="6"/>
      <c r="W3014" s="256">
        <f t="shared" si="277"/>
        <v>0</v>
      </c>
      <c r="X3014" s="144" t="str">
        <f t="shared" si="279"/>
        <v/>
      </c>
      <c r="Y3014" s="26"/>
      <c r="Z3014" s="34"/>
      <c r="AA3014" s="34"/>
      <c r="AB3014" s="34"/>
      <c r="AC3014" s="35"/>
      <c r="AD3014" s="36"/>
      <c r="AE3014" s="49"/>
      <c r="AF3014" s="246"/>
      <c r="AG3014" s="257">
        <f t="shared" si="278"/>
        <v>0</v>
      </c>
      <c r="AH3014" s="252" t="str">
        <f t="shared" si="280"/>
        <v/>
      </c>
      <c r="AI3014" s="258">
        <f t="shared" si="281"/>
        <v>0</v>
      </c>
    </row>
    <row r="3015" spans="1:35" ht="14.25" customHeight="1" x14ac:dyDescent="0.2">
      <c r="A3015" s="20"/>
      <c r="B3015" s="7"/>
      <c r="C3015" s="7"/>
      <c r="D3015" s="88"/>
      <c r="E3015" s="6"/>
      <c r="F3015" s="88"/>
      <c r="G3015" s="14"/>
      <c r="H3015" s="14"/>
      <c r="I3015" s="17"/>
      <c r="J3015" s="17"/>
      <c r="K3015" s="6"/>
      <c r="L3015" s="6"/>
      <c r="M3015" s="136"/>
      <c r="N3015" s="14"/>
      <c r="O3015" s="26"/>
      <c r="P3015" s="14"/>
      <c r="Q3015" s="14"/>
      <c r="R3015" s="14"/>
      <c r="S3015" s="14"/>
      <c r="T3015" s="14"/>
      <c r="U3015" s="14"/>
      <c r="V3015" s="6"/>
      <c r="W3015" s="256">
        <f t="shared" si="277"/>
        <v>0</v>
      </c>
      <c r="X3015" s="144" t="str">
        <f t="shared" si="279"/>
        <v/>
      </c>
      <c r="Y3015" s="26"/>
      <c r="Z3015" s="34"/>
      <c r="AA3015" s="34"/>
      <c r="AB3015" s="34"/>
      <c r="AC3015" s="35"/>
      <c r="AD3015" s="36"/>
      <c r="AE3015" s="49"/>
      <c r="AF3015" s="246"/>
      <c r="AG3015" s="257">
        <f t="shared" si="278"/>
        <v>0</v>
      </c>
      <c r="AH3015" s="252" t="str">
        <f t="shared" si="280"/>
        <v/>
      </c>
      <c r="AI3015" s="258">
        <f t="shared" si="281"/>
        <v>0</v>
      </c>
    </row>
    <row r="3016" spans="1:35" ht="14.25" customHeight="1" x14ac:dyDescent="0.2">
      <c r="A3016" s="20"/>
      <c r="B3016" s="7"/>
      <c r="C3016" s="7"/>
      <c r="D3016" s="88"/>
      <c r="E3016" s="6"/>
      <c r="F3016" s="88"/>
      <c r="G3016" s="14"/>
      <c r="H3016" s="14"/>
      <c r="I3016" s="17"/>
      <c r="J3016" s="17"/>
      <c r="K3016" s="6"/>
      <c r="L3016" s="6"/>
      <c r="M3016" s="136"/>
      <c r="N3016" s="14"/>
      <c r="O3016" s="26"/>
      <c r="P3016" s="14"/>
      <c r="Q3016" s="14"/>
      <c r="R3016" s="14"/>
      <c r="S3016" s="14"/>
      <c r="T3016" s="14"/>
      <c r="U3016" s="14"/>
      <c r="V3016" s="6"/>
      <c r="W3016" s="256">
        <f t="shared" si="277"/>
        <v>0</v>
      </c>
      <c r="X3016" s="144" t="str">
        <f t="shared" si="279"/>
        <v/>
      </c>
      <c r="Y3016" s="26"/>
      <c r="Z3016" s="34"/>
      <c r="AA3016" s="34"/>
      <c r="AB3016" s="34"/>
      <c r="AC3016" s="35"/>
      <c r="AD3016" s="36"/>
      <c r="AE3016" s="49"/>
      <c r="AF3016" s="246"/>
      <c r="AG3016" s="257">
        <f t="shared" si="278"/>
        <v>0</v>
      </c>
      <c r="AH3016" s="252" t="str">
        <f t="shared" si="280"/>
        <v/>
      </c>
      <c r="AI3016" s="258">
        <f t="shared" si="281"/>
        <v>0</v>
      </c>
    </row>
    <row r="3017" spans="1:35" ht="14.25" customHeight="1" x14ac:dyDescent="0.2">
      <c r="A3017" s="20"/>
      <c r="B3017" s="7"/>
      <c r="C3017" s="7"/>
      <c r="D3017" s="88"/>
      <c r="E3017" s="6"/>
      <c r="F3017" s="88"/>
      <c r="G3017" s="14"/>
      <c r="H3017" s="14"/>
      <c r="I3017" s="17"/>
      <c r="J3017" s="17"/>
      <c r="K3017" s="6"/>
      <c r="L3017" s="6"/>
      <c r="M3017" s="136"/>
      <c r="N3017" s="14"/>
      <c r="O3017" s="26"/>
      <c r="P3017" s="14"/>
      <c r="Q3017" s="14"/>
      <c r="R3017" s="14"/>
      <c r="S3017" s="14"/>
      <c r="T3017" s="14"/>
      <c r="U3017" s="14"/>
      <c r="V3017" s="6"/>
      <c r="W3017" s="256">
        <f t="shared" si="277"/>
        <v>0</v>
      </c>
      <c r="X3017" s="144" t="str">
        <f t="shared" si="279"/>
        <v/>
      </c>
      <c r="Y3017" s="26"/>
      <c r="Z3017" s="34"/>
      <c r="AA3017" s="34"/>
      <c r="AB3017" s="34"/>
      <c r="AC3017" s="35"/>
      <c r="AD3017" s="36"/>
      <c r="AE3017" s="49"/>
      <c r="AF3017" s="246"/>
      <c r="AG3017" s="257">
        <f t="shared" si="278"/>
        <v>0</v>
      </c>
      <c r="AH3017" s="252" t="str">
        <f t="shared" si="280"/>
        <v/>
      </c>
      <c r="AI3017" s="258">
        <f t="shared" si="281"/>
        <v>0</v>
      </c>
    </row>
    <row r="3018" spans="1:35" ht="14.25" customHeight="1" x14ac:dyDescent="0.2">
      <c r="A3018" s="20"/>
      <c r="B3018" s="7"/>
      <c r="C3018" s="7"/>
      <c r="D3018" s="88"/>
      <c r="E3018" s="6"/>
      <c r="F3018" s="88"/>
      <c r="G3018" s="14"/>
      <c r="H3018" s="14"/>
      <c r="I3018" s="17"/>
      <c r="J3018" s="17"/>
      <c r="K3018" s="6"/>
      <c r="L3018" s="6"/>
      <c r="M3018" s="136"/>
      <c r="N3018" s="14"/>
      <c r="O3018" s="26"/>
      <c r="P3018" s="14"/>
      <c r="Q3018" s="14"/>
      <c r="R3018" s="14"/>
      <c r="S3018" s="14"/>
      <c r="T3018" s="14"/>
      <c r="U3018" s="14"/>
      <c r="V3018" s="6"/>
      <c r="W3018" s="256">
        <f t="shared" si="277"/>
        <v>0</v>
      </c>
      <c r="X3018" s="144" t="str">
        <f t="shared" si="279"/>
        <v/>
      </c>
      <c r="Y3018" s="26"/>
      <c r="Z3018" s="34"/>
      <c r="AA3018" s="34"/>
      <c r="AB3018" s="34"/>
      <c r="AC3018" s="35"/>
      <c r="AD3018" s="36"/>
      <c r="AE3018" s="49"/>
      <c r="AF3018" s="246"/>
      <c r="AG3018" s="257">
        <f t="shared" si="278"/>
        <v>0</v>
      </c>
      <c r="AH3018" s="252" t="str">
        <f t="shared" si="280"/>
        <v/>
      </c>
      <c r="AI3018" s="258">
        <f t="shared" si="281"/>
        <v>0</v>
      </c>
    </row>
    <row r="3019" spans="1:35" ht="14.25" customHeight="1" x14ac:dyDescent="0.2">
      <c r="A3019" s="20"/>
      <c r="B3019" s="7"/>
      <c r="C3019" s="7"/>
      <c r="D3019" s="88"/>
      <c r="E3019" s="6"/>
      <c r="F3019" s="88"/>
      <c r="G3019" s="14"/>
      <c r="H3019" s="14"/>
      <c r="I3019" s="17"/>
      <c r="J3019" s="17"/>
      <c r="K3019" s="6"/>
      <c r="L3019" s="6"/>
      <c r="M3019" s="136"/>
      <c r="N3019" s="14"/>
      <c r="O3019" s="26"/>
      <c r="P3019" s="14"/>
      <c r="Q3019" s="14"/>
      <c r="R3019" s="14"/>
      <c r="S3019" s="14"/>
      <c r="T3019" s="14"/>
      <c r="U3019" s="14"/>
      <c r="V3019" s="6"/>
      <c r="W3019" s="256">
        <f t="shared" si="277"/>
        <v>0</v>
      </c>
      <c r="X3019" s="144" t="str">
        <f t="shared" si="279"/>
        <v/>
      </c>
      <c r="Y3019" s="26"/>
      <c r="Z3019" s="34"/>
      <c r="AA3019" s="34"/>
      <c r="AB3019" s="34"/>
      <c r="AC3019" s="35"/>
      <c r="AD3019" s="36"/>
      <c r="AE3019" s="49"/>
      <c r="AF3019" s="246"/>
      <c r="AG3019" s="257">
        <f t="shared" si="278"/>
        <v>0</v>
      </c>
      <c r="AH3019" s="252" t="str">
        <f t="shared" si="280"/>
        <v/>
      </c>
      <c r="AI3019" s="258">
        <f t="shared" si="281"/>
        <v>0</v>
      </c>
    </row>
    <row r="3020" spans="1:35" ht="14.25" customHeight="1" x14ac:dyDescent="0.2">
      <c r="A3020" s="20"/>
      <c r="B3020" s="7"/>
      <c r="C3020" s="7"/>
      <c r="D3020" s="88"/>
      <c r="E3020" s="6"/>
      <c r="F3020" s="88"/>
      <c r="G3020" s="14"/>
      <c r="H3020" s="14"/>
      <c r="I3020" s="17"/>
      <c r="J3020" s="17"/>
      <c r="K3020" s="6"/>
      <c r="L3020" s="6"/>
      <c r="M3020" s="136"/>
      <c r="N3020" s="14"/>
      <c r="O3020" s="26"/>
      <c r="P3020" s="14"/>
      <c r="Q3020" s="14"/>
      <c r="R3020" s="14"/>
      <c r="S3020" s="14"/>
      <c r="T3020" s="14"/>
      <c r="U3020" s="14"/>
      <c r="V3020" s="6"/>
      <c r="W3020" s="256">
        <f t="shared" si="277"/>
        <v>0</v>
      </c>
      <c r="X3020" s="144" t="str">
        <f t="shared" si="279"/>
        <v/>
      </c>
      <c r="Y3020" s="26"/>
      <c r="Z3020" s="34"/>
      <c r="AA3020" s="34"/>
      <c r="AB3020" s="34"/>
      <c r="AC3020" s="35"/>
      <c r="AD3020" s="36"/>
      <c r="AE3020" s="49"/>
      <c r="AF3020" s="246"/>
      <c r="AG3020" s="257">
        <f t="shared" si="278"/>
        <v>0</v>
      </c>
      <c r="AH3020" s="252" t="str">
        <f t="shared" si="280"/>
        <v/>
      </c>
      <c r="AI3020" s="258">
        <f t="shared" si="281"/>
        <v>0</v>
      </c>
    </row>
    <row r="3021" spans="1:35" ht="14.25" customHeight="1" x14ac:dyDescent="0.2">
      <c r="A3021" s="20"/>
      <c r="B3021" s="7"/>
      <c r="C3021" s="7"/>
      <c r="D3021" s="88"/>
      <c r="E3021" s="6"/>
      <c r="F3021" s="88"/>
      <c r="G3021" s="14"/>
      <c r="H3021" s="14"/>
      <c r="I3021" s="17"/>
      <c r="J3021" s="17"/>
      <c r="K3021" s="6"/>
      <c r="L3021" s="6"/>
      <c r="M3021" s="136"/>
      <c r="N3021" s="14"/>
      <c r="O3021" s="26"/>
      <c r="P3021" s="14"/>
      <c r="Q3021" s="14"/>
      <c r="R3021" s="14"/>
      <c r="S3021" s="14"/>
      <c r="T3021" s="14"/>
      <c r="U3021" s="14"/>
      <c r="V3021" s="6"/>
      <c r="W3021" s="256">
        <f t="shared" si="277"/>
        <v>0</v>
      </c>
      <c r="X3021" s="144" t="str">
        <f t="shared" si="279"/>
        <v/>
      </c>
      <c r="Y3021" s="26"/>
      <c r="Z3021" s="34"/>
      <c r="AA3021" s="34"/>
      <c r="AB3021" s="34"/>
      <c r="AC3021" s="35"/>
      <c r="AD3021" s="36"/>
      <c r="AE3021" s="49"/>
      <c r="AF3021" s="246"/>
      <c r="AG3021" s="257">
        <f t="shared" si="278"/>
        <v>0</v>
      </c>
      <c r="AH3021" s="252" t="str">
        <f t="shared" si="280"/>
        <v/>
      </c>
      <c r="AI3021" s="258">
        <f t="shared" si="281"/>
        <v>0</v>
      </c>
    </row>
    <row r="3022" spans="1:35" ht="14.25" customHeight="1" x14ac:dyDescent="0.2">
      <c r="A3022" s="20"/>
      <c r="B3022" s="7"/>
      <c r="C3022" s="7"/>
      <c r="D3022" s="88"/>
      <c r="E3022" s="6"/>
      <c r="F3022" s="88"/>
      <c r="G3022" s="14"/>
      <c r="H3022" s="14"/>
      <c r="I3022" s="17"/>
      <c r="J3022" s="17"/>
      <c r="K3022" s="6"/>
      <c r="L3022" s="6"/>
      <c r="M3022" s="136"/>
      <c r="N3022" s="14"/>
      <c r="O3022" s="26"/>
      <c r="P3022" s="14"/>
      <c r="Q3022" s="14"/>
      <c r="R3022" s="14"/>
      <c r="S3022" s="14"/>
      <c r="T3022" s="14"/>
      <c r="U3022" s="14"/>
      <c r="V3022" s="6"/>
      <c r="W3022" s="256">
        <f t="shared" si="277"/>
        <v>0</v>
      </c>
      <c r="X3022" s="144" t="str">
        <f t="shared" si="279"/>
        <v/>
      </c>
      <c r="Y3022" s="26"/>
      <c r="Z3022" s="34"/>
      <c r="AA3022" s="34"/>
      <c r="AB3022" s="34"/>
      <c r="AC3022" s="35"/>
      <c r="AD3022" s="36"/>
      <c r="AE3022" s="49"/>
      <c r="AF3022" s="246"/>
      <c r="AG3022" s="257">
        <f t="shared" si="278"/>
        <v>0</v>
      </c>
      <c r="AH3022" s="252" t="str">
        <f t="shared" si="280"/>
        <v/>
      </c>
      <c r="AI3022" s="258">
        <f t="shared" si="281"/>
        <v>0</v>
      </c>
    </row>
    <row r="3023" spans="1:35" ht="14.25" customHeight="1" x14ac:dyDescent="0.2">
      <c r="A3023" s="20"/>
      <c r="B3023" s="7"/>
      <c r="C3023" s="7"/>
      <c r="D3023" s="88"/>
      <c r="E3023" s="6"/>
      <c r="F3023" s="88"/>
      <c r="G3023" s="14"/>
      <c r="H3023" s="14"/>
      <c r="I3023" s="17"/>
      <c r="J3023" s="17"/>
      <c r="K3023" s="6"/>
      <c r="L3023" s="6"/>
      <c r="M3023" s="136"/>
      <c r="N3023" s="14"/>
      <c r="O3023" s="26"/>
      <c r="P3023" s="14"/>
      <c r="Q3023" s="14"/>
      <c r="R3023" s="14"/>
      <c r="S3023" s="14"/>
      <c r="T3023" s="14"/>
      <c r="U3023" s="14"/>
      <c r="V3023" s="6"/>
      <c r="W3023" s="256">
        <f t="shared" si="277"/>
        <v>0</v>
      </c>
      <c r="X3023" s="144" t="str">
        <f t="shared" si="279"/>
        <v/>
      </c>
      <c r="Y3023" s="26"/>
      <c r="Z3023" s="34"/>
      <c r="AA3023" s="34"/>
      <c r="AB3023" s="34"/>
      <c r="AC3023" s="35"/>
      <c r="AD3023" s="36"/>
      <c r="AE3023" s="49"/>
      <c r="AF3023" s="246"/>
      <c r="AG3023" s="257">
        <f t="shared" si="278"/>
        <v>0</v>
      </c>
      <c r="AH3023" s="252" t="str">
        <f t="shared" si="280"/>
        <v/>
      </c>
      <c r="AI3023" s="258">
        <f t="shared" si="281"/>
        <v>0</v>
      </c>
    </row>
    <row r="3024" spans="1:35" ht="14.25" customHeight="1" x14ac:dyDescent="0.2">
      <c r="A3024" s="20"/>
      <c r="B3024" s="7"/>
      <c r="C3024" s="7"/>
      <c r="D3024" s="88"/>
      <c r="E3024" s="6"/>
      <c r="F3024" s="88"/>
      <c r="G3024" s="14"/>
      <c r="H3024" s="14"/>
      <c r="I3024" s="17"/>
      <c r="J3024" s="17"/>
      <c r="K3024" s="6"/>
      <c r="L3024" s="6"/>
      <c r="M3024" s="136"/>
      <c r="N3024" s="14"/>
      <c r="O3024" s="26"/>
      <c r="P3024" s="14"/>
      <c r="Q3024" s="14"/>
      <c r="R3024" s="14"/>
      <c r="S3024" s="14"/>
      <c r="T3024" s="14"/>
      <c r="U3024" s="14"/>
      <c r="V3024" s="6"/>
      <c r="W3024" s="256">
        <f t="shared" si="277"/>
        <v>0</v>
      </c>
      <c r="X3024" s="144" t="str">
        <f t="shared" si="279"/>
        <v/>
      </c>
      <c r="Y3024" s="26"/>
      <c r="Z3024" s="34"/>
      <c r="AA3024" s="34"/>
      <c r="AB3024" s="34"/>
      <c r="AC3024" s="35"/>
      <c r="AD3024" s="36"/>
      <c r="AE3024" s="49"/>
      <c r="AF3024" s="246"/>
      <c r="AG3024" s="257">
        <f t="shared" si="278"/>
        <v>0</v>
      </c>
      <c r="AH3024" s="252" t="str">
        <f t="shared" si="280"/>
        <v/>
      </c>
      <c r="AI3024" s="258">
        <f t="shared" si="281"/>
        <v>0</v>
      </c>
    </row>
    <row r="3025" spans="1:35" ht="14.25" customHeight="1" x14ac:dyDescent="0.2">
      <c r="A3025" s="20"/>
      <c r="B3025" s="7"/>
      <c r="C3025" s="7"/>
      <c r="D3025" s="88"/>
      <c r="E3025" s="6"/>
      <c r="F3025" s="88"/>
      <c r="G3025" s="14"/>
      <c r="H3025" s="14"/>
      <c r="I3025" s="17"/>
      <c r="J3025" s="17"/>
      <c r="K3025" s="6"/>
      <c r="L3025" s="6"/>
      <c r="M3025" s="136"/>
      <c r="N3025" s="14"/>
      <c r="O3025" s="26"/>
      <c r="P3025" s="14"/>
      <c r="Q3025" s="14"/>
      <c r="R3025" s="14"/>
      <c r="S3025" s="14"/>
      <c r="T3025" s="14"/>
      <c r="U3025" s="14"/>
      <c r="V3025" s="6"/>
      <c r="W3025" s="256">
        <f t="shared" si="277"/>
        <v>0</v>
      </c>
      <c r="X3025" s="144" t="str">
        <f t="shared" si="279"/>
        <v/>
      </c>
      <c r="Y3025" s="26"/>
      <c r="Z3025" s="34"/>
      <c r="AA3025" s="34"/>
      <c r="AB3025" s="34"/>
      <c r="AC3025" s="35"/>
      <c r="AD3025" s="36"/>
      <c r="AE3025" s="49"/>
      <c r="AF3025" s="246"/>
      <c r="AG3025" s="257">
        <f t="shared" si="278"/>
        <v>0</v>
      </c>
      <c r="AH3025" s="252" t="str">
        <f t="shared" si="280"/>
        <v/>
      </c>
      <c r="AI3025" s="258">
        <f t="shared" si="281"/>
        <v>0</v>
      </c>
    </row>
    <row r="3026" spans="1:35" ht="14.25" customHeight="1" x14ac:dyDescent="0.2">
      <c r="A3026" s="20"/>
      <c r="B3026" s="7"/>
      <c r="C3026" s="7"/>
      <c r="D3026" s="88"/>
      <c r="E3026" s="6"/>
      <c r="F3026" s="88"/>
      <c r="G3026" s="14"/>
      <c r="H3026" s="14"/>
      <c r="I3026" s="17"/>
      <c r="J3026" s="17"/>
      <c r="K3026" s="6"/>
      <c r="L3026" s="6"/>
      <c r="M3026" s="136"/>
      <c r="N3026" s="14"/>
      <c r="O3026" s="26"/>
      <c r="P3026" s="14"/>
      <c r="Q3026" s="14"/>
      <c r="R3026" s="14"/>
      <c r="S3026" s="14"/>
      <c r="T3026" s="14"/>
      <c r="U3026" s="14"/>
      <c r="V3026" s="6"/>
      <c r="W3026" s="256">
        <f t="shared" si="277"/>
        <v>0</v>
      </c>
      <c r="X3026" s="144" t="str">
        <f t="shared" si="279"/>
        <v/>
      </c>
      <c r="Y3026" s="26"/>
      <c r="Z3026" s="34"/>
      <c r="AA3026" s="34"/>
      <c r="AB3026" s="34"/>
      <c r="AC3026" s="35"/>
      <c r="AD3026" s="36"/>
      <c r="AE3026" s="49"/>
      <c r="AF3026" s="246"/>
      <c r="AG3026" s="257">
        <f t="shared" si="278"/>
        <v>0</v>
      </c>
      <c r="AH3026" s="252" t="str">
        <f t="shared" si="280"/>
        <v/>
      </c>
      <c r="AI3026" s="258">
        <f t="shared" si="281"/>
        <v>0</v>
      </c>
    </row>
    <row r="3027" spans="1:35" ht="14.25" customHeight="1" x14ac:dyDescent="0.2">
      <c r="A3027" s="20"/>
      <c r="B3027" s="7"/>
      <c r="C3027" s="7"/>
      <c r="D3027" s="88"/>
      <c r="E3027" s="6"/>
      <c r="F3027" s="88"/>
      <c r="G3027" s="14"/>
      <c r="H3027" s="14"/>
      <c r="I3027" s="17"/>
      <c r="J3027" s="17"/>
      <c r="K3027" s="6"/>
      <c r="L3027" s="6"/>
      <c r="M3027" s="136"/>
      <c r="N3027" s="14"/>
      <c r="O3027" s="26"/>
      <c r="P3027" s="14"/>
      <c r="Q3027" s="14"/>
      <c r="R3027" s="14"/>
      <c r="S3027" s="14"/>
      <c r="T3027" s="14"/>
      <c r="U3027" s="14"/>
      <c r="V3027" s="6"/>
      <c r="W3027" s="256">
        <f t="shared" si="277"/>
        <v>0</v>
      </c>
      <c r="X3027" s="144" t="str">
        <f t="shared" si="279"/>
        <v/>
      </c>
      <c r="Y3027" s="26"/>
      <c r="Z3027" s="34"/>
      <c r="AA3027" s="34"/>
      <c r="AB3027" s="34"/>
      <c r="AC3027" s="35"/>
      <c r="AD3027" s="36"/>
      <c r="AE3027" s="49"/>
      <c r="AF3027" s="246"/>
      <c r="AG3027" s="257">
        <f t="shared" si="278"/>
        <v>0</v>
      </c>
      <c r="AH3027" s="252" t="str">
        <f t="shared" si="280"/>
        <v/>
      </c>
      <c r="AI3027" s="258">
        <f t="shared" si="281"/>
        <v>0</v>
      </c>
    </row>
    <row r="3028" spans="1:35" ht="14.25" customHeight="1" x14ac:dyDescent="0.2">
      <c r="A3028" s="20"/>
      <c r="B3028" s="7"/>
      <c r="C3028" s="7"/>
      <c r="D3028" s="88"/>
      <c r="E3028" s="6"/>
      <c r="F3028" s="88"/>
      <c r="G3028" s="14"/>
      <c r="H3028" s="14"/>
      <c r="I3028" s="17"/>
      <c r="J3028" s="17"/>
      <c r="K3028" s="6"/>
      <c r="L3028" s="6"/>
      <c r="M3028" s="136"/>
      <c r="N3028" s="14"/>
      <c r="O3028" s="26"/>
      <c r="P3028" s="14"/>
      <c r="Q3028" s="14"/>
      <c r="R3028" s="14"/>
      <c r="S3028" s="14"/>
      <c r="T3028" s="14"/>
      <c r="U3028" s="14"/>
      <c r="V3028" s="6"/>
      <c r="W3028" s="256">
        <f t="shared" si="277"/>
        <v>0</v>
      </c>
      <c r="X3028" s="144" t="str">
        <f t="shared" si="279"/>
        <v/>
      </c>
      <c r="Y3028" s="26"/>
      <c r="Z3028" s="34"/>
      <c r="AA3028" s="34"/>
      <c r="AB3028" s="34"/>
      <c r="AC3028" s="35"/>
      <c r="AD3028" s="36"/>
      <c r="AE3028" s="49"/>
      <c r="AF3028" s="246"/>
      <c r="AG3028" s="257">
        <f t="shared" si="278"/>
        <v>0</v>
      </c>
      <c r="AH3028" s="252" t="str">
        <f t="shared" si="280"/>
        <v/>
      </c>
      <c r="AI3028" s="258">
        <f t="shared" si="281"/>
        <v>0</v>
      </c>
    </row>
    <row r="3029" spans="1:35" ht="14.25" customHeight="1" x14ac:dyDescent="0.2">
      <c r="A3029" s="20"/>
      <c r="B3029" s="7"/>
      <c r="C3029" s="7"/>
      <c r="D3029" s="88"/>
      <c r="E3029" s="6"/>
      <c r="F3029" s="88"/>
      <c r="G3029" s="14"/>
      <c r="H3029" s="14"/>
      <c r="I3029" s="17"/>
      <c r="J3029" s="17"/>
      <c r="K3029" s="6"/>
      <c r="L3029" s="6"/>
      <c r="M3029" s="136"/>
      <c r="N3029" s="14"/>
      <c r="O3029" s="26"/>
      <c r="P3029" s="14"/>
      <c r="Q3029" s="14"/>
      <c r="R3029" s="14"/>
      <c r="S3029" s="14"/>
      <c r="T3029" s="14"/>
      <c r="U3029" s="14"/>
      <c r="V3029" s="6"/>
      <c r="W3029" s="256">
        <f t="shared" si="277"/>
        <v>0</v>
      </c>
      <c r="X3029" s="144" t="str">
        <f t="shared" si="279"/>
        <v/>
      </c>
      <c r="Y3029" s="26"/>
      <c r="Z3029" s="34"/>
      <c r="AA3029" s="34"/>
      <c r="AB3029" s="34"/>
      <c r="AC3029" s="35"/>
      <c r="AD3029" s="36"/>
      <c r="AE3029" s="49"/>
      <c r="AF3029" s="246"/>
      <c r="AG3029" s="257">
        <f t="shared" si="278"/>
        <v>0</v>
      </c>
      <c r="AH3029" s="252" t="str">
        <f t="shared" si="280"/>
        <v/>
      </c>
      <c r="AI3029" s="258">
        <f t="shared" si="281"/>
        <v>0</v>
      </c>
    </row>
    <row r="3030" spans="1:35" ht="14.25" customHeight="1" x14ac:dyDescent="0.2">
      <c r="A3030" s="20"/>
      <c r="B3030" s="7"/>
      <c r="C3030" s="7"/>
      <c r="D3030" s="88"/>
      <c r="E3030" s="6"/>
      <c r="F3030" s="88"/>
      <c r="G3030" s="14"/>
      <c r="H3030" s="14"/>
      <c r="I3030" s="17"/>
      <c r="J3030" s="17"/>
      <c r="K3030" s="6"/>
      <c r="L3030" s="6"/>
      <c r="M3030" s="136"/>
      <c r="N3030" s="14"/>
      <c r="O3030" s="26"/>
      <c r="P3030" s="14"/>
      <c r="Q3030" s="14"/>
      <c r="R3030" s="14"/>
      <c r="S3030" s="14"/>
      <c r="T3030" s="14"/>
      <c r="U3030" s="14"/>
      <c r="V3030" s="6"/>
      <c r="W3030" s="256">
        <f t="shared" si="277"/>
        <v>0</v>
      </c>
      <c r="X3030" s="144" t="str">
        <f t="shared" si="279"/>
        <v/>
      </c>
      <c r="Y3030" s="26"/>
      <c r="Z3030" s="34"/>
      <c r="AA3030" s="34"/>
      <c r="AB3030" s="34"/>
      <c r="AC3030" s="35"/>
      <c r="AD3030" s="36"/>
      <c r="AE3030" s="49"/>
      <c r="AF3030" s="246"/>
      <c r="AG3030" s="257">
        <f t="shared" si="278"/>
        <v>0</v>
      </c>
      <c r="AH3030" s="252" t="str">
        <f t="shared" si="280"/>
        <v/>
      </c>
      <c r="AI3030" s="258">
        <f t="shared" si="281"/>
        <v>0</v>
      </c>
    </row>
    <row r="3031" spans="1:35" ht="14.25" customHeight="1" x14ac:dyDescent="0.2">
      <c r="A3031" s="20"/>
      <c r="B3031" s="7"/>
      <c r="C3031" s="7"/>
      <c r="D3031" s="88"/>
      <c r="E3031" s="6"/>
      <c r="F3031" s="88"/>
      <c r="G3031" s="14"/>
      <c r="H3031" s="14"/>
      <c r="I3031" s="17"/>
      <c r="J3031" s="17"/>
      <c r="K3031" s="6"/>
      <c r="L3031" s="6"/>
      <c r="M3031" s="136"/>
      <c r="N3031" s="14"/>
      <c r="O3031" s="26"/>
      <c r="P3031" s="14"/>
      <c r="Q3031" s="14"/>
      <c r="R3031" s="14"/>
      <c r="S3031" s="14"/>
      <c r="T3031" s="14"/>
      <c r="U3031" s="14"/>
      <c r="V3031" s="6"/>
      <c r="W3031" s="256">
        <f t="shared" si="277"/>
        <v>0</v>
      </c>
      <c r="X3031" s="144" t="str">
        <f t="shared" si="279"/>
        <v/>
      </c>
      <c r="Y3031" s="26"/>
      <c r="Z3031" s="34"/>
      <c r="AA3031" s="34"/>
      <c r="AB3031" s="34"/>
      <c r="AC3031" s="35"/>
      <c r="AD3031" s="36"/>
      <c r="AE3031" s="49"/>
      <c r="AF3031" s="246"/>
      <c r="AG3031" s="257">
        <f t="shared" si="278"/>
        <v>0</v>
      </c>
      <c r="AH3031" s="252" t="str">
        <f t="shared" si="280"/>
        <v/>
      </c>
      <c r="AI3031" s="258">
        <f t="shared" si="281"/>
        <v>0</v>
      </c>
    </row>
    <row r="3032" spans="1:35" ht="14.25" customHeight="1" x14ac:dyDescent="0.2">
      <c r="A3032" s="20"/>
      <c r="B3032" s="7"/>
      <c r="C3032" s="7"/>
      <c r="D3032" s="88"/>
      <c r="E3032" s="6"/>
      <c r="F3032" s="88"/>
      <c r="G3032" s="14"/>
      <c r="H3032" s="14"/>
      <c r="I3032" s="17"/>
      <c r="J3032" s="17"/>
      <c r="K3032" s="6"/>
      <c r="L3032" s="6"/>
      <c r="M3032" s="136"/>
      <c r="N3032" s="14"/>
      <c r="O3032" s="26"/>
      <c r="P3032" s="14"/>
      <c r="Q3032" s="14"/>
      <c r="R3032" s="14"/>
      <c r="S3032" s="14"/>
      <c r="T3032" s="14"/>
      <c r="U3032" s="14"/>
      <c r="V3032" s="6"/>
      <c r="W3032" s="256">
        <f t="shared" si="277"/>
        <v>0</v>
      </c>
      <c r="X3032" s="144" t="str">
        <f t="shared" si="279"/>
        <v/>
      </c>
      <c r="Y3032" s="26"/>
      <c r="Z3032" s="34"/>
      <c r="AA3032" s="34"/>
      <c r="AB3032" s="34"/>
      <c r="AC3032" s="35"/>
      <c r="AD3032" s="36"/>
      <c r="AE3032" s="49"/>
      <c r="AF3032" s="246"/>
      <c r="AG3032" s="257">
        <f t="shared" si="278"/>
        <v>0</v>
      </c>
      <c r="AH3032" s="252" t="str">
        <f t="shared" si="280"/>
        <v/>
      </c>
      <c r="AI3032" s="258">
        <f t="shared" si="281"/>
        <v>0</v>
      </c>
    </row>
    <row r="3033" spans="1:35" ht="14.25" customHeight="1" x14ac:dyDescent="0.2">
      <c r="A3033" s="20"/>
      <c r="B3033" s="7"/>
      <c r="C3033" s="7"/>
      <c r="D3033" s="88"/>
      <c r="E3033" s="6"/>
      <c r="F3033" s="88"/>
      <c r="G3033" s="14"/>
      <c r="H3033" s="14"/>
      <c r="I3033" s="17"/>
      <c r="J3033" s="17"/>
      <c r="K3033" s="6"/>
      <c r="L3033" s="6"/>
      <c r="M3033" s="136"/>
      <c r="N3033" s="14"/>
      <c r="O3033" s="26"/>
      <c r="P3033" s="14"/>
      <c r="Q3033" s="14"/>
      <c r="R3033" s="14"/>
      <c r="S3033" s="14"/>
      <c r="T3033" s="14"/>
      <c r="U3033" s="14"/>
      <c r="V3033" s="6"/>
      <c r="W3033" s="256">
        <f t="shared" si="277"/>
        <v>0</v>
      </c>
      <c r="X3033" s="144" t="str">
        <f t="shared" si="279"/>
        <v/>
      </c>
      <c r="Y3033" s="26"/>
      <c r="Z3033" s="34"/>
      <c r="AA3033" s="34"/>
      <c r="AB3033" s="34"/>
      <c r="AC3033" s="35"/>
      <c r="AD3033" s="36"/>
      <c r="AE3033" s="49"/>
      <c r="AF3033" s="246"/>
      <c r="AG3033" s="257">
        <f t="shared" si="278"/>
        <v>0</v>
      </c>
      <c r="AH3033" s="252" t="str">
        <f t="shared" si="280"/>
        <v/>
      </c>
      <c r="AI3033" s="258">
        <f t="shared" si="281"/>
        <v>0</v>
      </c>
    </row>
    <row r="3034" spans="1:35" ht="14.25" customHeight="1" x14ac:dyDescent="0.2">
      <c r="A3034" s="20"/>
      <c r="B3034" s="7"/>
      <c r="C3034" s="7"/>
      <c r="D3034" s="88"/>
      <c r="E3034" s="6"/>
      <c r="F3034" s="88"/>
      <c r="G3034" s="14"/>
      <c r="H3034" s="14"/>
      <c r="I3034" s="17"/>
      <c r="J3034" s="17"/>
      <c r="K3034" s="6"/>
      <c r="L3034" s="6"/>
      <c r="M3034" s="136"/>
      <c r="N3034" s="14"/>
      <c r="O3034" s="26"/>
      <c r="P3034" s="14"/>
      <c r="Q3034" s="14"/>
      <c r="R3034" s="14"/>
      <c r="S3034" s="14"/>
      <c r="T3034" s="14"/>
      <c r="U3034" s="14"/>
      <c r="V3034" s="6"/>
      <c r="W3034" s="256">
        <f t="shared" si="277"/>
        <v>0</v>
      </c>
      <c r="X3034" s="144" t="str">
        <f t="shared" si="279"/>
        <v/>
      </c>
      <c r="Y3034" s="26"/>
      <c r="Z3034" s="34"/>
      <c r="AA3034" s="34"/>
      <c r="AB3034" s="34"/>
      <c r="AC3034" s="35"/>
      <c r="AD3034" s="36"/>
      <c r="AE3034" s="49"/>
      <c r="AF3034" s="246"/>
      <c r="AG3034" s="257">
        <f t="shared" si="278"/>
        <v>0</v>
      </c>
      <c r="AH3034" s="252" t="str">
        <f t="shared" si="280"/>
        <v/>
      </c>
      <c r="AI3034" s="258">
        <f t="shared" si="281"/>
        <v>0</v>
      </c>
    </row>
    <row r="3035" spans="1:35" ht="14.25" customHeight="1" x14ac:dyDescent="0.2">
      <c r="A3035" s="20"/>
      <c r="B3035" s="7"/>
      <c r="C3035" s="7"/>
      <c r="D3035" s="88"/>
      <c r="E3035" s="6"/>
      <c r="F3035" s="88"/>
      <c r="G3035" s="14"/>
      <c r="H3035" s="14"/>
      <c r="I3035" s="17"/>
      <c r="J3035" s="17"/>
      <c r="K3035" s="6"/>
      <c r="L3035" s="6"/>
      <c r="M3035" s="136"/>
      <c r="N3035" s="14"/>
      <c r="O3035" s="26"/>
      <c r="P3035" s="14"/>
      <c r="Q3035" s="14"/>
      <c r="R3035" s="14"/>
      <c r="S3035" s="14"/>
      <c r="T3035" s="14"/>
      <c r="U3035" s="14"/>
      <c r="V3035" s="6"/>
      <c r="W3035" s="256">
        <f t="shared" si="277"/>
        <v>0</v>
      </c>
      <c r="X3035" s="144" t="str">
        <f t="shared" si="279"/>
        <v/>
      </c>
      <c r="Y3035" s="26"/>
      <c r="Z3035" s="34"/>
      <c r="AA3035" s="34"/>
      <c r="AB3035" s="34"/>
      <c r="AC3035" s="35"/>
      <c r="AD3035" s="36"/>
      <c r="AE3035" s="49"/>
      <c r="AF3035" s="246"/>
      <c r="AG3035" s="257">
        <f t="shared" si="278"/>
        <v>0</v>
      </c>
      <c r="AH3035" s="252" t="str">
        <f t="shared" si="280"/>
        <v/>
      </c>
      <c r="AI3035" s="258">
        <f t="shared" si="281"/>
        <v>0</v>
      </c>
    </row>
    <row r="3036" spans="1:35" ht="14.25" customHeight="1" x14ac:dyDescent="0.2">
      <c r="A3036" s="20"/>
      <c r="B3036" s="7"/>
      <c r="C3036" s="7"/>
      <c r="D3036" s="88"/>
      <c r="E3036" s="6"/>
      <c r="F3036" s="88"/>
      <c r="G3036" s="14"/>
      <c r="H3036" s="14"/>
      <c r="I3036" s="17"/>
      <c r="J3036" s="17"/>
      <c r="K3036" s="6"/>
      <c r="L3036" s="6"/>
      <c r="M3036" s="136"/>
      <c r="N3036" s="14"/>
      <c r="O3036" s="26"/>
      <c r="P3036" s="14"/>
      <c r="Q3036" s="14"/>
      <c r="R3036" s="14"/>
      <c r="S3036" s="14"/>
      <c r="T3036" s="14"/>
      <c r="U3036" s="14"/>
      <c r="V3036" s="6"/>
      <c r="W3036" s="256">
        <f t="shared" si="277"/>
        <v>0</v>
      </c>
      <c r="X3036" s="144" t="str">
        <f t="shared" si="279"/>
        <v/>
      </c>
      <c r="Y3036" s="26"/>
      <c r="Z3036" s="34"/>
      <c r="AA3036" s="34"/>
      <c r="AB3036" s="34"/>
      <c r="AC3036" s="35"/>
      <c r="AD3036" s="36"/>
      <c r="AE3036" s="49"/>
      <c r="AF3036" s="246"/>
      <c r="AG3036" s="257">
        <f t="shared" si="278"/>
        <v>0</v>
      </c>
      <c r="AH3036" s="252" t="str">
        <f t="shared" si="280"/>
        <v/>
      </c>
      <c r="AI3036" s="258">
        <f t="shared" si="281"/>
        <v>0</v>
      </c>
    </row>
    <row r="3037" spans="1:35" ht="14.25" customHeight="1" x14ac:dyDescent="0.2">
      <c r="A3037" s="20"/>
      <c r="B3037" s="7"/>
      <c r="C3037" s="7"/>
      <c r="D3037" s="88"/>
      <c r="E3037" s="6"/>
      <c r="F3037" s="88"/>
      <c r="G3037" s="14"/>
      <c r="H3037" s="14"/>
      <c r="I3037" s="17"/>
      <c r="J3037" s="17"/>
      <c r="K3037" s="6"/>
      <c r="L3037" s="6"/>
      <c r="M3037" s="136"/>
      <c r="N3037" s="14"/>
      <c r="O3037" s="26"/>
      <c r="P3037" s="14"/>
      <c r="Q3037" s="14"/>
      <c r="R3037" s="14"/>
      <c r="S3037" s="14"/>
      <c r="T3037" s="14"/>
      <c r="U3037" s="14"/>
      <c r="V3037" s="6"/>
      <c r="W3037" s="256">
        <f t="shared" si="277"/>
        <v>0</v>
      </c>
      <c r="X3037" s="144" t="str">
        <f t="shared" si="279"/>
        <v/>
      </c>
      <c r="Y3037" s="26"/>
      <c r="Z3037" s="34"/>
      <c r="AA3037" s="34"/>
      <c r="AB3037" s="34"/>
      <c r="AC3037" s="35"/>
      <c r="AD3037" s="36"/>
      <c r="AE3037" s="49"/>
      <c r="AF3037" s="246"/>
      <c r="AG3037" s="257">
        <f t="shared" si="278"/>
        <v>0</v>
      </c>
      <c r="AH3037" s="252" t="str">
        <f t="shared" si="280"/>
        <v/>
      </c>
      <c r="AI3037" s="258">
        <f t="shared" si="281"/>
        <v>0</v>
      </c>
    </row>
    <row r="3038" spans="1:35" ht="14.25" customHeight="1" x14ac:dyDescent="0.2">
      <c r="A3038" s="20"/>
      <c r="B3038" s="7"/>
      <c r="C3038" s="7"/>
      <c r="D3038" s="88"/>
      <c r="E3038" s="6"/>
      <c r="F3038" s="88"/>
      <c r="G3038" s="14"/>
      <c r="H3038" s="14"/>
      <c r="I3038" s="17"/>
      <c r="J3038" s="17"/>
      <c r="K3038" s="6"/>
      <c r="L3038" s="6"/>
      <c r="M3038" s="136"/>
      <c r="N3038" s="14"/>
      <c r="O3038" s="26"/>
      <c r="P3038" s="14"/>
      <c r="Q3038" s="14"/>
      <c r="R3038" s="14"/>
      <c r="S3038" s="14"/>
      <c r="T3038" s="14"/>
      <c r="U3038" s="14"/>
      <c r="V3038" s="6"/>
      <c r="W3038" s="256">
        <f t="shared" si="277"/>
        <v>0</v>
      </c>
      <c r="X3038" s="144" t="str">
        <f t="shared" si="279"/>
        <v/>
      </c>
      <c r="Y3038" s="26"/>
      <c r="Z3038" s="34"/>
      <c r="AA3038" s="34"/>
      <c r="AB3038" s="34"/>
      <c r="AC3038" s="35"/>
      <c r="AD3038" s="36"/>
      <c r="AE3038" s="49"/>
      <c r="AF3038" s="246"/>
      <c r="AG3038" s="257">
        <f t="shared" si="278"/>
        <v>0</v>
      </c>
      <c r="AH3038" s="252" t="str">
        <f t="shared" si="280"/>
        <v/>
      </c>
      <c r="AI3038" s="258">
        <f t="shared" si="281"/>
        <v>0</v>
      </c>
    </row>
    <row r="3039" spans="1:35" ht="14.25" customHeight="1" x14ac:dyDescent="0.2">
      <c r="A3039" s="20"/>
      <c r="B3039" s="7"/>
      <c r="C3039" s="7"/>
      <c r="D3039" s="88"/>
      <c r="E3039" s="6"/>
      <c r="F3039" s="88"/>
      <c r="G3039" s="14"/>
      <c r="H3039" s="14"/>
      <c r="I3039" s="17"/>
      <c r="J3039" s="17"/>
      <c r="K3039" s="6"/>
      <c r="L3039" s="6"/>
      <c r="M3039" s="136"/>
      <c r="N3039" s="14"/>
      <c r="O3039" s="26"/>
      <c r="P3039" s="14"/>
      <c r="Q3039" s="14"/>
      <c r="R3039" s="14"/>
      <c r="S3039" s="14"/>
      <c r="T3039" s="14"/>
      <c r="U3039" s="14"/>
      <c r="V3039" s="6"/>
      <c r="W3039" s="256">
        <f t="shared" si="277"/>
        <v>0</v>
      </c>
      <c r="X3039" s="144" t="str">
        <f t="shared" si="279"/>
        <v/>
      </c>
      <c r="Y3039" s="26"/>
      <c r="Z3039" s="34"/>
      <c r="AA3039" s="34"/>
      <c r="AB3039" s="34"/>
      <c r="AC3039" s="35"/>
      <c r="AD3039" s="36"/>
      <c r="AE3039" s="49"/>
      <c r="AF3039" s="246"/>
      <c r="AG3039" s="257">
        <f t="shared" si="278"/>
        <v>0</v>
      </c>
      <c r="AH3039" s="252" t="str">
        <f t="shared" si="280"/>
        <v/>
      </c>
      <c r="AI3039" s="258">
        <f t="shared" si="281"/>
        <v>0</v>
      </c>
    </row>
    <row r="3040" spans="1:35" ht="14.25" customHeight="1" x14ac:dyDescent="0.2">
      <c r="A3040" s="20"/>
      <c r="B3040" s="7"/>
      <c r="C3040" s="7"/>
      <c r="D3040" s="88"/>
      <c r="E3040" s="6"/>
      <c r="F3040" s="88"/>
      <c r="G3040" s="14"/>
      <c r="H3040" s="14"/>
      <c r="I3040" s="17"/>
      <c r="J3040" s="17"/>
      <c r="K3040" s="6"/>
      <c r="L3040" s="6"/>
      <c r="M3040" s="136"/>
      <c r="N3040" s="14"/>
      <c r="O3040" s="26"/>
      <c r="P3040" s="14"/>
      <c r="Q3040" s="14"/>
      <c r="R3040" s="14"/>
      <c r="S3040" s="14"/>
      <c r="T3040" s="14"/>
      <c r="U3040" s="14"/>
      <c r="V3040" s="6"/>
      <c r="W3040" s="256">
        <f t="shared" si="277"/>
        <v>0</v>
      </c>
      <c r="X3040" s="144" t="str">
        <f t="shared" si="279"/>
        <v/>
      </c>
      <c r="Y3040" s="26"/>
      <c r="Z3040" s="34"/>
      <c r="AA3040" s="34"/>
      <c r="AB3040" s="34"/>
      <c r="AC3040" s="35"/>
      <c r="AD3040" s="36"/>
      <c r="AE3040" s="49"/>
      <c r="AF3040" s="246"/>
      <c r="AG3040" s="257">
        <f t="shared" si="278"/>
        <v>0</v>
      </c>
      <c r="AH3040" s="252" t="str">
        <f t="shared" si="280"/>
        <v/>
      </c>
      <c r="AI3040" s="258">
        <f t="shared" si="281"/>
        <v>0</v>
      </c>
    </row>
    <row r="3041" spans="1:35" ht="14.25" customHeight="1" x14ac:dyDescent="0.2">
      <c r="A3041" s="20"/>
      <c r="B3041" s="7"/>
      <c r="C3041" s="7"/>
      <c r="D3041" s="88"/>
      <c r="E3041" s="6"/>
      <c r="F3041" s="88"/>
      <c r="G3041" s="14"/>
      <c r="H3041" s="14"/>
      <c r="I3041" s="17"/>
      <c r="J3041" s="17"/>
      <c r="K3041" s="6"/>
      <c r="L3041" s="6"/>
      <c r="M3041" s="136"/>
      <c r="N3041" s="14"/>
      <c r="O3041" s="26"/>
      <c r="P3041" s="14"/>
      <c r="Q3041" s="14"/>
      <c r="R3041" s="14"/>
      <c r="S3041" s="14"/>
      <c r="T3041" s="14"/>
      <c r="U3041" s="14"/>
      <c r="V3041" s="6"/>
      <c r="W3041" s="256">
        <f t="shared" si="277"/>
        <v>0</v>
      </c>
      <c r="X3041" s="144" t="str">
        <f t="shared" si="279"/>
        <v/>
      </c>
      <c r="Y3041" s="26"/>
      <c r="Z3041" s="34"/>
      <c r="AA3041" s="34"/>
      <c r="AB3041" s="34"/>
      <c r="AC3041" s="35"/>
      <c r="AD3041" s="36"/>
      <c r="AE3041" s="49"/>
      <c r="AF3041" s="246"/>
      <c r="AG3041" s="257">
        <f t="shared" si="278"/>
        <v>0</v>
      </c>
      <c r="AH3041" s="252" t="str">
        <f t="shared" si="280"/>
        <v/>
      </c>
      <c r="AI3041" s="258">
        <f t="shared" si="281"/>
        <v>0</v>
      </c>
    </row>
    <row r="3042" spans="1:35" ht="14.25" customHeight="1" x14ac:dyDescent="0.2">
      <c r="A3042" s="20"/>
      <c r="B3042" s="7"/>
      <c r="C3042" s="7"/>
      <c r="D3042" s="88"/>
      <c r="E3042" s="6"/>
      <c r="F3042" s="88"/>
      <c r="G3042" s="14"/>
      <c r="H3042" s="14"/>
      <c r="I3042" s="17"/>
      <c r="J3042" s="17"/>
      <c r="K3042" s="6"/>
      <c r="L3042" s="6"/>
      <c r="M3042" s="136"/>
      <c r="N3042" s="14"/>
      <c r="O3042" s="26"/>
      <c r="P3042" s="14"/>
      <c r="Q3042" s="14"/>
      <c r="R3042" s="14"/>
      <c r="S3042" s="14"/>
      <c r="T3042" s="14"/>
      <c r="U3042" s="14"/>
      <c r="V3042" s="6"/>
      <c r="W3042" s="256">
        <f t="shared" si="277"/>
        <v>0</v>
      </c>
      <c r="X3042" s="144" t="str">
        <f t="shared" si="279"/>
        <v/>
      </c>
      <c r="Y3042" s="26"/>
      <c r="Z3042" s="34"/>
      <c r="AA3042" s="34"/>
      <c r="AB3042" s="34"/>
      <c r="AC3042" s="35"/>
      <c r="AD3042" s="36"/>
      <c r="AE3042" s="49"/>
      <c r="AF3042" s="246"/>
      <c r="AG3042" s="257">
        <f t="shared" si="278"/>
        <v>0</v>
      </c>
      <c r="AH3042" s="252" t="str">
        <f t="shared" si="280"/>
        <v/>
      </c>
      <c r="AI3042" s="258">
        <f t="shared" si="281"/>
        <v>0</v>
      </c>
    </row>
    <row r="3043" spans="1:35" ht="14.25" customHeight="1" x14ac:dyDescent="0.2">
      <c r="A3043" s="20"/>
      <c r="B3043" s="7"/>
      <c r="C3043" s="7"/>
      <c r="D3043" s="88"/>
      <c r="E3043" s="6"/>
      <c r="F3043" s="88"/>
      <c r="G3043" s="14"/>
      <c r="H3043" s="14"/>
      <c r="I3043" s="17"/>
      <c r="J3043" s="17"/>
      <c r="K3043" s="6"/>
      <c r="L3043" s="6"/>
      <c r="M3043" s="136"/>
      <c r="N3043" s="14"/>
      <c r="O3043" s="26"/>
      <c r="P3043" s="14"/>
      <c r="Q3043" s="14"/>
      <c r="R3043" s="14"/>
      <c r="S3043" s="14"/>
      <c r="T3043" s="14"/>
      <c r="U3043" s="14"/>
      <c r="V3043" s="6"/>
      <c r="W3043" s="256">
        <f t="shared" si="277"/>
        <v>0</v>
      </c>
      <c r="X3043" s="144" t="str">
        <f t="shared" si="279"/>
        <v/>
      </c>
      <c r="Y3043" s="26"/>
      <c r="Z3043" s="34"/>
      <c r="AA3043" s="34"/>
      <c r="AB3043" s="34"/>
      <c r="AC3043" s="35"/>
      <c r="AD3043" s="36"/>
      <c r="AE3043" s="49"/>
      <c r="AF3043" s="246"/>
      <c r="AG3043" s="257">
        <f t="shared" si="278"/>
        <v>0</v>
      </c>
      <c r="AH3043" s="252" t="str">
        <f t="shared" si="280"/>
        <v/>
      </c>
      <c r="AI3043" s="258">
        <f t="shared" si="281"/>
        <v>0</v>
      </c>
    </row>
    <row r="3044" spans="1:35" ht="14.25" customHeight="1" x14ac:dyDescent="0.2">
      <c r="A3044" s="20"/>
      <c r="B3044" s="7"/>
      <c r="C3044" s="7"/>
      <c r="D3044" s="88"/>
      <c r="E3044" s="6"/>
      <c r="F3044" s="88"/>
      <c r="G3044" s="14"/>
      <c r="H3044" s="14"/>
      <c r="I3044" s="17"/>
      <c r="J3044" s="17"/>
      <c r="K3044" s="6"/>
      <c r="L3044" s="6"/>
      <c r="M3044" s="136"/>
      <c r="N3044" s="14"/>
      <c r="O3044" s="26"/>
      <c r="P3044" s="14"/>
      <c r="Q3044" s="14"/>
      <c r="R3044" s="14"/>
      <c r="S3044" s="14"/>
      <c r="T3044" s="14"/>
      <c r="U3044" s="14"/>
      <c r="V3044" s="6"/>
      <c r="W3044" s="256">
        <f t="shared" si="277"/>
        <v>0</v>
      </c>
      <c r="X3044" s="144" t="str">
        <f t="shared" si="279"/>
        <v/>
      </c>
      <c r="Y3044" s="26"/>
      <c r="Z3044" s="34"/>
      <c r="AA3044" s="34"/>
      <c r="AB3044" s="34"/>
      <c r="AC3044" s="35"/>
      <c r="AD3044" s="36"/>
      <c r="AE3044" s="49"/>
      <c r="AF3044" s="246"/>
      <c r="AG3044" s="257">
        <f t="shared" si="278"/>
        <v>0</v>
      </c>
      <c r="AH3044" s="252" t="str">
        <f t="shared" si="280"/>
        <v/>
      </c>
      <c r="AI3044" s="258">
        <f t="shared" si="281"/>
        <v>0</v>
      </c>
    </row>
    <row r="3045" spans="1:35" ht="14.25" customHeight="1" x14ac:dyDescent="0.2">
      <c r="A3045" s="20"/>
      <c r="B3045" s="7"/>
      <c r="C3045" s="7"/>
      <c r="D3045" s="88"/>
      <c r="E3045" s="6"/>
      <c r="F3045" s="88"/>
      <c r="G3045" s="14"/>
      <c r="H3045" s="14"/>
      <c r="I3045" s="17"/>
      <c r="J3045" s="17"/>
      <c r="K3045" s="6"/>
      <c r="L3045" s="6"/>
      <c r="M3045" s="136"/>
      <c r="N3045" s="14"/>
      <c r="O3045" s="26"/>
      <c r="P3045" s="14"/>
      <c r="Q3045" s="14"/>
      <c r="R3045" s="14"/>
      <c r="S3045" s="14"/>
      <c r="T3045" s="14"/>
      <c r="U3045" s="14"/>
      <c r="V3045" s="6"/>
      <c r="W3045" s="256">
        <f t="shared" si="277"/>
        <v>0</v>
      </c>
      <c r="X3045" s="144" t="str">
        <f t="shared" si="279"/>
        <v/>
      </c>
      <c r="Y3045" s="26"/>
      <c r="Z3045" s="34"/>
      <c r="AA3045" s="34"/>
      <c r="AB3045" s="34"/>
      <c r="AC3045" s="35"/>
      <c r="AD3045" s="36"/>
      <c r="AE3045" s="49"/>
      <c r="AF3045" s="246"/>
      <c r="AG3045" s="257">
        <f t="shared" si="278"/>
        <v>0</v>
      </c>
      <c r="AH3045" s="252" t="str">
        <f t="shared" si="280"/>
        <v/>
      </c>
      <c r="AI3045" s="258">
        <f t="shared" si="281"/>
        <v>0</v>
      </c>
    </row>
    <row r="3046" spans="1:35" ht="14.25" customHeight="1" x14ac:dyDescent="0.2">
      <c r="A3046" s="20"/>
      <c r="B3046" s="7"/>
      <c r="C3046" s="7"/>
      <c r="D3046" s="88"/>
      <c r="E3046" s="6"/>
      <c r="F3046" s="88"/>
      <c r="G3046" s="14"/>
      <c r="H3046" s="14"/>
      <c r="I3046" s="17"/>
      <c r="J3046" s="17"/>
      <c r="K3046" s="6"/>
      <c r="L3046" s="6"/>
      <c r="M3046" s="136"/>
      <c r="N3046" s="14"/>
      <c r="O3046" s="26"/>
      <c r="P3046" s="14"/>
      <c r="Q3046" s="14"/>
      <c r="R3046" s="14"/>
      <c r="S3046" s="14"/>
      <c r="T3046" s="14"/>
      <c r="U3046" s="14"/>
      <c r="V3046" s="6"/>
      <c r="W3046" s="256">
        <f t="shared" si="277"/>
        <v>0</v>
      </c>
      <c r="X3046" s="144" t="str">
        <f t="shared" si="279"/>
        <v/>
      </c>
      <c r="Y3046" s="26"/>
      <c r="Z3046" s="34"/>
      <c r="AA3046" s="34"/>
      <c r="AB3046" s="34"/>
      <c r="AC3046" s="35"/>
      <c r="AD3046" s="36"/>
      <c r="AE3046" s="49"/>
      <c r="AF3046" s="246"/>
      <c r="AG3046" s="257">
        <f t="shared" si="278"/>
        <v>0</v>
      </c>
      <c r="AH3046" s="252" t="str">
        <f t="shared" si="280"/>
        <v/>
      </c>
      <c r="AI3046" s="258">
        <f t="shared" si="281"/>
        <v>0</v>
      </c>
    </row>
    <row r="3047" spans="1:35" ht="14.25" customHeight="1" x14ac:dyDescent="0.2">
      <c r="A3047" s="20"/>
      <c r="B3047" s="7"/>
      <c r="C3047" s="7"/>
      <c r="D3047" s="88"/>
      <c r="E3047" s="6"/>
      <c r="F3047" s="88"/>
      <c r="G3047" s="14"/>
      <c r="H3047" s="14"/>
      <c r="I3047" s="17"/>
      <c r="J3047" s="17"/>
      <c r="K3047" s="6"/>
      <c r="L3047" s="6"/>
      <c r="M3047" s="136"/>
      <c r="N3047" s="14"/>
      <c r="O3047" s="26"/>
      <c r="P3047" s="14"/>
      <c r="Q3047" s="14"/>
      <c r="R3047" s="14"/>
      <c r="S3047" s="14"/>
      <c r="T3047" s="14"/>
      <c r="U3047" s="14"/>
      <c r="V3047" s="6"/>
      <c r="W3047" s="256">
        <f t="shared" si="277"/>
        <v>0</v>
      </c>
      <c r="X3047" s="144" t="str">
        <f t="shared" si="279"/>
        <v/>
      </c>
      <c r="Y3047" s="26"/>
      <c r="Z3047" s="34"/>
      <c r="AA3047" s="34"/>
      <c r="AB3047" s="34"/>
      <c r="AC3047" s="35"/>
      <c r="AD3047" s="36"/>
      <c r="AE3047" s="49"/>
      <c r="AF3047" s="246"/>
      <c r="AG3047" s="257">
        <f t="shared" si="278"/>
        <v>0</v>
      </c>
      <c r="AH3047" s="252" t="str">
        <f t="shared" si="280"/>
        <v/>
      </c>
      <c r="AI3047" s="258">
        <f t="shared" si="281"/>
        <v>0</v>
      </c>
    </row>
    <row r="3048" spans="1:35" ht="14.25" customHeight="1" x14ac:dyDescent="0.2">
      <c r="A3048" s="20"/>
      <c r="B3048" s="7"/>
      <c r="C3048" s="7"/>
      <c r="D3048" s="88"/>
      <c r="E3048" s="6"/>
      <c r="F3048" s="88"/>
      <c r="G3048" s="14"/>
      <c r="H3048" s="14"/>
      <c r="I3048" s="17"/>
      <c r="J3048" s="17"/>
      <c r="K3048" s="6"/>
      <c r="L3048" s="6"/>
      <c r="M3048" s="136"/>
      <c r="N3048" s="14"/>
      <c r="O3048" s="26"/>
      <c r="P3048" s="14"/>
      <c r="Q3048" s="14"/>
      <c r="R3048" s="14"/>
      <c r="S3048" s="14"/>
      <c r="T3048" s="14"/>
      <c r="U3048" s="14"/>
      <c r="V3048" s="6"/>
      <c r="W3048" s="256">
        <f t="shared" ref="W3048:W3111" si="282">S3048+T3048+U3048+V3048</f>
        <v>0</v>
      </c>
      <c r="X3048" s="144" t="str">
        <f t="shared" si="279"/>
        <v/>
      </c>
      <c r="Y3048" s="26"/>
      <c r="Z3048" s="34"/>
      <c r="AA3048" s="34"/>
      <c r="AB3048" s="34"/>
      <c r="AC3048" s="35"/>
      <c r="AD3048" s="36"/>
      <c r="AE3048" s="49"/>
      <c r="AF3048" s="246"/>
      <c r="AG3048" s="257">
        <f t="shared" ref="AG3048:AG3111" si="283">N3048*C3048</f>
        <v>0</v>
      </c>
      <c r="AH3048" s="252" t="str">
        <f t="shared" si="280"/>
        <v/>
      </c>
      <c r="AI3048" s="258">
        <f t="shared" si="281"/>
        <v>0</v>
      </c>
    </row>
    <row r="3049" spans="1:35" ht="14.25" customHeight="1" x14ac:dyDescent="0.2">
      <c r="A3049" s="20"/>
      <c r="B3049" s="7"/>
      <c r="C3049" s="7"/>
      <c r="D3049" s="88"/>
      <c r="E3049" s="6"/>
      <c r="F3049" s="88"/>
      <c r="G3049" s="14"/>
      <c r="H3049" s="14"/>
      <c r="I3049" s="17"/>
      <c r="J3049" s="17"/>
      <c r="K3049" s="6"/>
      <c r="L3049" s="6"/>
      <c r="M3049" s="136"/>
      <c r="N3049" s="14"/>
      <c r="O3049" s="26"/>
      <c r="P3049" s="14"/>
      <c r="Q3049" s="14"/>
      <c r="R3049" s="14"/>
      <c r="S3049" s="14"/>
      <c r="T3049" s="14"/>
      <c r="U3049" s="14"/>
      <c r="V3049" s="6"/>
      <c r="W3049" s="256">
        <f t="shared" si="282"/>
        <v>0</v>
      </c>
      <c r="X3049" s="144" t="str">
        <f t="shared" ref="X3049:X3112" si="284">IF(O3049="a",0,IF(O3049="d","0",IF(O3049="","",+N3049-S3049-T3049-U3049-V3049)))</f>
        <v/>
      </c>
      <c r="Y3049" s="26"/>
      <c r="Z3049" s="34"/>
      <c r="AA3049" s="34"/>
      <c r="AB3049" s="34"/>
      <c r="AC3049" s="35"/>
      <c r="AD3049" s="36"/>
      <c r="AE3049" s="49"/>
      <c r="AF3049" s="246"/>
      <c r="AG3049" s="257">
        <f t="shared" si="283"/>
        <v>0</v>
      </c>
      <c r="AH3049" s="252" t="str">
        <f t="shared" ref="AH3049:AH3112" si="285">IF(O3049="a",0,IF(O3049="d",0,IF(C3049="","",+N3049-(C3049*N3049))))</f>
        <v/>
      </c>
      <c r="AI3049" s="258">
        <f t="shared" si="281"/>
        <v>0</v>
      </c>
    </row>
    <row r="3050" spans="1:35" ht="14.25" customHeight="1" x14ac:dyDescent="0.2">
      <c r="A3050" s="20"/>
      <c r="B3050" s="7"/>
      <c r="C3050" s="7"/>
      <c r="D3050" s="88"/>
      <c r="E3050" s="6"/>
      <c r="F3050" s="88"/>
      <c r="G3050" s="14"/>
      <c r="H3050" s="14"/>
      <c r="I3050" s="17"/>
      <c r="J3050" s="17"/>
      <c r="K3050" s="6"/>
      <c r="L3050" s="6"/>
      <c r="M3050" s="136"/>
      <c r="N3050" s="14"/>
      <c r="O3050" s="26"/>
      <c r="P3050" s="14"/>
      <c r="Q3050" s="14"/>
      <c r="R3050" s="14"/>
      <c r="S3050" s="14"/>
      <c r="T3050" s="14"/>
      <c r="U3050" s="14"/>
      <c r="V3050" s="6"/>
      <c r="W3050" s="256">
        <f t="shared" si="282"/>
        <v>0</v>
      </c>
      <c r="X3050" s="144" t="str">
        <f t="shared" si="284"/>
        <v/>
      </c>
      <c r="Y3050" s="26"/>
      <c r="Z3050" s="34"/>
      <c r="AA3050" s="34"/>
      <c r="AB3050" s="34"/>
      <c r="AC3050" s="35"/>
      <c r="AD3050" s="36"/>
      <c r="AE3050" s="49"/>
      <c r="AF3050" s="246"/>
      <c r="AG3050" s="257">
        <f t="shared" si="283"/>
        <v>0</v>
      </c>
      <c r="AH3050" s="252" t="str">
        <f t="shared" si="285"/>
        <v/>
      </c>
      <c r="AI3050" s="258">
        <f t="shared" si="281"/>
        <v>0</v>
      </c>
    </row>
    <row r="3051" spans="1:35" ht="14.25" customHeight="1" x14ac:dyDescent="0.2">
      <c r="A3051" s="20"/>
      <c r="B3051" s="7"/>
      <c r="C3051" s="7"/>
      <c r="D3051" s="88"/>
      <c r="E3051" s="6"/>
      <c r="F3051" s="88"/>
      <c r="G3051" s="14"/>
      <c r="H3051" s="14"/>
      <c r="I3051" s="17"/>
      <c r="J3051" s="17"/>
      <c r="K3051" s="6"/>
      <c r="L3051" s="6"/>
      <c r="M3051" s="136"/>
      <c r="N3051" s="14"/>
      <c r="O3051" s="26"/>
      <c r="P3051" s="14"/>
      <c r="Q3051" s="14"/>
      <c r="R3051" s="14"/>
      <c r="S3051" s="14"/>
      <c r="T3051" s="14"/>
      <c r="U3051" s="14"/>
      <c r="V3051" s="6"/>
      <c r="W3051" s="256">
        <f t="shared" si="282"/>
        <v>0</v>
      </c>
      <c r="X3051" s="144" t="str">
        <f t="shared" si="284"/>
        <v/>
      </c>
      <c r="Y3051" s="26"/>
      <c r="Z3051" s="34"/>
      <c r="AA3051" s="34"/>
      <c r="AB3051" s="34"/>
      <c r="AC3051" s="35"/>
      <c r="AD3051" s="36"/>
      <c r="AE3051" s="49"/>
      <c r="AF3051" s="246"/>
      <c r="AG3051" s="257">
        <f t="shared" si="283"/>
        <v>0</v>
      </c>
      <c r="AH3051" s="252" t="str">
        <f t="shared" si="285"/>
        <v/>
      </c>
      <c r="AI3051" s="258">
        <f t="shared" si="281"/>
        <v>0</v>
      </c>
    </row>
    <row r="3052" spans="1:35" ht="14.25" customHeight="1" x14ac:dyDescent="0.2">
      <c r="A3052" s="20"/>
      <c r="B3052" s="7"/>
      <c r="C3052" s="7"/>
      <c r="D3052" s="88"/>
      <c r="E3052" s="6"/>
      <c r="F3052" s="88"/>
      <c r="G3052" s="14"/>
      <c r="H3052" s="14"/>
      <c r="I3052" s="17"/>
      <c r="J3052" s="17"/>
      <c r="K3052" s="6"/>
      <c r="L3052" s="6"/>
      <c r="M3052" s="136"/>
      <c r="N3052" s="14"/>
      <c r="O3052" s="26"/>
      <c r="P3052" s="14"/>
      <c r="Q3052" s="14"/>
      <c r="R3052" s="14"/>
      <c r="S3052" s="14"/>
      <c r="T3052" s="14"/>
      <c r="U3052" s="14"/>
      <c r="V3052" s="6"/>
      <c r="W3052" s="256">
        <f t="shared" si="282"/>
        <v>0</v>
      </c>
      <c r="X3052" s="144" t="str">
        <f t="shared" si="284"/>
        <v/>
      </c>
      <c r="Y3052" s="26"/>
      <c r="Z3052" s="34"/>
      <c r="AA3052" s="34"/>
      <c r="AB3052" s="34"/>
      <c r="AC3052" s="35"/>
      <c r="AD3052" s="36"/>
      <c r="AE3052" s="49"/>
      <c r="AF3052" s="246"/>
      <c r="AG3052" s="257">
        <f t="shared" si="283"/>
        <v>0</v>
      </c>
      <c r="AH3052" s="252" t="str">
        <f t="shared" si="285"/>
        <v/>
      </c>
      <c r="AI3052" s="258">
        <f t="shared" si="281"/>
        <v>0</v>
      </c>
    </row>
    <row r="3053" spans="1:35" ht="14.25" customHeight="1" x14ac:dyDescent="0.2">
      <c r="A3053" s="20"/>
      <c r="B3053" s="7"/>
      <c r="C3053" s="7"/>
      <c r="D3053" s="88"/>
      <c r="E3053" s="6"/>
      <c r="F3053" s="88"/>
      <c r="G3053" s="14"/>
      <c r="H3053" s="14"/>
      <c r="I3053" s="17"/>
      <c r="J3053" s="17"/>
      <c r="K3053" s="6"/>
      <c r="L3053" s="6"/>
      <c r="M3053" s="136"/>
      <c r="N3053" s="14"/>
      <c r="O3053" s="26"/>
      <c r="P3053" s="14"/>
      <c r="Q3053" s="14"/>
      <c r="R3053" s="14"/>
      <c r="S3053" s="14"/>
      <c r="T3053" s="14"/>
      <c r="U3053" s="14"/>
      <c r="V3053" s="6"/>
      <c r="W3053" s="256">
        <f t="shared" si="282"/>
        <v>0</v>
      </c>
      <c r="X3053" s="144" t="str">
        <f t="shared" si="284"/>
        <v/>
      </c>
      <c r="Y3053" s="26"/>
      <c r="Z3053" s="34"/>
      <c r="AA3053" s="34"/>
      <c r="AB3053" s="34"/>
      <c r="AC3053" s="35"/>
      <c r="AD3053" s="36"/>
      <c r="AE3053" s="49"/>
      <c r="AF3053" s="246"/>
      <c r="AG3053" s="257">
        <f t="shared" si="283"/>
        <v>0</v>
      </c>
      <c r="AH3053" s="252" t="str">
        <f t="shared" si="285"/>
        <v/>
      </c>
      <c r="AI3053" s="258">
        <f t="shared" si="281"/>
        <v>0</v>
      </c>
    </row>
    <row r="3054" spans="1:35" ht="14.25" customHeight="1" x14ac:dyDescent="0.2">
      <c r="A3054" s="20"/>
      <c r="B3054" s="7"/>
      <c r="C3054" s="7"/>
      <c r="D3054" s="88"/>
      <c r="E3054" s="6"/>
      <c r="F3054" s="88"/>
      <c r="G3054" s="14"/>
      <c r="H3054" s="14"/>
      <c r="I3054" s="17"/>
      <c r="J3054" s="17"/>
      <c r="K3054" s="6"/>
      <c r="L3054" s="6"/>
      <c r="M3054" s="136"/>
      <c r="N3054" s="14"/>
      <c r="O3054" s="26"/>
      <c r="P3054" s="14"/>
      <c r="Q3054" s="14"/>
      <c r="R3054" s="14"/>
      <c r="S3054" s="14"/>
      <c r="T3054" s="14"/>
      <c r="U3054" s="14"/>
      <c r="V3054" s="6"/>
      <c r="W3054" s="256">
        <f t="shared" si="282"/>
        <v>0</v>
      </c>
      <c r="X3054" s="144" t="str">
        <f t="shared" si="284"/>
        <v/>
      </c>
      <c r="Y3054" s="26"/>
      <c r="Z3054" s="34"/>
      <c r="AA3054" s="34"/>
      <c r="AB3054" s="34"/>
      <c r="AC3054" s="35"/>
      <c r="AD3054" s="36"/>
      <c r="AE3054" s="49"/>
      <c r="AF3054" s="246"/>
      <c r="AG3054" s="257">
        <f t="shared" si="283"/>
        <v>0</v>
      </c>
      <c r="AH3054" s="252" t="str">
        <f t="shared" si="285"/>
        <v/>
      </c>
      <c r="AI3054" s="258">
        <f t="shared" ref="AI3054:AI3117" si="286">AG3054-W3054</f>
        <v>0</v>
      </c>
    </row>
    <row r="3055" spans="1:35" ht="14.25" customHeight="1" x14ac:dyDescent="0.2">
      <c r="A3055" s="20"/>
      <c r="B3055" s="7"/>
      <c r="C3055" s="7"/>
      <c r="D3055" s="88"/>
      <c r="E3055" s="6"/>
      <c r="F3055" s="88"/>
      <c r="G3055" s="14"/>
      <c r="H3055" s="14"/>
      <c r="I3055" s="17"/>
      <c r="J3055" s="17"/>
      <c r="K3055" s="6"/>
      <c r="L3055" s="6"/>
      <c r="M3055" s="136"/>
      <c r="N3055" s="14"/>
      <c r="O3055" s="26"/>
      <c r="P3055" s="14"/>
      <c r="Q3055" s="14"/>
      <c r="R3055" s="14"/>
      <c r="S3055" s="14"/>
      <c r="T3055" s="14"/>
      <c r="U3055" s="14"/>
      <c r="V3055" s="6"/>
      <c r="W3055" s="256">
        <f t="shared" si="282"/>
        <v>0</v>
      </c>
      <c r="X3055" s="144" t="str">
        <f t="shared" si="284"/>
        <v/>
      </c>
      <c r="Y3055" s="26"/>
      <c r="Z3055" s="34"/>
      <c r="AA3055" s="34"/>
      <c r="AB3055" s="34"/>
      <c r="AC3055" s="35"/>
      <c r="AD3055" s="36"/>
      <c r="AE3055" s="49"/>
      <c r="AF3055" s="246"/>
      <c r="AG3055" s="257">
        <f t="shared" si="283"/>
        <v>0</v>
      </c>
      <c r="AH3055" s="252" t="str">
        <f t="shared" si="285"/>
        <v/>
      </c>
      <c r="AI3055" s="258">
        <f t="shared" si="286"/>
        <v>0</v>
      </c>
    </row>
    <row r="3056" spans="1:35" ht="14.25" customHeight="1" x14ac:dyDescent="0.2">
      <c r="A3056" s="20"/>
      <c r="B3056" s="7"/>
      <c r="C3056" s="7"/>
      <c r="D3056" s="88"/>
      <c r="E3056" s="6"/>
      <c r="F3056" s="88"/>
      <c r="G3056" s="14"/>
      <c r="H3056" s="14"/>
      <c r="I3056" s="17"/>
      <c r="J3056" s="17"/>
      <c r="K3056" s="6"/>
      <c r="L3056" s="6"/>
      <c r="M3056" s="136"/>
      <c r="N3056" s="14"/>
      <c r="O3056" s="26"/>
      <c r="P3056" s="14"/>
      <c r="Q3056" s="14"/>
      <c r="R3056" s="14"/>
      <c r="S3056" s="14"/>
      <c r="T3056" s="14"/>
      <c r="U3056" s="14"/>
      <c r="V3056" s="6"/>
      <c r="W3056" s="256">
        <f t="shared" si="282"/>
        <v>0</v>
      </c>
      <c r="X3056" s="144" t="str">
        <f t="shared" si="284"/>
        <v/>
      </c>
      <c r="Y3056" s="26"/>
      <c r="Z3056" s="34"/>
      <c r="AA3056" s="34"/>
      <c r="AB3056" s="34"/>
      <c r="AC3056" s="35"/>
      <c r="AD3056" s="36"/>
      <c r="AE3056" s="49"/>
      <c r="AF3056" s="246"/>
      <c r="AG3056" s="257">
        <f t="shared" si="283"/>
        <v>0</v>
      </c>
      <c r="AH3056" s="252" t="str">
        <f t="shared" si="285"/>
        <v/>
      </c>
      <c r="AI3056" s="258">
        <f t="shared" si="286"/>
        <v>0</v>
      </c>
    </row>
    <row r="3057" spans="1:35" ht="14.25" customHeight="1" x14ac:dyDescent="0.2">
      <c r="A3057" s="20"/>
      <c r="B3057" s="7"/>
      <c r="C3057" s="7"/>
      <c r="D3057" s="88"/>
      <c r="E3057" s="6"/>
      <c r="F3057" s="88"/>
      <c r="G3057" s="14"/>
      <c r="H3057" s="14"/>
      <c r="I3057" s="17"/>
      <c r="J3057" s="17"/>
      <c r="K3057" s="6"/>
      <c r="L3057" s="6"/>
      <c r="M3057" s="136"/>
      <c r="N3057" s="14"/>
      <c r="O3057" s="26"/>
      <c r="P3057" s="14"/>
      <c r="Q3057" s="14"/>
      <c r="R3057" s="14"/>
      <c r="S3057" s="14"/>
      <c r="T3057" s="14"/>
      <c r="U3057" s="14"/>
      <c r="V3057" s="6"/>
      <c r="W3057" s="256">
        <f t="shared" si="282"/>
        <v>0</v>
      </c>
      <c r="X3057" s="144" t="str">
        <f t="shared" si="284"/>
        <v/>
      </c>
      <c r="Y3057" s="26"/>
      <c r="Z3057" s="34"/>
      <c r="AA3057" s="34"/>
      <c r="AB3057" s="34"/>
      <c r="AC3057" s="35"/>
      <c r="AD3057" s="36"/>
      <c r="AE3057" s="49"/>
      <c r="AF3057" s="246"/>
      <c r="AG3057" s="257">
        <f t="shared" si="283"/>
        <v>0</v>
      </c>
      <c r="AH3057" s="252" t="str">
        <f t="shared" si="285"/>
        <v/>
      </c>
      <c r="AI3057" s="258">
        <f t="shared" si="286"/>
        <v>0</v>
      </c>
    </row>
    <row r="3058" spans="1:35" ht="14.25" customHeight="1" x14ac:dyDescent="0.2">
      <c r="A3058" s="20"/>
      <c r="B3058" s="7"/>
      <c r="C3058" s="7"/>
      <c r="D3058" s="88"/>
      <c r="E3058" s="6"/>
      <c r="F3058" s="88"/>
      <c r="G3058" s="14"/>
      <c r="H3058" s="14"/>
      <c r="I3058" s="17"/>
      <c r="J3058" s="17"/>
      <c r="K3058" s="6"/>
      <c r="L3058" s="6"/>
      <c r="M3058" s="136"/>
      <c r="N3058" s="14"/>
      <c r="O3058" s="26"/>
      <c r="P3058" s="14"/>
      <c r="Q3058" s="14"/>
      <c r="R3058" s="14"/>
      <c r="S3058" s="14"/>
      <c r="T3058" s="14"/>
      <c r="U3058" s="14"/>
      <c r="V3058" s="6"/>
      <c r="W3058" s="256">
        <f t="shared" si="282"/>
        <v>0</v>
      </c>
      <c r="X3058" s="144" t="str">
        <f t="shared" si="284"/>
        <v/>
      </c>
      <c r="Y3058" s="26"/>
      <c r="Z3058" s="34"/>
      <c r="AA3058" s="34"/>
      <c r="AB3058" s="34"/>
      <c r="AC3058" s="35"/>
      <c r="AD3058" s="36"/>
      <c r="AE3058" s="49"/>
      <c r="AF3058" s="246"/>
      <c r="AG3058" s="257">
        <f t="shared" si="283"/>
        <v>0</v>
      </c>
      <c r="AH3058" s="252" t="str">
        <f t="shared" si="285"/>
        <v/>
      </c>
      <c r="AI3058" s="258">
        <f t="shared" si="286"/>
        <v>0</v>
      </c>
    </row>
    <row r="3059" spans="1:35" ht="14.25" customHeight="1" x14ac:dyDescent="0.2">
      <c r="A3059" s="20"/>
      <c r="B3059" s="7"/>
      <c r="C3059" s="7"/>
      <c r="D3059" s="88"/>
      <c r="E3059" s="6"/>
      <c r="F3059" s="88"/>
      <c r="G3059" s="14"/>
      <c r="H3059" s="14"/>
      <c r="I3059" s="17"/>
      <c r="J3059" s="17"/>
      <c r="K3059" s="6"/>
      <c r="L3059" s="6"/>
      <c r="M3059" s="136"/>
      <c r="N3059" s="14"/>
      <c r="O3059" s="26"/>
      <c r="P3059" s="14"/>
      <c r="Q3059" s="14"/>
      <c r="R3059" s="14"/>
      <c r="S3059" s="14"/>
      <c r="T3059" s="14"/>
      <c r="U3059" s="14"/>
      <c r="V3059" s="6"/>
      <c r="W3059" s="256">
        <f t="shared" si="282"/>
        <v>0</v>
      </c>
      <c r="X3059" s="144" t="str">
        <f t="shared" si="284"/>
        <v/>
      </c>
      <c r="Y3059" s="26"/>
      <c r="Z3059" s="34"/>
      <c r="AA3059" s="34"/>
      <c r="AB3059" s="34"/>
      <c r="AC3059" s="35"/>
      <c r="AD3059" s="36"/>
      <c r="AE3059" s="49"/>
      <c r="AF3059" s="246"/>
      <c r="AG3059" s="257">
        <f t="shared" si="283"/>
        <v>0</v>
      </c>
      <c r="AH3059" s="252" t="str">
        <f t="shared" si="285"/>
        <v/>
      </c>
      <c r="AI3059" s="258">
        <f t="shared" si="286"/>
        <v>0</v>
      </c>
    </row>
    <row r="3060" spans="1:35" ht="14.25" customHeight="1" x14ac:dyDescent="0.2">
      <c r="A3060" s="20"/>
      <c r="B3060" s="7"/>
      <c r="C3060" s="7"/>
      <c r="D3060" s="88"/>
      <c r="E3060" s="6"/>
      <c r="F3060" s="88"/>
      <c r="G3060" s="14"/>
      <c r="H3060" s="14"/>
      <c r="I3060" s="17"/>
      <c r="J3060" s="17"/>
      <c r="K3060" s="6"/>
      <c r="L3060" s="6"/>
      <c r="M3060" s="136"/>
      <c r="N3060" s="14"/>
      <c r="O3060" s="26"/>
      <c r="P3060" s="14"/>
      <c r="Q3060" s="14"/>
      <c r="R3060" s="14"/>
      <c r="S3060" s="14"/>
      <c r="T3060" s="14"/>
      <c r="U3060" s="14"/>
      <c r="V3060" s="6"/>
      <c r="W3060" s="256">
        <f t="shared" si="282"/>
        <v>0</v>
      </c>
      <c r="X3060" s="144" t="str">
        <f t="shared" si="284"/>
        <v/>
      </c>
      <c r="Y3060" s="26"/>
      <c r="Z3060" s="34"/>
      <c r="AA3060" s="34"/>
      <c r="AB3060" s="34"/>
      <c r="AC3060" s="35"/>
      <c r="AD3060" s="36"/>
      <c r="AE3060" s="49"/>
      <c r="AF3060" s="246"/>
      <c r="AG3060" s="257">
        <f t="shared" si="283"/>
        <v>0</v>
      </c>
      <c r="AH3060" s="252" t="str">
        <f t="shared" si="285"/>
        <v/>
      </c>
      <c r="AI3060" s="258">
        <f t="shared" si="286"/>
        <v>0</v>
      </c>
    </row>
    <row r="3061" spans="1:35" ht="14.25" customHeight="1" x14ac:dyDescent="0.2">
      <c r="A3061" s="20"/>
      <c r="B3061" s="7"/>
      <c r="C3061" s="7"/>
      <c r="D3061" s="88"/>
      <c r="E3061" s="6"/>
      <c r="F3061" s="88"/>
      <c r="G3061" s="14"/>
      <c r="H3061" s="14"/>
      <c r="I3061" s="17"/>
      <c r="J3061" s="17"/>
      <c r="K3061" s="6"/>
      <c r="L3061" s="6"/>
      <c r="M3061" s="136"/>
      <c r="N3061" s="14"/>
      <c r="O3061" s="26"/>
      <c r="P3061" s="14"/>
      <c r="Q3061" s="14"/>
      <c r="R3061" s="14"/>
      <c r="S3061" s="14"/>
      <c r="T3061" s="14"/>
      <c r="U3061" s="14"/>
      <c r="V3061" s="6"/>
      <c r="W3061" s="256">
        <f t="shared" si="282"/>
        <v>0</v>
      </c>
      <c r="X3061" s="144" t="str">
        <f t="shared" si="284"/>
        <v/>
      </c>
      <c r="Y3061" s="26"/>
      <c r="Z3061" s="34"/>
      <c r="AA3061" s="34"/>
      <c r="AB3061" s="34"/>
      <c r="AC3061" s="35"/>
      <c r="AD3061" s="36"/>
      <c r="AE3061" s="49"/>
      <c r="AF3061" s="246"/>
      <c r="AG3061" s="257">
        <f t="shared" si="283"/>
        <v>0</v>
      </c>
      <c r="AH3061" s="252" t="str">
        <f t="shared" si="285"/>
        <v/>
      </c>
      <c r="AI3061" s="258">
        <f t="shared" si="286"/>
        <v>0</v>
      </c>
    </row>
    <row r="3062" spans="1:35" ht="14.25" customHeight="1" x14ac:dyDescent="0.2">
      <c r="A3062" s="20"/>
      <c r="B3062" s="7"/>
      <c r="C3062" s="7"/>
      <c r="D3062" s="88"/>
      <c r="E3062" s="6"/>
      <c r="F3062" s="88"/>
      <c r="G3062" s="14"/>
      <c r="H3062" s="14"/>
      <c r="I3062" s="17"/>
      <c r="J3062" s="17"/>
      <c r="K3062" s="6"/>
      <c r="L3062" s="6"/>
      <c r="M3062" s="136"/>
      <c r="N3062" s="14"/>
      <c r="O3062" s="26"/>
      <c r="P3062" s="14"/>
      <c r="Q3062" s="14"/>
      <c r="R3062" s="14"/>
      <c r="S3062" s="14"/>
      <c r="T3062" s="14"/>
      <c r="U3062" s="14"/>
      <c r="V3062" s="6"/>
      <c r="W3062" s="256">
        <f t="shared" si="282"/>
        <v>0</v>
      </c>
      <c r="X3062" s="144" t="str">
        <f t="shared" si="284"/>
        <v/>
      </c>
      <c r="Y3062" s="26"/>
      <c r="Z3062" s="34"/>
      <c r="AA3062" s="34"/>
      <c r="AB3062" s="34"/>
      <c r="AC3062" s="35"/>
      <c r="AD3062" s="36"/>
      <c r="AE3062" s="49"/>
      <c r="AF3062" s="246"/>
      <c r="AG3062" s="257">
        <f t="shared" si="283"/>
        <v>0</v>
      </c>
      <c r="AH3062" s="252" t="str">
        <f t="shared" si="285"/>
        <v/>
      </c>
      <c r="AI3062" s="258">
        <f t="shared" si="286"/>
        <v>0</v>
      </c>
    </row>
    <row r="3063" spans="1:35" ht="14.25" customHeight="1" x14ac:dyDescent="0.2">
      <c r="A3063" s="20"/>
      <c r="B3063" s="7"/>
      <c r="C3063" s="7"/>
      <c r="D3063" s="88"/>
      <c r="E3063" s="6"/>
      <c r="F3063" s="88"/>
      <c r="G3063" s="14"/>
      <c r="H3063" s="14"/>
      <c r="I3063" s="17"/>
      <c r="J3063" s="17"/>
      <c r="K3063" s="6"/>
      <c r="L3063" s="6"/>
      <c r="M3063" s="136"/>
      <c r="N3063" s="14"/>
      <c r="O3063" s="26"/>
      <c r="P3063" s="14"/>
      <c r="Q3063" s="14"/>
      <c r="R3063" s="14"/>
      <c r="S3063" s="14"/>
      <c r="T3063" s="14"/>
      <c r="U3063" s="14"/>
      <c r="V3063" s="6"/>
      <c r="W3063" s="256">
        <f t="shared" si="282"/>
        <v>0</v>
      </c>
      <c r="X3063" s="144" t="str">
        <f t="shared" si="284"/>
        <v/>
      </c>
      <c r="Y3063" s="26"/>
      <c r="Z3063" s="34"/>
      <c r="AA3063" s="34"/>
      <c r="AB3063" s="34"/>
      <c r="AC3063" s="35"/>
      <c r="AD3063" s="36"/>
      <c r="AE3063" s="49"/>
      <c r="AF3063" s="246"/>
      <c r="AG3063" s="257">
        <f t="shared" si="283"/>
        <v>0</v>
      </c>
      <c r="AH3063" s="252" t="str">
        <f t="shared" si="285"/>
        <v/>
      </c>
      <c r="AI3063" s="258">
        <f t="shared" si="286"/>
        <v>0</v>
      </c>
    </row>
    <row r="3064" spans="1:35" ht="14.25" customHeight="1" x14ac:dyDescent="0.2">
      <c r="A3064" s="20"/>
      <c r="B3064" s="7"/>
      <c r="C3064" s="7"/>
      <c r="D3064" s="88"/>
      <c r="E3064" s="6"/>
      <c r="F3064" s="88"/>
      <c r="G3064" s="14"/>
      <c r="H3064" s="14"/>
      <c r="I3064" s="17"/>
      <c r="J3064" s="17"/>
      <c r="K3064" s="6"/>
      <c r="L3064" s="6"/>
      <c r="M3064" s="136"/>
      <c r="N3064" s="14"/>
      <c r="O3064" s="26"/>
      <c r="P3064" s="14"/>
      <c r="Q3064" s="14"/>
      <c r="R3064" s="14"/>
      <c r="S3064" s="14"/>
      <c r="T3064" s="14"/>
      <c r="U3064" s="14"/>
      <c r="V3064" s="6"/>
      <c r="W3064" s="256">
        <f t="shared" si="282"/>
        <v>0</v>
      </c>
      <c r="X3064" s="144" t="str">
        <f t="shared" si="284"/>
        <v/>
      </c>
      <c r="Y3064" s="26"/>
      <c r="Z3064" s="34"/>
      <c r="AA3064" s="34"/>
      <c r="AB3064" s="34"/>
      <c r="AC3064" s="35"/>
      <c r="AD3064" s="36"/>
      <c r="AE3064" s="49"/>
      <c r="AF3064" s="246"/>
      <c r="AG3064" s="257">
        <f t="shared" si="283"/>
        <v>0</v>
      </c>
      <c r="AH3064" s="252" t="str">
        <f t="shared" si="285"/>
        <v/>
      </c>
      <c r="AI3064" s="258">
        <f t="shared" si="286"/>
        <v>0</v>
      </c>
    </row>
    <row r="3065" spans="1:35" ht="14.25" customHeight="1" x14ac:dyDescent="0.2">
      <c r="A3065" s="20"/>
      <c r="B3065" s="7"/>
      <c r="C3065" s="7"/>
      <c r="D3065" s="88"/>
      <c r="E3065" s="6"/>
      <c r="F3065" s="88"/>
      <c r="G3065" s="14"/>
      <c r="H3065" s="14"/>
      <c r="I3065" s="17"/>
      <c r="J3065" s="17"/>
      <c r="K3065" s="6"/>
      <c r="L3065" s="6"/>
      <c r="M3065" s="136"/>
      <c r="N3065" s="14"/>
      <c r="O3065" s="26"/>
      <c r="P3065" s="14"/>
      <c r="Q3065" s="14"/>
      <c r="R3065" s="14"/>
      <c r="S3065" s="14"/>
      <c r="T3065" s="14"/>
      <c r="U3065" s="14"/>
      <c r="V3065" s="6"/>
      <c r="W3065" s="256">
        <f t="shared" si="282"/>
        <v>0</v>
      </c>
      <c r="X3065" s="144" t="str">
        <f t="shared" si="284"/>
        <v/>
      </c>
      <c r="Y3065" s="26"/>
      <c r="Z3065" s="34"/>
      <c r="AA3065" s="34"/>
      <c r="AB3065" s="34"/>
      <c r="AC3065" s="35"/>
      <c r="AD3065" s="36"/>
      <c r="AE3065" s="49"/>
      <c r="AF3065" s="246"/>
      <c r="AG3065" s="257">
        <f t="shared" si="283"/>
        <v>0</v>
      </c>
      <c r="AH3065" s="252" t="str">
        <f t="shared" si="285"/>
        <v/>
      </c>
      <c r="AI3065" s="258">
        <f t="shared" si="286"/>
        <v>0</v>
      </c>
    </row>
    <row r="3066" spans="1:35" ht="14.25" customHeight="1" x14ac:dyDescent="0.2">
      <c r="A3066" s="20"/>
      <c r="B3066" s="7"/>
      <c r="C3066" s="7"/>
      <c r="D3066" s="88"/>
      <c r="E3066" s="6"/>
      <c r="F3066" s="88"/>
      <c r="G3066" s="14"/>
      <c r="H3066" s="14"/>
      <c r="I3066" s="17"/>
      <c r="J3066" s="17"/>
      <c r="K3066" s="6"/>
      <c r="L3066" s="6"/>
      <c r="M3066" s="136"/>
      <c r="N3066" s="14"/>
      <c r="O3066" s="26"/>
      <c r="P3066" s="14"/>
      <c r="Q3066" s="14"/>
      <c r="R3066" s="14"/>
      <c r="S3066" s="14"/>
      <c r="T3066" s="14"/>
      <c r="U3066" s="14"/>
      <c r="V3066" s="6"/>
      <c r="W3066" s="256">
        <f t="shared" si="282"/>
        <v>0</v>
      </c>
      <c r="X3066" s="144" t="str">
        <f t="shared" si="284"/>
        <v/>
      </c>
      <c r="Y3066" s="26"/>
      <c r="Z3066" s="34"/>
      <c r="AA3066" s="34"/>
      <c r="AB3066" s="34"/>
      <c r="AC3066" s="35"/>
      <c r="AD3066" s="36"/>
      <c r="AE3066" s="49"/>
      <c r="AF3066" s="246"/>
      <c r="AG3066" s="257">
        <f t="shared" si="283"/>
        <v>0</v>
      </c>
      <c r="AH3066" s="252" t="str">
        <f t="shared" si="285"/>
        <v/>
      </c>
      <c r="AI3066" s="258">
        <f t="shared" si="286"/>
        <v>0</v>
      </c>
    </row>
    <row r="3067" spans="1:35" ht="14.25" customHeight="1" x14ac:dyDescent="0.2">
      <c r="A3067" s="20"/>
      <c r="B3067" s="7"/>
      <c r="C3067" s="7"/>
      <c r="D3067" s="88"/>
      <c r="E3067" s="6"/>
      <c r="F3067" s="88"/>
      <c r="G3067" s="14"/>
      <c r="H3067" s="14"/>
      <c r="I3067" s="17"/>
      <c r="J3067" s="17"/>
      <c r="K3067" s="6"/>
      <c r="L3067" s="6"/>
      <c r="M3067" s="136"/>
      <c r="N3067" s="14"/>
      <c r="O3067" s="26"/>
      <c r="P3067" s="14"/>
      <c r="Q3067" s="14"/>
      <c r="R3067" s="14"/>
      <c r="S3067" s="14"/>
      <c r="T3067" s="14"/>
      <c r="U3067" s="14"/>
      <c r="V3067" s="6"/>
      <c r="W3067" s="256">
        <f t="shared" si="282"/>
        <v>0</v>
      </c>
      <c r="X3067" s="144" t="str">
        <f t="shared" si="284"/>
        <v/>
      </c>
      <c r="Y3067" s="26"/>
      <c r="Z3067" s="34"/>
      <c r="AA3067" s="34"/>
      <c r="AB3067" s="34"/>
      <c r="AC3067" s="35"/>
      <c r="AD3067" s="36"/>
      <c r="AE3067" s="49"/>
      <c r="AF3067" s="246"/>
      <c r="AG3067" s="257">
        <f t="shared" si="283"/>
        <v>0</v>
      </c>
      <c r="AH3067" s="252" t="str">
        <f t="shared" si="285"/>
        <v/>
      </c>
      <c r="AI3067" s="258">
        <f t="shared" si="286"/>
        <v>0</v>
      </c>
    </row>
    <row r="3068" spans="1:35" ht="14.25" customHeight="1" x14ac:dyDescent="0.2">
      <c r="A3068" s="20"/>
      <c r="B3068" s="7"/>
      <c r="C3068" s="7"/>
      <c r="D3068" s="88"/>
      <c r="E3068" s="6"/>
      <c r="F3068" s="88"/>
      <c r="G3068" s="14"/>
      <c r="H3068" s="14"/>
      <c r="I3068" s="17"/>
      <c r="J3068" s="17"/>
      <c r="K3068" s="6"/>
      <c r="L3068" s="6"/>
      <c r="M3068" s="136"/>
      <c r="N3068" s="14"/>
      <c r="O3068" s="26"/>
      <c r="P3068" s="14"/>
      <c r="Q3068" s="14"/>
      <c r="R3068" s="14"/>
      <c r="S3068" s="14"/>
      <c r="T3068" s="14"/>
      <c r="U3068" s="14"/>
      <c r="V3068" s="6"/>
      <c r="W3068" s="256">
        <f t="shared" si="282"/>
        <v>0</v>
      </c>
      <c r="X3068" s="144" t="str">
        <f t="shared" si="284"/>
        <v/>
      </c>
      <c r="Y3068" s="26"/>
      <c r="Z3068" s="34"/>
      <c r="AA3068" s="34"/>
      <c r="AB3068" s="34"/>
      <c r="AC3068" s="35"/>
      <c r="AD3068" s="36"/>
      <c r="AE3068" s="49"/>
      <c r="AF3068" s="246"/>
      <c r="AG3068" s="257">
        <f t="shared" si="283"/>
        <v>0</v>
      </c>
      <c r="AH3068" s="252" t="str">
        <f t="shared" si="285"/>
        <v/>
      </c>
      <c r="AI3068" s="258">
        <f t="shared" si="286"/>
        <v>0</v>
      </c>
    </row>
    <row r="3069" spans="1:35" ht="14.25" customHeight="1" x14ac:dyDescent="0.2">
      <c r="A3069" s="20"/>
      <c r="B3069" s="7"/>
      <c r="C3069" s="7"/>
      <c r="D3069" s="88"/>
      <c r="E3069" s="6"/>
      <c r="F3069" s="88"/>
      <c r="G3069" s="14"/>
      <c r="H3069" s="14"/>
      <c r="I3069" s="17"/>
      <c r="J3069" s="17"/>
      <c r="K3069" s="6"/>
      <c r="L3069" s="6"/>
      <c r="M3069" s="136"/>
      <c r="N3069" s="14"/>
      <c r="O3069" s="26"/>
      <c r="P3069" s="14"/>
      <c r="Q3069" s="14"/>
      <c r="R3069" s="14"/>
      <c r="S3069" s="14"/>
      <c r="T3069" s="14"/>
      <c r="U3069" s="14"/>
      <c r="V3069" s="6"/>
      <c r="W3069" s="256">
        <f t="shared" si="282"/>
        <v>0</v>
      </c>
      <c r="X3069" s="144" t="str">
        <f t="shared" si="284"/>
        <v/>
      </c>
      <c r="Y3069" s="26"/>
      <c r="Z3069" s="34"/>
      <c r="AA3069" s="34"/>
      <c r="AB3069" s="34"/>
      <c r="AC3069" s="35"/>
      <c r="AD3069" s="36"/>
      <c r="AE3069" s="49"/>
      <c r="AF3069" s="246"/>
      <c r="AG3069" s="257">
        <f t="shared" si="283"/>
        <v>0</v>
      </c>
      <c r="AH3069" s="252" t="str">
        <f t="shared" si="285"/>
        <v/>
      </c>
      <c r="AI3069" s="258">
        <f t="shared" si="286"/>
        <v>0</v>
      </c>
    </row>
    <row r="3070" spans="1:35" ht="14.25" customHeight="1" x14ac:dyDescent="0.2">
      <c r="A3070" s="20"/>
      <c r="B3070" s="7"/>
      <c r="C3070" s="7"/>
      <c r="D3070" s="88"/>
      <c r="E3070" s="6"/>
      <c r="F3070" s="88"/>
      <c r="G3070" s="14"/>
      <c r="H3070" s="14"/>
      <c r="I3070" s="17"/>
      <c r="J3070" s="17"/>
      <c r="K3070" s="6"/>
      <c r="L3070" s="6"/>
      <c r="M3070" s="136"/>
      <c r="N3070" s="14"/>
      <c r="O3070" s="26"/>
      <c r="P3070" s="14"/>
      <c r="Q3070" s="14"/>
      <c r="R3070" s="14"/>
      <c r="S3070" s="14"/>
      <c r="T3070" s="14"/>
      <c r="U3070" s="14"/>
      <c r="V3070" s="6"/>
      <c r="W3070" s="256">
        <f t="shared" si="282"/>
        <v>0</v>
      </c>
      <c r="X3070" s="144" t="str">
        <f t="shared" si="284"/>
        <v/>
      </c>
      <c r="Y3070" s="26"/>
      <c r="Z3070" s="34"/>
      <c r="AA3070" s="34"/>
      <c r="AB3070" s="34"/>
      <c r="AC3070" s="35"/>
      <c r="AD3070" s="36"/>
      <c r="AE3070" s="49"/>
      <c r="AF3070" s="246"/>
      <c r="AG3070" s="257">
        <f t="shared" si="283"/>
        <v>0</v>
      </c>
      <c r="AH3070" s="252" t="str">
        <f t="shared" si="285"/>
        <v/>
      </c>
      <c r="AI3070" s="258">
        <f t="shared" si="286"/>
        <v>0</v>
      </c>
    </row>
    <row r="3071" spans="1:35" ht="14.25" customHeight="1" x14ac:dyDescent="0.2">
      <c r="A3071" s="20"/>
      <c r="B3071" s="7"/>
      <c r="C3071" s="7"/>
      <c r="D3071" s="88"/>
      <c r="E3071" s="6"/>
      <c r="F3071" s="88"/>
      <c r="G3071" s="14"/>
      <c r="H3071" s="14"/>
      <c r="I3071" s="17"/>
      <c r="J3071" s="17"/>
      <c r="K3071" s="6"/>
      <c r="L3071" s="6"/>
      <c r="M3071" s="136"/>
      <c r="N3071" s="14"/>
      <c r="O3071" s="26"/>
      <c r="P3071" s="14"/>
      <c r="Q3071" s="14"/>
      <c r="R3071" s="14"/>
      <c r="S3071" s="14"/>
      <c r="T3071" s="14"/>
      <c r="U3071" s="14"/>
      <c r="V3071" s="6"/>
      <c r="W3071" s="256">
        <f t="shared" si="282"/>
        <v>0</v>
      </c>
      <c r="X3071" s="144" t="str">
        <f t="shared" si="284"/>
        <v/>
      </c>
      <c r="Y3071" s="26"/>
      <c r="Z3071" s="34"/>
      <c r="AA3071" s="34"/>
      <c r="AB3071" s="34"/>
      <c r="AC3071" s="35"/>
      <c r="AD3071" s="36"/>
      <c r="AE3071" s="49"/>
      <c r="AF3071" s="246"/>
      <c r="AG3071" s="257">
        <f t="shared" si="283"/>
        <v>0</v>
      </c>
      <c r="AH3071" s="252" t="str">
        <f t="shared" si="285"/>
        <v/>
      </c>
      <c r="AI3071" s="258">
        <f t="shared" si="286"/>
        <v>0</v>
      </c>
    </row>
    <row r="3072" spans="1:35" ht="14.25" customHeight="1" x14ac:dyDescent="0.2">
      <c r="A3072" s="20"/>
      <c r="B3072" s="7"/>
      <c r="C3072" s="7"/>
      <c r="D3072" s="88"/>
      <c r="E3072" s="6"/>
      <c r="F3072" s="88"/>
      <c r="G3072" s="14"/>
      <c r="H3072" s="14"/>
      <c r="I3072" s="17"/>
      <c r="J3072" s="17"/>
      <c r="K3072" s="6"/>
      <c r="L3072" s="6"/>
      <c r="M3072" s="136"/>
      <c r="N3072" s="14"/>
      <c r="O3072" s="26"/>
      <c r="P3072" s="14"/>
      <c r="Q3072" s="14"/>
      <c r="R3072" s="14"/>
      <c r="S3072" s="14"/>
      <c r="T3072" s="14"/>
      <c r="U3072" s="14"/>
      <c r="V3072" s="6"/>
      <c r="W3072" s="256">
        <f t="shared" si="282"/>
        <v>0</v>
      </c>
      <c r="X3072" s="144" t="str">
        <f t="shared" si="284"/>
        <v/>
      </c>
      <c r="Y3072" s="26"/>
      <c r="Z3072" s="34"/>
      <c r="AA3072" s="34"/>
      <c r="AB3072" s="34"/>
      <c r="AC3072" s="35"/>
      <c r="AD3072" s="36"/>
      <c r="AE3072" s="49"/>
      <c r="AF3072" s="246"/>
      <c r="AG3072" s="257">
        <f t="shared" si="283"/>
        <v>0</v>
      </c>
      <c r="AH3072" s="252" t="str">
        <f t="shared" si="285"/>
        <v/>
      </c>
      <c r="AI3072" s="258">
        <f t="shared" si="286"/>
        <v>0</v>
      </c>
    </row>
    <row r="3073" spans="1:35" ht="14.25" customHeight="1" x14ac:dyDescent="0.2">
      <c r="A3073" s="20"/>
      <c r="B3073" s="7"/>
      <c r="C3073" s="7"/>
      <c r="D3073" s="88"/>
      <c r="E3073" s="6"/>
      <c r="F3073" s="88"/>
      <c r="G3073" s="14"/>
      <c r="H3073" s="14"/>
      <c r="I3073" s="17"/>
      <c r="J3073" s="17"/>
      <c r="K3073" s="6"/>
      <c r="L3073" s="6"/>
      <c r="M3073" s="136"/>
      <c r="N3073" s="14"/>
      <c r="O3073" s="26"/>
      <c r="P3073" s="14"/>
      <c r="Q3073" s="14"/>
      <c r="R3073" s="14"/>
      <c r="S3073" s="14"/>
      <c r="T3073" s="14"/>
      <c r="U3073" s="14"/>
      <c r="V3073" s="6"/>
      <c r="W3073" s="256">
        <f t="shared" si="282"/>
        <v>0</v>
      </c>
      <c r="X3073" s="144" t="str">
        <f t="shared" si="284"/>
        <v/>
      </c>
      <c r="Y3073" s="26"/>
      <c r="Z3073" s="34"/>
      <c r="AA3073" s="34"/>
      <c r="AB3073" s="34"/>
      <c r="AC3073" s="35"/>
      <c r="AD3073" s="36"/>
      <c r="AE3073" s="49"/>
      <c r="AF3073" s="246"/>
      <c r="AG3073" s="257">
        <f t="shared" si="283"/>
        <v>0</v>
      </c>
      <c r="AH3073" s="252" t="str">
        <f t="shared" si="285"/>
        <v/>
      </c>
      <c r="AI3073" s="258">
        <f t="shared" si="286"/>
        <v>0</v>
      </c>
    </row>
    <row r="3074" spans="1:35" ht="14.25" customHeight="1" x14ac:dyDescent="0.2">
      <c r="A3074" s="20"/>
      <c r="B3074" s="7"/>
      <c r="C3074" s="7"/>
      <c r="D3074" s="88"/>
      <c r="E3074" s="6"/>
      <c r="F3074" s="88"/>
      <c r="G3074" s="14"/>
      <c r="H3074" s="14"/>
      <c r="I3074" s="17"/>
      <c r="J3074" s="17"/>
      <c r="K3074" s="6"/>
      <c r="L3074" s="6"/>
      <c r="M3074" s="136"/>
      <c r="N3074" s="14"/>
      <c r="O3074" s="26"/>
      <c r="P3074" s="14"/>
      <c r="Q3074" s="14"/>
      <c r="R3074" s="14"/>
      <c r="S3074" s="14"/>
      <c r="T3074" s="14"/>
      <c r="U3074" s="14"/>
      <c r="V3074" s="6"/>
      <c r="W3074" s="256">
        <f t="shared" si="282"/>
        <v>0</v>
      </c>
      <c r="X3074" s="144" t="str">
        <f t="shared" si="284"/>
        <v/>
      </c>
      <c r="Y3074" s="26"/>
      <c r="Z3074" s="34"/>
      <c r="AA3074" s="34"/>
      <c r="AB3074" s="34"/>
      <c r="AC3074" s="35"/>
      <c r="AD3074" s="36"/>
      <c r="AE3074" s="49"/>
      <c r="AF3074" s="246"/>
      <c r="AG3074" s="257">
        <f t="shared" si="283"/>
        <v>0</v>
      </c>
      <c r="AH3074" s="252" t="str">
        <f t="shared" si="285"/>
        <v/>
      </c>
      <c r="AI3074" s="258">
        <f t="shared" si="286"/>
        <v>0</v>
      </c>
    </row>
    <row r="3075" spans="1:35" ht="14.25" customHeight="1" x14ac:dyDescent="0.2">
      <c r="A3075" s="20"/>
      <c r="B3075" s="7"/>
      <c r="C3075" s="7"/>
      <c r="D3075" s="88"/>
      <c r="E3075" s="6"/>
      <c r="F3075" s="88"/>
      <c r="G3075" s="14"/>
      <c r="H3075" s="14"/>
      <c r="I3075" s="17"/>
      <c r="J3075" s="17"/>
      <c r="K3075" s="6"/>
      <c r="L3075" s="6"/>
      <c r="M3075" s="136"/>
      <c r="N3075" s="14"/>
      <c r="O3075" s="26"/>
      <c r="P3075" s="14"/>
      <c r="Q3075" s="14"/>
      <c r="R3075" s="14"/>
      <c r="S3075" s="14"/>
      <c r="T3075" s="14"/>
      <c r="U3075" s="14"/>
      <c r="V3075" s="6"/>
      <c r="W3075" s="256">
        <f t="shared" si="282"/>
        <v>0</v>
      </c>
      <c r="X3075" s="144" t="str">
        <f t="shared" si="284"/>
        <v/>
      </c>
      <c r="Y3075" s="26"/>
      <c r="Z3075" s="34"/>
      <c r="AA3075" s="34"/>
      <c r="AB3075" s="34"/>
      <c r="AC3075" s="35"/>
      <c r="AD3075" s="36"/>
      <c r="AE3075" s="49"/>
      <c r="AF3075" s="246"/>
      <c r="AG3075" s="257">
        <f t="shared" si="283"/>
        <v>0</v>
      </c>
      <c r="AH3075" s="252" t="str">
        <f t="shared" si="285"/>
        <v/>
      </c>
      <c r="AI3075" s="258">
        <f t="shared" si="286"/>
        <v>0</v>
      </c>
    </row>
    <row r="3076" spans="1:35" ht="14.25" customHeight="1" x14ac:dyDescent="0.2">
      <c r="A3076" s="20"/>
      <c r="B3076" s="7"/>
      <c r="C3076" s="7"/>
      <c r="D3076" s="88"/>
      <c r="E3076" s="6"/>
      <c r="F3076" s="88"/>
      <c r="G3076" s="14"/>
      <c r="H3076" s="14"/>
      <c r="I3076" s="17"/>
      <c r="J3076" s="17"/>
      <c r="K3076" s="6"/>
      <c r="L3076" s="6"/>
      <c r="M3076" s="136"/>
      <c r="N3076" s="14"/>
      <c r="O3076" s="26"/>
      <c r="P3076" s="14"/>
      <c r="Q3076" s="14"/>
      <c r="R3076" s="14"/>
      <c r="S3076" s="14"/>
      <c r="T3076" s="14"/>
      <c r="U3076" s="14"/>
      <c r="V3076" s="6"/>
      <c r="W3076" s="256">
        <f t="shared" si="282"/>
        <v>0</v>
      </c>
      <c r="X3076" s="144" t="str">
        <f t="shared" si="284"/>
        <v/>
      </c>
      <c r="Y3076" s="26"/>
      <c r="Z3076" s="34"/>
      <c r="AA3076" s="34"/>
      <c r="AB3076" s="34"/>
      <c r="AC3076" s="35"/>
      <c r="AD3076" s="36"/>
      <c r="AE3076" s="49"/>
      <c r="AF3076" s="246"/>
      <c r="AG3076" s="257">
        <f t="shared" si="283"/>
        <v>0</v>
      </c>
      <c r="AH3076" s="252" t="str">
        <f t="shared" si="285"/>
        <v/>
      </c>
      <c r="AI3076" s="258">
        <f t="shared" si="286"/>
        <v>0</v>
      </c>
    </row>
    <row r="3077" spans="1:35" ht="14.25" customHeight="1" x14ac:dyDescent="0.2">
      <c r="A3077" s="20"/>
      <c r="B3077" s="7"/>
      <c r="C3077" s="7"/>
      <c r="D3077" s="88"/>
      <c r="E3077" s="6"/>
      <c r="F3077" s="88"/>
      <c r="G3077" s="14"/>
      <c r="H3077" s="14"/>
      <c r="I3077" s="17"/>
      <c r="J3077" s="17"/>
      <c r="K3077" s="6"/>
      <c r="L3077" s="6"/>
      <c r="M3077" s="136"/>
      <c r="N3077" s="14"/>
      <c r="O3077" s="26"/>
      <c r="P3077" s="14"/>
      <c r="Q3077" s="14"/>
      <c r="R3077" s="14"/>
      <c r="S3077" s="14"/>
      <c r="T3077" s="14"/>
      <c r="U3077" s="14"/>
      <c r="V3077" s="6"/>
      <c r="W3077" s="256">
        <f t="shared" si="282"/>
        <v>0</v>
      </c>
      <c r="X3077" s="144" t="str">
        <f t="shared" si="284"/>
        <v/>
      </c>
      <c r="Y3077" s="26"/>
      <c r="Z3077" s="34"/>
      <c r="AA3077" s="34"/>
      <c r="AB3077" s="34"/>
      <c r="AC3077" s="35"/>
      <c r="AD3077" s="36"/>
      <c r="AE3077" s="49"/>
      <c r="AF3077" s="246"/>
      <c r="AG3077" s="257">
        <f t="shared" si="283"/>
        <v>0</v>
      </c>
      <c r="AH3077" s="252" t="str">
        <f t="shared" si="285"/>
        <v/>
      </c>
      <c r="AI3077" s="258">
        <f t="shared" si="286"/>
        <v>0</v>
      </c>
    </row>
    <row r="3078" spans="1:35" ht="14.25" customHeight="1" x14ac:dyDescent="0.2">
      <c r="A3078" s="20"/>
      <c r="B3078" s="7"/>
      <c r="C3078" s="7"/>
      <c r="D3078" s="88"/>
      <c r="E3078" s="6"/>
      <c r="F3078" s="88"/>
      <c r="G3078" s="14"/>
      <c r="H3078" s="14"/>
      <c r="I3078" s="17"/>
      <c r="J3078" s="17"/>
      <c r="K3078" s="6"/>
      <c r="L3078" s="6"/>
      <c r="M3078" s="136"/>
      <c r="N3078" s="14"/>
      <c r="O3078" s="26"/>
      <c r="P3078" s="14"/>
      <c r="Q3078" s="14"/>
      <c r="R3078" s="14"/>
      <c r="S3078" s="14"/>
      <c r="T3078" s="14"/>
      <c r="U3078" s="14"/>
      <c r="V3078" s="6"/>
      <c r="W3078" s="256">
        <f t="shared" si="282"/>
        <v>0</v>
      </c>
      <c r="X3078" s="144" t="str">
        <f t="shared" si="284"/>
        <v/>
      </c>
      <c r="Y3078" s="26"/>
      <c r="Z3078" s="34"/>
      <c r="AA3078" s="34"/>
      <c r="AB3078" s="34"/>
      <c r="AC3078" s="35"/>
      <c r="AD3078" s="36"/>
      <c r="AE3078" s="49"/>
      <c r="AF3078" s="246"/>
      <c r="AG3078" s="257">
        <f t="shared" si="283"/>
        <v>0</v>
      </c>
      <c r="AH3078" s="252" t="str">
        <f t="shared" si="285"/>
        <v/>
      </c>
      <c r="AI3078" s="258">
        <f t="shared" si="286"/>
        <v>0</v>
      </c>
    </row>
    <row r="3079" spans="1:35" ht="14.25" customHeight="1" x14ac:dyDescent="0.2">
      <c r="A3079" s="20"/>
      <c r="B3079" s="7"/>
      <c r="C3079" s="7"/>
      <c r="D3079" s="88"/>
      <c r="E3079" s="6"/>
      <c r="F3079" s="88"/>
      <c r="G3079" s="14"/>
      <c r="H3079" s="14"/>
      <c r="I3079" s="17"/>
      <c r="J3079" s="17"/>
      <c r="K3079" s="6"/>
      <c r="L3079" s="6"/>
      <c r="M3079" s="136"/>
      <c r="N3079" s="14"/>
      <c r="O3079" s="26"/>
      <c r="P3079" s="14"/>
      <c r="Q3079" s="14"/>
      <c r="R3079" s="14"/>
      <c r="S3079" s="14"/>
      <c r="T3079" s="14"/>
      <c r="U3079" s="14"/>
      <c r="V3079" s="6"/>
      <c r="W3079" s="256">
        <f t="shared" si="282"/>
        <v>0</v>
      </c>
      <c r="X3079" s="144" t="str">
        <f t="shared" si="284"/>
        <v/>
      </c>
      <c r="Y3079" s="26"/>
      <c r="Z3079" s="34"/>
      <c r="AA3079" s="34"/>
      <c r="AB3079" s="34"/>
      <c r="AC3079" s="35"/>
      <c r="AD3079" s="36"/>
      <c r="AE3079" s="49"/>
      <c r="AF3079" s="246"/>
      <c r="AG3079" s="257">
        <f t="shared" si="283"/>
        <v>0</v>
      </c>
      <c r="AH3079" s="252" t="str">
        <f t="shared" si="285"/>
        <v/>
      </c>
      <c r="AI3079" s="258">
        <f t="shared" si="286"/>
        <v>0</v>
      </c>
    </row>
    <row r="3080" spans="1:35" ht="14.25" customHeight="1" x14ac:dyDescent="0.2">
      <c r="A3080" s="20"/>
      <c r="B3080" s="7"/>
      <c r="C3080" s="7"/>
      <c r="D3080" s="88"/>
      <c r="E3080" s="6"/>
      <c r="F3080" s="88"/>
      <c r="G3080" s="14"/>
      <c r="H3080" s="14"/>
      <c r="I3080" s="17"/>
      <c r="J3080" s="17"/>
      <c r="K3080" s="6"/>
      <c r="L3080" s="6"/>
      <c r="M3080" s="136"/>
      <c r="N3080" s="14"/>
      <c r="O3080" s="26"/>
      <c r="P3080" s="14"/>
      <c r="Q3080" s="14"/>
      <c r="R3080" s="14"/>
      <c r="S3080" s="14"/>
      <c r="T3080" s="14"/>
      <c r="U3080" s="14"/>
      <c r="V3080" s="6"/>
      <c r="W3080" s="256">
        <f t="shared" si="282"/>
        <v>0</v>
      </c>
      <c r="X3080" s="144" t="str">
        <f t="shared" si="284"/>
        <v/>
      </c>
      <c r="Y3080" s="26"/>
      <c r="Z3080" s="34"/>
      <c r="AA3080" s="34"/>
      <c r="AB3080" s="34"/>
      <c r="AC3080" s="35"/>
      <c r="AD3080" s="36"/>
      <c r="AE3080" s="49"/>
      <c r="AF3080" s="246"/>
      <c r="AG3080" s="257">
        <f t="shared" si="283"/>
        <v>0</v>
      </c>
      <c r="AH3080" s="252" t="str">
        <f t="shared" si="285"/>
        <v/>
      </c>
      <c r="AI3080" s="258">
        <f t="shared" si="286"/>
        <v>0</v>
      </c>
    </row>
    <row r="3081" spans="1:35" ht="14.25" customHeight="1" x14ac:dyDescent="0.2">
      <c r="A3081" s="20"/>
      <c r="B3081" s="7"/>
      <c r="C3081" s="7"/>
      <c r="D3081" s="88"/>
      <c r="E3081" s="6"/>
      <c r="F3081" s="88"/>
      <c r="G3081" s="14"/>
      <c r="H3081" s="14"/>
      <c r="I3081" s="17"/>
      <c r="J3081" s="17"/>
      <c r="K3081" s="6"/>
      <c r="L3081" s="6"/>
      <c r="M3081" s="136"/>
      <c r="N3081" s="14"/>
      <c r="O3081" s="26"/>
      <c r="P3081" s="14"/>
      <c r="Q3081" s="14"/>
      <c r="R3081" s="14"/>
      <c r="S3081" s="14"/>
      <c r="T3081" s="14"/>
      <c r="U3081" s="14"/>
      <c r="V3081" s="6"/>
      <c r="W3081" s="256">
        <f t="shared" si="282"/>
        <v>0</v>
      </c>
      <c r="X3081" s="144" t="str">
        <f t="shared" si="284"/>
        <v/>
      </c>
      <c r="Y3081" s="26"/>
      <c r="Z3081" s="34"/>
      <c r="AA3081" s="34"/>
      <c r="AB3081" s="34"/>
      <c r="AC3081" s="35"/>
      <c r="AD3081" s="36"/>
      <c r="AE3081" s="49"/>
      <c r="AF3081" s="246"/>
      <c r="AG3081" s="257">
        <f t="shared" si="283"/>
        <v>0</v>
      </c>
      <c r="AH3081" s="252" t="str">
        <f t="shared" si="285"/>
        <v/>
      </c>
      <c r="AI3081" s="258">
        <f t="shared" si="286"/>
        <v>0</v>
      </c>
    </row>
    <row r="3082" spans="1:35" ht="14.25" customHeight="1" x14ac:dyDescent="0.2">
      <c r="A3082" s="20"/>
      <c r="B3082" s="7"/>
      <c r="C3082" s="7"/>
      <c r="D3082" s="88"/>
      <c r="E3082" s="6"/>
      <c r="F3082" s="88"/>
      <c r="G3082" s="14"/>
      <c r="H3082" s="14"/>
      <c r="I3082" s="17"/>
      <c r="J3082" s="17"/>
      <c r="K3082" s="6"/>
      <c r="L3082" s="6"/>
      <c r="M3082" s="136"/>
      <c r="N3082" s="14"/>
      <c r="O3082" s="26"/>
      <c r="P3082" s="14"/>
      <c r="Q3082" s="14"/>
      <c r="R3082" s="14"/>
      <c r="S3082" s="14"/>
      <c r="T3082" s="14"/>
      <c r="U3082" s="14"/>
      <c r="V3082" s="6"/>
      <c r="W3082" s="256">
        <f t="shared" si="282"/>
        <v>0</v>
      </c>
      <c r="X3082" s="144" t="str">
        <f t="shared" si="284"/>
        <v/>
      </c>
      <c r="Y3082" s="26"/>
      <c r="Z3082" s="34"/>
      <c r="AA3082" s="34"/>
      <c r="AB3082" s="34"/>
      <c r="AC3082" s="35"/>
      <c r="AD3082" s="36"/>
      <c r="AE3082" s="49"/>
      <c r="AF3082" s="246"/>
      <c r="AG3082" s="257">
        <f t="shared" si="283"/>
        <v>0</v>
      </c>
      <c r="AH3082" s="252" t="str">
        <f t="shared" si="285"/>
        <v/>
      </c>
      <c r="AI3082" s="258">
        <f t="shared" si="286"/>
        <v>0</v>
      </c>
    </row>
    <row r="3083" spans="1:35" ht="14.25" customHeight="1" x14ac:dyDescent="0.2">
      <c r="A3083" s="20"/>
      <c r="B3083" s="7"/>
      <c r="C3083" s="7"/>
      <c r="D3083" s="88"/>
      <c r="E3083" s="6"/>
      <c r="F3083" s="88"/>
      <c r="G3083" s="14"/>
      <c r="H3083" s="14"/>
      <c r="I3083" s="17"/>
      <c r="J3083" s="17"/>
      <c r="K3083" s="6"/>
      <c r="L3083" s="6"/>
      <c r="M3083" s="136"/>
      <c r="N3083" s="14"/>
      <c r="O3083" s="26"/>
      <c r="P3083" s="14"/>
      <c r="Q3083" s="14"/>
      <c r="R3083" s="14"/>
      <c r="S3083" s="14"/>
      <c r="T3083" s="14"/>
      <c r="U3083" s="14"/>
      <c r="V3083" s="6"/>
      <c r="W3083" s="256">
        <f t="shared" si="282"/>
        <v>0</v>
      </c>
      <c r="X3083" s="144" t="str">
        <f t="shared" si="284"/>
        <v/>
      </c>
      <c r="Y3083" s="26"/>
      <c r="Z3083" s="34"/>
      <c r="AA3083" s="34"/>
      <c r="AB3083" s="34"/>
      <c r="AC3083" s="35"/>
      <c r="AD3083" s="36"/>
      <c r="AE3083" s="49"/>
      <c r="AF3083" s="246"/>
      <c r="AG3083" s="257">
        <f t="shared" si="283"/>
        <v>0</v>
      </c>
      <c r="AH3083" s="252" t="str">
        <f t="shared" si="285"/>
        <v/>
      </c>
      <c r="AI3083" s="258">
        <f t="shared" si="286"/>
        <v>0</v>
      </c>
    </row>
    <row r="3084" spans="1:35" ht="14.25" customHeight="1" x14ac:dyDescent="0.2">
      <c r="A3084" s="20"/>
      <c r="B3084" s="7"/>
      <c r="C3084" s="7"/>
      <c r="D3084" s="88"/>
      <c r="E3084" s="6"/>
      <c r="F3084" s="88"/>
      <c r="G3084" s="14"/>
      <c r="H3084" s="14"/>
      <c r="I3084" s="17"/>
      <c r="J3084" s="17"/>
      <c r="K3084" s="6"/>
      <c r="L3084" s="6"/>
      <c r="M3084" s="136"/>
      <c r="N3084" s="14"/>
      <c r="O3084" s="26"/>
      <c r="P3084" s="14"/>
      <c r="Q3084" s="14"/>
      <c r="R3084" s="14"/>
      <c r="S3084" s="14"/>
      <c r="T3084" s="14"/>
      <c r="U3084" s="14"/>
      <c r="V3084" s="6"/>
      <c r="W3084" s="256">
        <f t="shared" si="282"/>
        <v>0</v>
      </c>
      <c r="X3084" s="144" t="str">
        <f t="shared" si="284"/>
        <v/>
      </c>
      <c r="Y3084" s="26"/>
      <c r="Z3084" s="34"/>
      <c r="AA3084" s="34"/>
      <c r="AB3084" s="34"/>
      <c r="AC3084" s="35"/>
      <c r="AD3084" s="36"/>
      <c r="AE3084" s="49"/>
      <c r="AF3084" s="246"/>
      <c r="AG3084" s="257">
        <f t="shared" si="283"/>
        <v>0</v>
      </c>
      <c r="AH3084" s="252" t="str">
        <f t="shared" si="285"/>
        <v/>
      </c>
      <c r="AI3084" s="258">
        <f t="shared" si="286"/>
        <v>0</v>
      </c>
    </row>
    <row r="3085" spans="1:35" ht="14.25" customHeight="1" x14ac:dyDescent="0.2">
      <c r="A3085" s="20"/>
      <c r="B3085" s="7"/>
      <c r="C3085" s="7"/>
      <c r="D3085" s="88"/>
      <c r="E3085" s="6"/>
      <c r="F3085" s="88"/>
      <c r="G3085" s="14"/>
      <c r="H3085" s="14"/>
      <c r="I3085" s="17"/>
      <c r="J3085" s="17"/>
      <c r="K3085" s="6"/>
      <c r="L3085" s="6"/>
      <c r="M3085" s="136"/>
      <c r="N3085" s="14"/>
      <c r="O3085" s="26"/>
      <c r="P3085" s="14"/>
      <c r="Q3085" s="14"/>
      <c r="R3085" s="14"/>
      <c r="S3085" s="14"/>
      <c r="T3085" s="14"/>
      <c r="U3085" s="14"/>
      <c r="V3085" s="6"/>
      <c r="W3085" s="256">
        <f t="shared" si="282"/>
        <v>0</v>
      </c>
      <c r="X3085" s="144" t="str">
        <f t="shared" si="284"/>
        <v/>
      </c>
      <c r="Y3085" s="26"/>
      <c r="Z3085" s="34"/>
      <c r="AA3085" s="34"/>
      <c r="AB3085" s="34"/>
      <c r="AC3085" s="35"/>
      <c r="AD3085" s="36"/>
      <c r="AE3085" s="49"/>
      <c r="AF3085" s="246"/>
      <c r="AG3085" s="257">
        <f t="shared" si="283"/>
        <v>0</v>
      </c>
      <c r="AH3085" s="252" t="str">
        <f t="shared" si="285"/>
        <v/>
      </c>
      <c r="AI3085" s="258">
        <f t="shared" si="286"/>
        <v>0</v>
      </c>
    </row>
    <row r="3086" spans="1:35" ht="14.25" customHeight="1" x14ac:dyDescent="0.2">
      <c r="A3086" s="20"/>
      <c r="B3086" s="7"/>
      <c r="C3086" s="7"/>
      <c r="D3086" s="88"/>
      <c r="E3086" s="6"/>
      <c r="F3086" s="88"/>
      <c r="G3086" s="14"/>
      <c r="H3086" s="14"/>
      <c r="I3086" s="17"/>
      <c r="J3086" s="17"/>
      <c r="K3086" s="6"/>
      <c r="L3086" s="6"/>
      <c r="M3086" s="136"/>
      <c r="N3086" s="14"/>
      <c r="O3086" s="26"/>
      <c r="P3086" s="14"/>
      <c r="Q3086" s="14"/>
      <c r="R3086" s="14"/>
      <c r="S3086" s="14"/>
      <c r="T3086" s="14"/>
      <c r="U3086" s="14"/>
      <c r="V3086" s="6"/>
      <c r="W3086" s="256">
        <f t="shared" si="282"/>
        <v>0</v>
      </c>
      <c r="X3086" s="144" t="str">
        <f t="shared" si="284"/>
        <v/>
      </c>
      <c r="Y3086" s="26"/>
      <c r="Z3086" s="34"/>
      <c r="AA3086" s="34"/>
      <c r="AB3086" s="34"/>
      <c r="AC3086" s="35"/>
      <c r="AD3086" s="36"/>
      <c r="AE3086" s="49"/>
      <c r="AF3086" s="246"/>
      <c r="AG3086" s="257">
        <f t="shared" si="283"/>
        <v>0</v>
      </c>
      <c r="AH3086" s="252" t="str">
        <f t="shared" si="285"/>
        <v/>
      </c>
      <c r="AI3086" s="258">
        <f t="shared" si="286"/>
        <v>0</v>
      </c>
    </row>
    <row r="3087" spans="1:35" ht="14.25" customHeight="1" x14ac:dyDescent="0.2">
      <c r="A3087" s="20"/>
      <c r="B3087" s="7"/>
      <c r="C3087" s="7"/>
      <c r="D3087" s="88"/>
      <c r="E3087" s="6"/>
      <c r="F3087" s="88"/>
      <c r="G3087" s="14"/>
      <c r="H3087" s="14"/>
      <c r="I3087" s="17"/>
      <c r="J3087" s="17"/>
      <c r="K3087" s="6"/>
      <c r="L3087" s="6"/>
      <c r="M3087" s="136"/>
      <c r="N3087" s="14"/>
      <c r="O3087" s="26"/>
      <c r="P3087" s="14"/>
      <c r="Q3087" s="14"/>
      <c r="R3087" s="14"/>
      <c r="S3087" s="14"/>
      <c r="T3087" s="14"/>
      <c r="U3087" s="14"/>
      <c r="V3087" s="6"/>
      <c r="W3087" s="256">
        <f t="shared" si="282"/>
        <v>0</v>
      </c>
      <c r="X3087" s="144" t="str">
        <f t="shared" si="284"/>
        <v/>
      </c>
      <c r="Y3087" s="26"/>
      <c r="Z3087" s="34"/>
      <c r="AA3087" s="34"/>
      <c r="AB3087" s="34"/>
      <c r="AC3087" s="35"/>
      <c r="AD3087" s="36"/>
      <c r="AE3087" s="49"/>
      <c r="AF3087" s="246"/>
      <c r="AG3087" s="257">
        <f t="shared" si="283"/>
        <v>0</v>
      </c>
      <c r="AH3087" s="252" t="str">
        <f t="shared" si="285"/>
        <v/>
      </c>
      <c r="AI3087" s="258">
        <f t="shared" si="286"/>
        <v>0</v>
      </c>
    </row>
    <row r="3088" spans="1:35" ht="14.25" customHeight="1" x14ac:dyDescent="0.2">
      <c r="A3088" s="20"/>
      <c r="B3088" s="7"/>
      <c r="C3088" s="7"/>
      <c r="D3088" s="88"/>
      <c r="E3088" s="6"/>
      <c r="F3088" s="88"/>
      <c r="G3088" s="14"/>
      <c r="H3088" s="14"/>
      <c r="I3088" s="17"/>
      <c r="J3088" s="17"/>
      <c r="K3088" s="6"/>
      <c r="L3088" s="6"/>
      <c r="M3088" s="136"/>
      <c r="N3088" s="14"/>
      <c r="O3088" s="26"/>
      <c r="P3088" s="14"/>
      <c r="Q3088" s="14"/>
      <c r="R3088" s="14"/>
      <c r="S3088" s="14"/>
      <c r="T3088" s="14"/>
      <c r="U3088" s="14"/>
      <c r="V3088" s="6"/>
      <c r="W3088" s="256">
        <f t="shared" si="282"/>
        <v>0</v>
      </c>
      <c r="X3088" s="144" t="str">
        <f t="shared" si="284"/>
        <v/>
      </c>
      <c r="Y3088" s="26"/>
      <c r="Z3088" s="34"/>
      <c r="AA3088" s="34"/>
      <c r="AB3088" s="34"/>
      <c r="AC3088" s="35"/>
      <c r="AD3088" s="36"/>
      <c r="AE3088" s="49"/>
      <c r="AF3088" s="246"/>
      <c r="AG3088" s="257">
        <f t="shared" si="283"/>
        <v>0</v>
      </c>
      <c r="AH3088" s="252" t="str">
        <f t="shared" si="285"/>
        <v/>
      </c>
      <c r="AI3088" s="258">
        <f t="shared" si="286"/>
        <v>0</v>
      </c>
    </row>
    <row r="3089" spans="1:35" ht="14.25" customHeight="1" x14ac:dyDescent="0.2">
      <c r="A3089" s="20"/>
      <c r="B3089" s="7"/>
      <c r="C3089" s="7"/>
      <c r="D3089" s="88"/>
      <c r="E3089" s="6"/>
      <c r="F3089" s="88"/>
      <c r="G3089" s="14"/>
      <c r="H3089" s="14"/>
      <c r="I3089" s="17"/>
      <c r="J3089" s="17"/>
      <c r="K3089" s="6"/>
      <c r="L3089" s="6"/>
      <c r="M3089" s="136"/>
      <c r="N3089" s="14"/>
      <c r="O3089" s="26"/>
      <c r="P3089" s="14"/>
      <c r="Q3089" s="14"/>
      <c r="R3089" s="14"/>
      <c r="S3089" s="14"/>
      <c r="T3089" s="14"/>
      <c r="U3089" s="14"/>
      <c r="V3089" s="6"/>
      <c r="W3089" s="256">
        <f t="shared" si="282"/>
        <v>0</v>
      </c>
      <c r="X3089" s="144" t="str">
        <f t="shared" si="284"/>
        <v/>
      </c>
      <c r="Y3089" s="26"/>
      <c r="Z3089" s="34"/>
      <c r="AA3089" s="34"/>
      <c r="AB3089" s="34"/>
      <c r="AC3089" s="35"/>
      <c r="AD3089" s="36"/>
      <c r="AE3089" s="49"/>
      <c r="AF3089" s="246"/>
      <c r="AG3089" s="257">
        <f t="shared" si="283"/>
        <v>0</v>
      </c>
      <c r="AH3089" s="252" t="str">
        <f t="shared" si="285"/>
        <v/>
      </c>
      <c r="AI3089" s="258">
        <f t="shared" si="286"/>
        <v>0</v>
      </c>
    </row>
    <row r="3090" spans="1:35" ht="14.25" customHeight="1" x14ac:dyDescent="0.2">
      <c r="A3090" s="20"/>
      <c r="B3090" s="7"/>
      <c r="C3090" s="7"/>
      <c r="D3090" s="88"/>
      <c r="E3090" s="6"/>
      <c r="F3090" s="88"/>
      <c r="G3090" s="14"/>
      <c r="H3090" s="14"/>
      <c r="I3090" s="17"/>
      <c r="J3090" s="17"/>
      <c r="K3090" s="6"/>
      <c r="L3090" s="6"/>
      <c r="M3090" s="136"/>
      <c r="N3090" s="14"/>
      <c r="O3090" s="26"/>
      <c r="P3090" s="14"/>
      <c r="Q3090" s="14"/>
      <c r="R3090" s="14"/>
      <c r="S3090" s="14"/>
      <c r="T3090" s="14"/>
      <c r="U3090" s="14"/>
      <c r="V3090" s="6"/>
      <c r="W3090" s="256">
        <f t="shared" si="282"/>
        <v>0</v>
      </c>
      <c r="X3090" s="144" t="str">
        <f t="shared" si="284"/>
        <v/>
      </c>
      <c r="Y3090" s="26"/>
      <c r="Z3090" s="34"/>
      <c r="AA3090" s="34"/>
      <c r="AB3090" s="34"/>
      <c r="AC3090" s="35"/>
      <c r="AD3090" s="36"/>
      <c r="AE3090" s="49"/>
      <c r="AF3090" s="246"/>
      <c r="AG3090" s="257">
        <f t="shared" si="283"/>
        <v>0</v>
      </c>
      <c r="AH3090" s="252" t="str">
        <f t="shared" si="285"/>
        <v/>
      </c>
      <c r="AI3090" s="258">
        <f t="shared" si="286"/>
        <v>0</v>
      </c>
    </row>
    <row r="3091" spans="1:35" ht="14.25" customHeight="1" x14ac:dyDescent="0.2">
      <c r="A3091" s="20"/>
      <c r="B3091" s="7"/>
      <c r="C3091" s="7"/>
      <c r="D3091" s="88"/>
      <c r="E3091" s="6"/>
      <c r="F3091" s="88"/>
      <c r="G3091" s="14"/>
      <c r="H3091" s="14"/>
      <c r="I3091" s="17"/>
      <c r="J3091" s="17"/>
      <c r="K3091" s="6"/>
      <c r="L3091" s="6"/>
      <c r="M3091" s="136"/>
      <c r="N3091" s="14"/>
      <c r="O3091" s="26"/>
      <c r="P3091" s="14"/>
      <c r="Q3091" s="14"/>
      <c r="R3091" s="14"/>
      <c r="S3091" s="14"/>
      <c r="T3091" s="14"/>
      <c r="U3091" s="14"/>
      <c r="V3091" s="6"/>
      <c r="W3091" s="256">
        <f t="shared" si="282"/>
        <v>0</v>
      </c>
      <c r="X3091" s="144" t="str">
        <f t="shared" si="284"/>
        <v/>
      </c>
      <c r="Y3091" s="26"/>
      <c r="Z3091" s="34"/>
      <c r="AA3091" s="34"/>
      <c r="AB3091" s="34"/>
      <c r="AC3091" s="35"/>
      <c r="AD3091" s="36"/>
      <c r="AE3091" s="49"/>
      <c r="AF3091" s="246"/>
      <c r="AG3091" s="257">
        <f t="shared" si="283"/>
        <v>0</v>
      </c>
      <c r="AH3091" s="252" t="str">
        <f t="shared" si="285"/>
        <v/>
      </c>
      <c r="AI3091" s="258">
        <f t="shared" si="286"/>
        <v>0</v>
      </c>
    </row>
    <row r="3092" spans="1:35" ht="14.25" customHeight="1" x14ac:dyDescent="0.2">
      <c r="A3092" s="20"/>
      <c r="B3092" s="7"/>
      <c r="C3092" s="7"/>
      <c r="D3092" s="88"/>
      <c r="E3092" s="6"/>
      <c r="F3092" s="88"/>
      <c r="G3092" s="14"/>
      <c r="H3092" s="14"/>
      <c r="I3092" s="17"/>
      <c r="J3092" s="17"/>
      <c r="K3092" s="6"/>
      <c r="L3092" s="6"/>
      <c r="M3092" s="136"/>
      <c r="N3092" s="14"/>
      <c r="O3092" s="26"/>
      <c r="P3092" s="14"/>
      <c r="Q3092" s="14"/>
      <c r="R3092" s="14"/>
      <c r="S3092" s="14"/>
      <c r="T3092" s="14"/>
      <c r="U3092" s="14"/>
      <c r="V3092" s="6"/>
      <c r="W3092" s="256">
        <f t="shared" si="282"/>
        <v>0</v>
      </c>
      <c r="X3092" s="144" t="str">
        <f t="shared" si="284"/>
        <v/>
      </c>
      <c r="Y3092" s="26"/>
      <c r="Z3092" s="34"/>
      <c r="AA3092" s="34"/>
      <c r="AB3092" s="34"/>
      <c r="AC3092" s="35"/>
      <c r="AD3092" s="36"/>
      <c r="AE3092" s="49"/>
      <c r="AF3092" s="246"/>
      <c r="AG3092" s="257">
        <f t="shared" si="283"/>
        <v>0</v>
      </c>
      <c r="AH3092" s="252" t="str">
        <f t="shared" si="285"/>
        <v/>
      </c>
      <c r="AI3092" s="258">
        <f t="shared" si="286"/>
        <v>0</v>
      </c>
    </row>
    <row r="3093" spans="1:35" ht="14.25" customHeight="1" x14ac:dyDescent="0.2">
      <c r="A3093" s="20"/>
      <c r="B3093" s="7"/>
      <c r="C3093" s="7"/>
      <c r="D3093" s="88"/>
      <c r="E3093" s="6"/>
      <c r="F3093" s="88"/>
      <c r="G3093" s="14"/>
      <c r="H3093" s="14"/>
      <c r="I3093" s="17"/>
      <c r="J3093" s="17"/>
      <c r="K3093" s="6"/>
      <c r="L3093" s="6"/>
      <c r="M3093" s="136"/>
      <c r="N3093" s="14"/>
      <c r="O3093" s="26"/>
      <c r="P3093" s="14"/>
      <c r="Q3093" s="14"/>
      <c r="R3093" s="14"/>
      <c r="S3093" s="14"/>
      <c r="T3093" s="14"/>
      <c r="U3093" s="14"/>
      <c r="V3093" s="6"/>
      <c r="W3093" s="256">
        <f t="shared" si="282"/>
        <v>0</v>
      </c>
      <c r="X3093" s="144" t="str">
        <f t="shared" si="284"/>
        <v/>
      </c>
      <c r="Y3093" s="26"/>
      <c r="Z3093" s="34"/>
      <c r="AA3093" s="34"/>
      <c r="AB3093" s="34"/>
      <c r="AC3093" s="35"/>
      <c r="AD3093" s="36"/>
      <c r="AE3093" s="49"/>
      <c r="AF3093" s="246"/>
      <c r="AG3093" s="257">
        <f t="shared" si="283"/>
        <v>0</v>
      </c>
      <c r="AH3093" s="252" t="str">
        <f t="shared" si="285"/>
        <v/>
      </c>
      <c r="AI3093" s="258">
        <f t="shared" si="286"/>
        <v>0</v>
      </c>
    </row>
    <row r="3094" spans="1:35" ht="14.25" customHeight="1" x14ac:dyDescent="0.2">
      <c r="A3094" s="20"/>
      <c r="B3094" s="7"/>
      <c r="C3094" s="7"/>
      <c r="D3094" s="88"/>
      <c r="E3094" s="6"/>
      <c r="F3094" s="88"/>
      <c r="G3094" s="14"/>
      <c r="H3094" s="14"/>
      <c r="I3094" s="17"/>
      <c r="J3094" s="17"/>
      <c r="K3094" s="6"/>
      <c r="L3094" s="6"/>
      <c r="M3094" s="136"/>
      <c r="N3094" s="14"/>
      <c r="O3094" s="26"/>
      <c r="P3094" s="14"/>
      <c r="Q3094" s="14"/>
      <c r="R3094" s="14"/>
      <c r="S3094" s="14"/>
      <c r="T3094" s="14"/>
      <c r="U3094" s="14"/>
      <c r="V3094" s="6"/>
      <c r="W3094" s="256">
        <f t="shared" si="282"/>
        <v>0</v>
      </c>
      <c r="X3094" s="144" t="str">
        <f t="shared" si="284"/>
        <v/>
      </c>
      <c r="Y3094" s="26"/>
      <c r="Z3094" s="34"/>
      <c r="AA3094" s="34"/>
      <c r="AB3094" s="34"/>
      <c r="AC3094" s="35"/>
      <c r="AD3094" s="36"/>
      <c r="AE3094" s="49"/>
      <c r="AF3094" s="246"/>
      <c r="AG3094" s="257">
        <f t="shared" si="283"/>
        <v>0</v>
      </c>
      <c r="AH3094" s="252" t="str">
        <f t="shared" si="285"/>
        <v/>
      </c>
      <c r="AI3094" s="258">
        <f t="shared" si="286"/>
        <v>0</v>
      </c>
    </row>
    <row r="3095" spans="1:35" ht="14.25" customHeight="1" x14ac:dyDescent="0.2">
      <c r="A3095" s="20"/>
      <c r="B3095" s="7"/>
      <c r="C3095" s="7"/>
      <c r="D3095" s="88"/>
      <c r="E3095" s="6"/>
      <c r="F3095" s="88"/>
      <c r="G3095" s="14"/>
      <c r="H3095" s="14"/>
      <c r="I3095" s="17"/>
      <c r="J3095" s="17"/>
      <c r="K3095" s="6"/>
      <c r="L3095" s="6"/>
      <c r="M3095" s="136"/>
      <c r="N3095" s="14"/>
      <c r="O3095" s="26"/>
      <c r="P3095" s="14"/>
      <c r="Q3095" s="14"/>
      <c r="R3095" s="14"/>
      <c r="S3095" s="14"/>
      <c r="T3095" s="14"/>
      <c r="U3095" s="14"/>
      <c r="V3095" s="6"/>
      <c r="W3095" s="256">
        <f t="shared" si="282"/>
        <v>0</v>
      </c>
      <c r="X3095" s="144" t="str">
        <f t="shared" si="284"/>
        <v/>
      </c>
      <c r="Y3095" s="26"/>
      <c r="Z3095" s="34"/>
      <c r="AA3095" s="34"/>
      <c r="AB3095" s="34"/>
      <c r="AC3095" s="35"/>
      <c r="AD3095" s="36"/>
      <c r="AE3095" s="49"/>
      <c r="AF3095" s="246"/>
      <c r="AG3095" s="257">
        <f t="shared" si="283"/>
        <v>0</v>
      </c>
      <c r="AH3095" s="252" t="str">
        <f t="shared" si="285"/>
        <v/>
      </c>
      <c r="AI3095" s="258">
        <f t="shared" si="286"/>
        <v>0</v>
      </c>
    </row>
    <row r="3096" spans="1:35" ht="14.25" customHeight="1" x14ac:dyDescent="0.2">
      <c r="A3096" s="20"/>
      <c r="B3096" s="7"/>
      <c r="C3096" s="7"/>
      <c r="D3096" s="88"/>
      <c r="E3096" s="6"/>
      <c r="F3096" s="88"/>
      <c r="G3096" s="14"/>
      <c r="H3096" s="14"/>
      <c r="I3096" s="17"/>
      <c r="J3096" s="17"/>
      <c r="K3096" s="6"/>
      <c r="L3096" s="6"/>
      <c r="M3096" s="136"/>
      <c r="N3096" s="14"/>
      <c r="O3096" s="26"/>
      <c r="P3096" s="14"/>
      <c r="Q3096" s="14"/>
      <c r="R3096" s="14"/>
      <c r="S3096" s="14"/>
      <c r="T3096" s="14"/>
      <c r="U3096" s="14"/>
      <c r="V3096" s="6"/>
      <c r="W3096" s="256">
        <f t="shared" si="282"/>
        <v>0</v>
      </c>
      <c r="X3096" s="144" t="str">
        <f t="shared" si="284"/>
        <v/>
      </c>
      <c r="Y3096" s="26"/>
      <c r="Z3096" s="34"/>
      <c r="AA3096" s="34"/>
      <c r="AB3096" s="34"/>
      <c r="AC3096" s="35"/>
      <c r="AD3096" s="36"/>
      <c r="AE3096" s="49"/>
      <c r="AF3096" s="246"/>
      <c r="AG3096" s="257">
        <f t="shared" si="283"/>
        <v>0</v>
      </c>
      <c r="AH3096" s="252" t="str">
        <f t="shared" si="285"/>
        <v/>
      </c>
      <c r="AI3096" s="258">
        <f t="shared" si="286"/>
        <v>0</v>
      </c>
    </row>
    <row r="3097" spans="1:35" ht="14.25" customHeight="1" x14ac:dyDescent="0.2">
      <c r="A3097" s="20"/>
      <c r="B3097" s="7"/>
      <c r="C3097" s="7"/>
      <c r="D3097" s="88"/>
      <c r="E3097" s="6"/>
      <c r="F3097" s="88"/>
      <c r="G3097" s="14"/>
      <c r="H3097" s="14"/>
      <c r="I3097" s="17"/>
      <c r="J3097" s="17"/>
      <c r="K3097" s="6"/>
      <c r="L3097" s="6"/>
      <c r="M3097" s="136"/>
      <c r="N3097" s="14"/>
      <c r="O3097" s="26"/>
      <c r="P3097" s="14"/>
      <c r="Q3097" s="14"/>
      <c r="R3097" s="14"/>
      <c r="S3097" s="14"/>
      <c r="T3097" s="14"/>
      <c r="U3097" s="14"/>
      <c r="V3097" s="6"/>
      <c r="W3097" s="256">
        <f t="shared" si="282"/>
        <v>0</v>
      </c>
      <c r="X3097" s="144" t="str">
        <f t="shared" si="284"/>
        <v/>
      </c>
      <c r="Y3097" s="26"/>
      <c r="Z3097" s="34"/>
      <c r="AA3097" s="34"/>
      <c r="AB3097" s="34"/>
      <c r="AC3097" s="35"/>
      <c r="AD3097" s="36"/>
      <c r="AE3097" s="49"/>
      <c r="AF3097" s="246"/>
      <c r="AG3097" s="257">
        <f t="shared" si="283"/>
        <v>0</v>
      </c>
      <c r="AH3097" s="252" t="str">
        <f t="shared" si="285"/>
        <v/>
      </c>
      <c r="AI3097" s="258">
        <f t="shared" si="286"/>
        <v>0</v>
      </c>
    </row>
    <row r="3098" spans="1:35" ht="14.25" customHeight="1" x14ac:dyDescent="0.2">
      <c r="A3098" s="20"/>
      <c r="B3098" s="7"/>
      <c r="C3098" s="7"/>
      <c r="D3098" s="88"/>
      <c r="E3098" s="6"/>
      <c r="F3098" s="88"/>
      <c r="G3098" s="14"/>
      <c r="H3098" s="14"/>
      <c r="I3098" s="17"/>
      <c r="J3098" s="17"/>
      <c r="K3098" s="6"/>
      <c r="L3098" s="6"/>
      <c r="M3098" s="136"/>
      <c r="N3098" s="14"/>
      <c r="O3098" s="26"/>
      <c r="P3098" s="14"/>
      <c r="Q3098" s="14"/>
      <c r="R3098" s="14"/>
      <c r="S3098" s="14"/>
      <c r="T3098" s="14"/>
      <c r="U3098" s="14"/>
      <c r="V3098" s="6"/>
      <c r="W3098" s="256">
        <f t="shared" si="282"/>
        <v>0</v>
      </c>
      <c r="X3098" s="144" t="str">
        <f t="shared" si="284"/>
        <v/>
      </c>
      <c r="Y3098" s="26"/>
      <c r="Z3098" s="34"/>
      <c r="AA3098" s="34"/>
      <c r="AB3098" s="34"/>
      <c r="AC3098" s="35"/>
      <c r="AD3098" s="36"/>
      <c r="AE3098" s="49"/>
      <c r="AF3098" s="246"/>
      <c r="AG3098" s="257">
        <f t="shared" si="283"/>
        <v>0</v>
      </c>
      <c r="AH3098" s="252" t="str">
        <f t="shared" si="285"/>
        <v/>
      </c>
      <c r="AI3098" s="258">
        <f t="shared" si="286"/>
        <v>0</v>
      </c>
    </row>
    <row r="3099" spans="1:35" ht="14.25" customHeight="1" x14ac:dyDescent="0.2">
      <c r="A3099" s="20"/>
      <c r="B3099" s="7"/>
      <c r="C3099" s="7"/>
      <c r="D3099" s="88"/>
      <c r="E3099" s="6"/>
      <c r="F3099" s="88"/>
      <c r="G3099" s="14"/>
      <c r="H3099" s="14"/>
      <c r="I3099" s="17"/>
      <c r="J3099" s="17"/>
      <c r="K3099" s="6"/>
      <c r="L3099" s="6"/>
      <c r="M3099" s="136"/>
      <c r="N3099" s="14"/>
      <c r="O3099" s="26"/>
      <c r="P3099" s="14"/>
      <c r="Q3099" s="14"/>
      <c r="R3099" s="14"/>
      <c r="S3099" s="14"/>
      <c r="T3099" s="14"/>
      <c r="U3099" s="14"/>
      <c r="V3099" s="6"/>
      <c r="W3099" s="256">
        <f t="shared" si="282"/>
        <v>0</v>
      </c>
      <c r="X3099" s="144" t="str">
        <f t="shared" si="284"/>
        <v/>
      </c>
      <c r="Y3099" s="26"/>
      <c r="Z3099" s="34"/>
      <c r="AA3099" s="34"/>
      <c r="AB3099" s="34"/>
      <c r="AC3099" s="35"/>
      <c r="AD3099" s="36"/>
      <c r="AE3099" s="49"/>
      <c r="AF3099" s="246"/>
      <c r="AG3099" s="257">
        <f t="shared" si="283"/>
        <v>0</v>
      </c>
      <c r="AH3099" s="252" t="str">
        <f t="shared" si="285"/>
        <v/>
      </c>
      <c r="AI3099" s="258">
        <f t="shared" si="286"/>
        <v>0</v>
      </c>
    </row>
    <row r="3100" spans="1:35" ht="14.25" customHeight="1" x14ac:dyDescent="0.2">
      <c r="A3100" s="20"/>
      <c r="B3100" s="7"/>
      <c r="C3100" s="7"/>
      <c r="D3100" s="88"/>
      <c r="E3100" s="6"/>
      <c r="F3100" s="88"/>
      <c r="G3100" s="14"/>
      <c r="H3100" s="14"/>
      <c r="I3100" s="17"/>
      <c r="J3100" s="17"/>
      <c r="K3100" s="6"/>
      <c r="L3100" s="6"/>
      <c r="M3100" s="136"/>
      <c r="N3100" s="14"/>
      <c r="O3100" s="26"/>
      <c r="P3100" s="14"/>
      <c r="Q3100" s="14"/>
      <c r="R3100" s="14"/>
      <c r="S3100" s="14"/>
      <c r="T3100" s="14"/>
      <c r="U3100" s="14"/>
      <c r="V3100" s="6"/>
      <c r="W3100" s="256">
        <f t="shared" si="282"/>
        <v>0</v>
      </c>
      <c r="X3100" s="144" t="str">
        <f t="shared" si="284"/>
        <v/>
      </c>
      <c r="Y3100" s="26"/>
      <c r="Z3100" s="34"/>
      <c r="AA3100" s="34"/>
      <c r="AB3100" s="34"/>
      <c r="AC3100" s="35"/>
      <c r="AD3100" s="36"/>
      <c r="AE3100" s="49"/>
      <c r="AF3100" s="246"/>
      <c r="AG3100" s="257">
        <f t="shared" si="283"/>
        <v>0</v>
      </c>
      <c r="AH3100" s="252" t="str">
        <f t="shared" si="285"/>
        <v/>
      </c>
      <c r="AI3100" s="258">
        <f t="shared" si="286"/>
        <v>0</v>
      </c>
    </row>
    <row r="3101" spans="1:35" ht="14.25" customHeight="1" x14ac:dyDescent="0.2">
      <c r="A3101" s="20"/>
      <c r="B3101" s="7"/>
      <c r="C3101" s="7"/>
      <c r="D3101" s="88"/>
      <c r="E3101" s="6"/>
      <c r="F3101" s="88"/>
      <c r="G3101" s="14"/>
      <c r="H3101" s="14"/>
      <c r="I3101" s="17"/>
      <c r="J3101" s="17"/>
      <c r="K3101" s="6"/>
      <c r="L3101" s="6"/>
      <c r="M3101" s="136"/>
      <c r="N3101" s="14"/>
      <c r="O3101" s="26"/>
      <c r="P3101" s="14"/>
      <c r="Q3101" s="14"/>
      <c r="R3101" s="14"/>
      <c r="S3101" s="14"/>
      <c r="T3101" s="14"/>
      <c r="U3101" s="14"/>
      <c r="V3101" s="6"/>
      <c r="W3101" s="256">
        <f t="shared" si="282"/>
        <v>0</v>
      </c>
      <c r="X3101" s="144" t="str">
        <f t="shared" si="284"/>
        <v/>
      </c>
      <c r="Y3101" s="26"/>
      <c r="Z3101" s="34"/>
      <c r="AA3101" s="34"/>
      <c r="AB3101" s="34"/>
      <c r="AC3101" s="35"/>
      <c r="AD3101" s="36"/>
      <c r="AE3101" s="49"/>
      <c r="AF3101" s="246"/>
      <c r="AG3101" s="257">
        <f t="shared" si="283"/>
        <v>0</v>
      </c>
      <c r="AH3101" s="252" t="str">
        <f t="shared" si="285"/>
        <v/>
      </c>
      <c r="AI3101" s="258">
        <f t="shared" si="286"/>
        <v>0</v>
      </c>
    </row>
    <row r="3102" spans="1:35" ht="14.25" customHeight="1" x14ac:dyDescent="0.2">
      <c r="A3102" s="20"/>
      <c r="B3102" s="7"/>
      <c r="C3102" s="7"/>
      <c r="D3102" s="88"/>
      <c r="E3102" s="6"/>
      <c r="F3102" s="88"/>
      <c r="G3102" s="14"/>
      <c r="H3102" s="14"/>
      <c r="I3102" s="17"/>
      <c r="J3102" s="17"/>
      <c r="K3102" s="6"/>
      <c r="L3102" s="6"/>
      <c r="M3102" s="136"/>
      <c r="N3102" s="14"/>
      <c r="O3102" s="26"/>
      <c r="P3102" s="14"/>
      <c r="Q3102" s="14"/>
      <c r="R3102" s="14"/>
      <c r="S3102" s="14"/>
      <c r="T3102" s="14"/>
      <c r="U3102" s="14"/>
      <c r="V3102" s="6"/>
      <c r="W3102" s="256">
        <f t="shared" si="282"/>
        <v>0</v>
      </c>
      <c r="X3102" s="144" t="str">
        <f t="shared" si="284"/>
        <v/>
      </c>
      <c r="Y3102" s="26"/>
      <c r="Z3102" s="34"/>
      <c r="AA3102" s="34"/>
      <c r="AB3102" s="34"/>
      <c r="AC3102" s="35"/>
      <c r="AD3102" s="36"/>
      <c r="AE3102" s="49"/>
      <c r="AF3102" s="246"/>
      <c r="AG3102" s="257">
        <f t="shared" si="283"/>
        <v>0</v>
      </c>
      <c r="AH3102" s="252" t="str">
        <f t="shared" si="285"/>
        <v/>
      </c>
      <c r="AI3102" s="258">
        <f t="shared" si="286"/>
        <v>0</v>
      </c>
    </row>
    <row r="3103" spans="1:35" ht="14.25" customHeight="1" x14ac:dyDescent="0.2">
      <c r="A3103" s="20"/>
      <c r="B3103" s="7"/>
      <c r="C3103" s="7"/>
      <c r="D3103" s="88"/>
      <c r="E3103" s="6"/>
      <c r="F3103" s="88"/>
      <c r="G3103" s="14"/>
      <c r="H3103" s="14"/>
      <c r="I3103" s="17"/>
      <c r="J3103" s="17"/>
      <c r="K3103" s="6"/>
      <c r="L3103" s="6"/>
      <c r="M3103" s="136"/>
      <c r="N3103" s="14"/>
      <c r="O3103" s="26"/>
      <c r="P3103" s="14"/>
      <c r="Q3103" s="14"/>
      <c r="R3103" s="14"/>
      <c r="S3103" s="14"/>
      <c r="T3103" s="14"/>
      <c r="U3103" s="14"/>
      <c r="V3103" s="6"/>
      <c r="W3103" s="256">
        <f t="shared" si="282"/>
        <v>0</v>
      </c>
      <c r="X3103" s="144" t="str">
        <f t="shared" si="284"/>
        <v/>
      </c>
      <c r="Y3103" s="26"/>
      <c r="Z3103" s="34"/>
      <c r="AA3103" s="34"/>
      <c r="AB3103" s="34"/>
      <c r="AC3103" s="35"/>
      <c r="AD3103" s="36"/>
      <c r="AE3103" s="49"/>
      <c r="AF3103" s="246"/>
      <c r="AG3103" s="257">
        <f t="shared" si="283"/>
        <v>0</v>
      </c>
      <c r="AH3103" s="252" t="str">
        <f t="shared" si="285"/>
        <v/>
      </c>
      <c r="AI3103" s="258">
        <f t="shared" si="286"/>
        <v>0</v>
      </c>
    </row>
    <row r="3104" spans="1:35" ht="14.25" customHeight="1" x14ac:dyDescent="0.2">
      <c r="A3104" s="20"/>
      <c r="B3104" s="7"/>
      <c r="C3104" s="7"/>
      <c r="D3104" s="88"/>
      <c r="E3104" s="6"/>
      <c r="F3104" s="88"/>
      <c r="G3104" s="14"/>
      <c r="H3104" s="14"/>
      <c r="I3104" s="17"/>
      <c r="J3104" s="17"/>
      <c r="K3104" s="6"/>
      <c r="L3104" s="6"/>
      <c r="M3104" s="136"/>
      <c r="N3104" s="14"/>
      <c r="O3104" s="26"/>
      <c r="P3104" s="14"/>
      <c r="Q3104" s="14"/>
      <c r="R3104" s="14"/>
      <c r="S3104" s="14"/>
      <c r="T3104" s="14"/>
      <c r="U3104" s="14"/>
      <c r="V3104" s="6"/>
      <c r="W3104" s="256">
        <f t="shared" si="282"/>
        <v>0</v>
      </c>
      <c r="X3104" s="144" t="str">
        <f t="shared" si="284"/>
        <v/>
      </c>
      <c r="Y3104" s="26"/>
      <c r="Z3104" s="34"/>
      <c r="AA3104" s="34"/>
      <c r="AB3104" s="34"/>
      <c r="AC3104" s="35"/>
      <c r="AD3104" s="36"/>
      <c r="AE3104" s="49"/>
      <c r="AF3104" s="246"/>
      <c r="AG3104" s="257">
        <f t="shared" si="283"/>
        <v>0</v>
      </c>
      <c r="AH3104" s="252" t="str">
        <f t="shared" si="285"/>
        <v/>
      </c>
      <c r="AI3104" s="258">
        <f t="shared" si="286"/>
        <v>0</v>
      </c>
    </row>
    <row r="3105" spans="1:35" ht="14.25" customHeight="1" x14ac:dyDescent="0.2">
      <c r="A3105" s="20"/>
      <c r="B3105" s="7"/>
      <c r="C3105" s="7"/>
      <c r="D3105" s="88"/>
      <c r="E3105" s="6"/>
      <c r="F3105" s="88"/>
      <c r="G3105" s="14"/>
      <c r="H3105" s="14"/>
      <c r="I3105" s="17"/>
      <c r="J3105" s="17"/>
      <c r="K3105" s="6"/>
      <c r="L3105" s="6"/>
      <c r="M3105" s="136"/>
      <c r="N3105" s="14"/>
      <c r="O3105" s="26"/>
      <c r="P3105" s="14"/>
      <c r="Q3105" s="14"/>
      <c r="R3105" s="14"/>
      <c r="S3105" s="14"/>
      <c r="T3105" s="14"/>
      <c r="U3105" s="14"/>
      <c r="V3105" s="6"/>
      <c r="W3105" s="256">
        <f t="shared" si="282"/>
        <v>0</v>
      </c>
      <c r="X3105" s="144" t="str">
        <f t="shared" si="284"/>
        <v/>
      </c>
      <c r="Y3105" s="26"/>
      <c r="Z3105" s="34"/>
      <c r="AA3105" s="34"/>
      <c r="AB3105" s="34"/>
      <c r="AC3105" s="35"/>
      <c r="AD3105" s="36"/>
      <c r="AE3105" s="49"/>
      <c r="AF3105" s="246"/>
      <c r="AG3105" s="257">
        <f t="shared" si="283"/>
        <v>0</v>
      </c>
      <c r="AH3105" s="252" t="str">
        <f t="shared" si="285"/>
        <v/>
      </c>
      <c r="AI3105" s="258">
        <f t="shared" si="286"/>
        <v>0</v>
      </c>
    </row>
    <row r="3106" spans="1:35" ht="14.25" customHeight="1" x14ac:dyDescent="0.2">
      <c r="A3106" s="20"/>
      <c r="B3106" s="7"/>
      <c r="C3106" s="7"/>
      <c r="D3106" s="88"/>
      <c r="E3106" s="6"/>
      <c r="F3106" s="88"/>
      <c r="G3106" s="14"/>
      <c r="H3106" s="14"/>
      <c r="I3106" s="17"/>
      <c r="J3106" s="17"/>
      <c r="K3106" s="6"/>
      <c r="L3106" s="6"/>
      <c r="M3106" s="136"/>
      <c r="N3106" s="14"/>
      <c r="O3106" s="26"/>
      <c r="P3106" s="14"/>
      <c r="Q3106" s="14"/>
      <c r="R3106" s="14"/>
      <c r="S3106" s="14"/>
      <c r="T3106" s="14"/>
      <c r="U3106" s="14"/>
      <c r="V3106" s="6"/>
      <c r="W3106" s="256">
        <f t="shared" si="282"/>
        <v>0</v>
      </c>
      <c r="X3106" s="144" t="str">
        <f t="shared" si="284"/>
        <v/>
      </c>
      <c r="Y3106" s="26"/>
      <c r="Z3106" s="34"/>
      <c r="AA3106" s="34"/>
      <c r="AB3106" s="34"/>
      <c r="AC3106" s="35"/>
      <c r="AD3106" s="36"/>
      <c r="AE3106" s="49"/>
      <c r="AF3106" s="246"/>
      <c r="AG3106" s="257">
        <f t="shared" si="283"/>
        <v>0</v>
      </c>
      <c r="AH3106" s="252" t="str">
        <f t="shared" si="285"/>
        <v/>
      </c>
      <c r="AI3106" s="258">
        <f t="shared" si="286"/>
        <v>0</v>
      </c>
    </row>
    <row r="3107" spans="1:35" ht="14.25" customHeight="1" x14ac:dyDescent="0.2">
      <c r="A3107" s="20"/>
      <c r="B3107" s="7"/>
      <c r="C3107" s="7"/>
      <c r="D3107" s="88"/>
      <c r="E3107" s="6"/>
      <c r="F3107" s="88"/>
      <c r="G3107" s="14"/>
      <c r="H3107" s="14"/>
      <c r="I3107" s="17"/>
      <c r="J3107" s="17"/>
      <c r="K3107" s="6"/>
      <c r="L3107" s="6"/>
      <c r="M3107" s="136"/>
      <c r="N3107" s="14"/>
      <c r="O3107" s="26"/>
      <c r="P3107" s="14"/>
      <c r="Q3107" s="14"/>
      <c r="R3107" s="14"/>
      <c r="S3107" s="14"/>
      <c r="T3107" s="14"/>
      <c r="U3107" s="14"/>
      <c r="V3107" s="6"/>
      <c r="W3107" s="256">
        <f t="shared" si="282"/>
        <v>0</v>
      </c>
      <c r="X3107" s="144" t="str">
        <f t="shared" si="284"/>
        <v/>
      </c>
      <c r="Y3107" s="26"/>
      <c r="Z3107" s="34"/>
      <c r="AA3107" s="34"/>
      <c r="AB3107" s="34"/>
      <c r="AC3107" s="35"/>
      <c r="AD3107" s="36"/>
      <c r="AE3107" s="49"/>
      <c r="AF3107" s="246"/>
      <c r="AG3107" s="257">
        <f t="shared" si="283"/>
        <v>0</v>
      </c>
      <c r="AH3107" s="252" t="str">
        <f t="shared" si="285"/>
        <v/>
      </c>
      <c r="AI3107" s="258">
        <f t="shared" si="286"/>
        <v>0</v>
      </c>
    </row>
    <row r="3108" spans="1:35" ht="14.25" customHeight="1" x14ac:dyDescent="0.2">
      <c r="A3108" s="20"/>
      <c r="B3108" s="7"/>
      <c r="C3108" s="7"/>
      <c r="D3108" s="88"/>
      <c r="E3108" s="6"/>
      <c r="F3108" s="88"/>
      <c r="G3108" s="14"/>
      <c r="H3108" s="14"/>
      <c r="I3108" s="17"/>
      <c r="J3108" s="17"/>
      <c r="K3108" s="6"/>
      <c r="L3108" s="6"/>
      <c r="M3108" s="136"/>
      <c r="N3108" s="14"/>
      <c r="O3108" s="26"/>
      <c r="P3108" s="14"/>
      <c r="Q3108" s="14"/>
      <c r="R3108" s="14"/>
      <c r="S3108" s="14"/>
      <c r="T3108" s="14"/>
      <c r="U3108" s="14"/>
      <c r="V3108" s="6"/>
      <c r="W3108" s="256">
        <f t="shared" si="282"/>
        <v>0</v>
      </c>
      <c r="X3108" s="144" t="str">
        <f t="shared" si="284"/>
        <v/>
      </c>
      <c r="Y3108" s="26"/>
      <c r="Z3108" s="34"/>
      <c r="AA3108" s="34"/>
      <c r="AB3108" s="34"/>
      <c r="AC3108" s="35"/>
      <c r="AD3108" s="36"/>
      <c r="AE3108" s="49"/>
      <c r="AF3108" s="246"/>
      <c r="AG3108" s="257">
        <f t="shared" si="283"/>
        <v>0</v>
      </c>
      <c r="AH3108" s="252" t="str">
        <f t="shared" si="285"/>
        <v/>
      </c>
      <c r="AI3108" s="258">
        <f t="shared" si="286"/>
        <v>0</v>
      </c>
    </row>
    <row r="3109" spans="1:35" ht="14.25" customHeight="1" x14ac:dyDescent="0.2">
      <c r="A3109" s="20"/>
      <c r="B3109" s="7"/>
      <c r="C3109" s="7"/>
      <c r="D3109" s="88"/>
      <c r="E3109" s="6"/>
      <c r="F3109" s="88"/>
      <c r="G3109" s="14"/>
      <c r="H3109" s="14"/>
      <c r="I3109" s="17"/>
      <c r="J3109" s="17"/>
      <c r="K3109" s="6"/>
      <c r="L3109" s="6"/>
      <c r="M3109" s="136"/>
      <c r="N3109" s="14"/>
      <c r="O3109" s="26"/>
      <c r="P3109" s="14"/>
      <c r="Q3109" s="14"/>
      <c r="R3109" s="14"/>
      <c r="S3109" s="14"/>
      <c r="T3109" s="14"/>
      <c r="U3109" s="14"/>
      <c r="V3109" s="6"/>
      <c r="W3109" s="256">
        <f t="shared" si="282"/>
        <v>0</v>
      </c>
      <c r="X3109" s="144" t="str">
        <f t="shared" si="284"/>
        <v/>
      </c>
      <c r="Y3109" s="26"/>
      <c r="Z3109" s="34"/>
      <c r="AA3109" s="34"/>
      <c r="AB3109" s="34"/>
      <c r="AC3109" s="35"/>
      <c r="AD3109" s="36"/>
      <c r="AE3109" s="49"/>
      <c r="AF3109" s="246"/>
      <c r="AG3109" s="257">
        <f t="shared" si="283"/>
        <v>0</v>
      </c>
      <c r="AH3109" s="252" t="str">
        <f t="shared" si="285"/>
        <v/>
      </c>
      <c r="AI3109" s="258">
        <f t="shared" si="286"/>
        <v>0</v>
      </c>
    </row>
    <row r="3110" spans="1:35" ht="14.25" customHeight="1" x14ac:dyDescent="0.2">
      <c r="A3110" s="20"/>
      <c r="B3110" s="7"/>
      <c r="C3110" s="7"/>
      <c r="D3110" s="88"/>
      <c r="E3110" s="6"/>
      <c r="F3110" s="88"/>
      <c r="G3110" s="14"/>
      <c r="H3110" s="14"/>
      <c r="I3110" s="17"/>
      <c r="J3110" s="17"/>
      <c r="K3110" s="6"/>
      <c r="L3110" s="6"/>
      <c r="M3110" s="136"/>
      <c r="N3110" s="14"/>
      <c r="O3110" s="26"/>
      <c r="P3110" s="14"/>
      <c r="Q3110" s="14"/>
      <c r="R3110" s="14"/>
      <c r="S3110" s="14"/>
      <c r="T3110" s="14"/>
      <c r="U3110" s="14"/>
      <c r="V3110" s="6"/>
      <c r="W3110" s="256">
        <f t="shared" si="282"/>
        <v>0</v>
      </c>
      <c r="X3110" s="144" t="str">
        <f t="shared" si="284"/>
        <v/>
      </c>
      <c r="Y3110" s="26"/>
      <c r="Z3110" s="34"/>
      <c r="AA3110" s="34"/>
      <c r="AB3110" s="34"/>
      <c r="AC3110" s="35"/>
      <c r="AD3110" s="36"/>
      <c r="AE3110" s="49"/>
      <c r="AF3110" s="246"/>
      <c r="AG3110" s="257">
        <f t="shared" si="283"/>
        <v>0</v>
      </c>
      <c r="AH3110" s="252" t="str">
        <f t="shared" si="285"/>
        <v/>
      </c>
      <c r="AI3110" s="258">
        <f t="shared" si="286"/>
        <v>0</v>
      </c>
    </row>
    <row r="3111" spans="1:35" ht="14.25" customHeight="1" x14ac:dyDescent="0.2">
      <c r="A3111" s="20"/>
      <c r="B3111" s="7"/>
      <c r="C3111" s="7"/>
      <c r="D3111" s="88"/>
      <c r="E3111" s="6"/>
      <c r="F3111" s="88"/>
      <c r="G3111" s="14"/>
      <c r="H3111" s="14"/>
      <c r="I3111" s="17"/>
      <c r="J3111" s="17"/>
      <c r="K3111" s="6"/>
      <c r="L3111" s="6"/>
      <c r="M3111" s="136"/>
      <c r="N3111" s="14"/>
      <c r="O3111" s="26"/>
      <c r="P3111" s="14"/>
      <c r="Q3111" s="14"/>
      <c r="R3111" s="14"/>
      <c r="S3111" s="14"/>
      <c r="T3111" s="14"/>
      <c r="U3111" s="14"/>
      <c r="V3111" s="6"/>
      <c r="W3111" s="256">
        <f t="shared" si="282"/>
        <v>0</v>
      </c>
      <c r="X3111" s="144" t="str">
        <f t="shared" si="284"/>
        <v/>
      </c>
      <c r="Y3111" s="26"/>
      <c r="Z3111" s="34"/>
      <c r="AA3111" s="34"/>
      <c r="AB3111" s="34"/>
      <c r="AC3111" s="35"/>
      <c r="AD3111" s="36"/>
      <c r="AE3111" s="49"/>
      <c r="AF3111" s="246"/>
      <c r="AG3111" s="257">
        <f t="shared" si="283"/>
        <v>0</v>
      </c>
      <c r="AH3111" s="252" t="str">
        <f t="shared" si="285"/>
        <v/>
      </c>
      <c r="AI3111" s="258">
        <f t="shared" si="286"/>
        <v>0</v>
      </c>
    </row>
    <row r="3112" spans="1:35" ht="14.25" customHeight="1" x14ac:dyDescent="0.2">
      <c r="A3112" s="20"/>
      <c r="B3112" s="7"/>
      <c r="C3112" s="7"/>
      <c r="D3112" s="88"/>
      <c r="E3112" s="6"/>
      <c r="F3112" s="88"/>
      <c r="G3112" s="14"/>
      <c r="H3112" s="14"/>
      <c r="I3112" s="17"/>
      <c r="J3112" s="17"/>
      <c r="K3112" s="6"/>
      <c r="L3112" s="6"/>
      <c r="M3112" s="136"/>
      <c r="N3112" s="14"/>
      <c r="O3112" s="26"/>
      <c r="P3112" s="14"/>
      <c r="Q3112" s="14"/>
      <c r="R3112" s="14"/>
      <c r="S3112" s="14"/>
      <c r="T3112" s="14"/>
      <c r="U3112" s="14"/>
      <c r="V3112" s="6"/>
      <c r="W3112" s="256">
        <f t="shared" ref="W3112:W3175" si="287">S3112+T3112+U3112+V3112</f>
        <v>0</v>
      </c>
      <c r="X3112" s="144" t="str">
        <f t="shared" si="284"/>
        <v/>
      </c>
      <c r="Y3112" s="26"/>
      <c r="Z3112" s="34"/>
      <c r="AA3112" s="34"/>
      <c r="AB3112" s="34"/>
      <c r="AC3112" s="35"/>
      <c r="AD3112" s="36"/>
      <c r="AE3112" s="49"/>
      <c r="AF3112" s="246"/>
      <c r="AG3112" s="257">
        <f t="shared" ref="AG3112:AG3175" si="288">N3112*C3112</f>
        <v>0</v>
      </c>
      <c r="AH3112" s="252" t="str">
        <f t="shared" si="285"/>
        <v/>
      </c>
      <c r="AI3112" s="258">
        <f t="shared" si="286"/>
        <v>0</v>
      </c>
    </row>
    <row r="3113" spans="1:35" ht="14.25" customHeight="1" x14ac:dyDescent="0.2">
      <c r="A3113" s="20"/>
      <c r="B3113" s="7"/>
      <c r="C3113" s="7"/>
      <c r="D3113" s="88"/>
      <c r="E3113" s="6"/>
      <c r="F3113" s="88"/>
      <c r="G3113" s="14"/>
      <c r="H3113" s="14"/>
      <c r="I3113" s="17"/>
      <c r="J3113" s="17"/>
      <c r="K3113" s="6"/>
      <c r="L3113" s="6"/>
      <c r="M3113" s="136"/>
      <c r="N3113" s="14"/>
      <c r="O3113" s="26"/>
      <c r="P3113" s="14"/>
      <c r="Q3113" s="14"/>
      <c r="R3113" s="14"/>
      <c r="S3113" s="14"/>
      <c r="T3113" s="14"/>
      <c r="U3113" s="14"/>
      <c r="V3113" s="6"/>
      <c r="W3113" s="256">
        <f t="shared" si="287"/>
        <v>0</v>
      </c>
      <c r="X3113" s="144" t="str">
        <f t="shared" ref="X3113:X3176" si="289">IF(O3113="a",0,IF(O3113="d","0",IF(O3113="","",+N3113-S3113-T3113-U3113-V3113)))</f>
        <v/>
      </c>
      <c r="Y3113" s="26"/>
      <c r="Z3113" s="34"/>
      <c r="AA3113" s="34"/>
      <c r="AB3113" s="34"/>
      <c r="AC3113" s="35"/>
      <c r="AD3113" s="36"/>
      <c r="AE3113" s="49"/>
      <c r="AF3113" s="246"/>
      <c r="AG3113" s="257">
        <f t="shared" si="288"/>
        <v>0</v>
      </c>
      <c r="AH3113" s="252" t="str">
        <f t="shared" ref="AH3113:AH3176" si="290">IF(O3113="a",0,IF(O3113="d",0,IF(C3113="","",+N3113-(C3113*N3113))))</f>
        <v/>
      </c>
      <c r="AI3113" s="258">
        <f t="shared" si="286"/>
        <v>0</v>
      </c>
    </row>
    <row r="3114" spans="1:35" ht="14.25" customHeight="1" x14ac:dyDescent="0.2">
      <c r="A3114" s="20"/>
      <c r="B3114" s="7"/>
      <c r="C3114" s="7"/>
      <c r="D3114" s="88"/>
      <c r="E3114" s="6"/>
      <c r="F3114" s="88"/>
      <c r="G3114" s="14"/>
      <c r="H3114" s="14"/>
      <c r="I3114" s="17"/>
      <c r="J3114" s="17"/>
      <c r="K3114" s="6"/>
      <c r="L3114" s="6"/>
      <c r="M3114" s="136"/>
      <c r="N3114" s="14"/>
      <c r="O3114" s="26"/>
      <c r="P3114" s="14"/>
      <c r="Q3114" s="14"/>
      <c r="R3114" s="14"/>
      <c r="S3114" s="14"/>
      <c r="T3114" s="14"/>
      <c r="U3114" s="14"/>
      <c r="V3114" s="6"/>
      <c r="W3114" s="256">
        <f t="shared" si="287"/>
        <v>0</v>
      </c>
      <c r="X3114" s="144" t="str">
        <f t="shared" si="289"/>
        <v/>
      </c>
      <c r="Y3114" s="26"/>
      <c r="Z3114" s="34"/>
      <c r="AA3114" s="34"/>
      <c r="AB3114" s="34"/>
      <c r="AC3114" s="35"/>
      <c r="AD3114" s="36"/>
      <c r="AE3114" s="49"/>
      <c r="AF3114" s="246"/>
      <c r="AG3114" s="257">
        <f t="shared" si="288"/>
        <v>0</v>
      </c>
      <c r="AH3114" s="252" t="str">
        <f t="shared" si="290"/>
        <v/>
      </c>
      <c r="AI3114" s="258">
        <f t="shared" si="286"/>
        <v>0</v>
      </c>
    </row>
    <row r="3115" spans="1:35" ht="14.25" customHeight="1" x14ac:dyDescent="0.2">
      <c r="A3115" s="20"/>
      <c r="B3115" s="7"/>
      <c r="C3115" s="7"/>
      <c r="D3115" s="88"/>
      <c r="E3115" s="6"/>
      <c r="F3115" s="88"/>
      <c r="G3115" s="14"/>
      <c r="H3115" s="14"/>
      <c r="I3115" s="17"/>
      <c r="J3115" s="17"/>
      <c r="K3115" s="6"/>
      <c r="L3115" s="6"/>
      <c r="M3115" s="136"/>
      <c r="N3115" s="14"/>
      <c r="O3115" s="26"/>
      <c r="P3115" s="14"/>
      <c r="Q3115" s="14"/>
      <c r="R3115" s="14"/>
      <c r="S3115" s="14"/>
      <c r="T3115" s="14"/>
      <c r="U3115" s="14"/>
      <c r="V3115" s="6"/>
      <c r="W3115" s="256">
        <f t="shared" si="287"/>
        <v>0</v>
      </c>
      <c r="X3115" s="144" t="str">
        <f t="shared" si="289"/>
        <v/>
      </c>
      <c r="Y3115" s="26"/>
      <c r="Z3115" s="34"/>
      <c r="AA3115" s="34"/>
      <c r="AB3115" s="34"/>
      <c r="AC3115" s="35"/>
      <c r="AD3115" s="36"/>
      <c r="AE3115" s="49"/>
      <c r="AF3115" s="246"/>
      <c r="AG3115" s="257">
        <f t="shared" si="288"/>
        <v>0</v>
      </c>
      <c r="AH3115" s="252" t="str">
        <f t="shared" si="290"/>
        <v/>
      </c>
      <c r="AI3115" s="258">
        <f t="shared" si="286"/>
        <v>0</v>
      </c>
    </row>
    <row r="3116" spans="1:35" ht="14.25" customHeight="1" x14ac:dyDescent="0.2">
      <c r="A3116" s="20"/>
      <c r="B3116" s="7"/>
      <c r="C3116" s="7"/>
      <c r="D3116" s="88"/>
      <c r="E3116" s="6"/>
      <c r="F3116" s="88"/>
      <c r="G3116" s="14"/>
      <c r="H3116" s="14"/>
      <c r="I3116" s="17"/>
      <c r="J3116" s="17"/>
      <c r="K3116" s="6"/>
      <c r="L3116" s="6"/>
      <c r="M3116" s="136"/>
      <c r="N3116" s="14"/>
      <c r="O3116" s="26"/>
      <c r="P3116" s="14"/>
      <c r="Q3116" s="14"/>
      <c r="R3116" s="14"/>
      <c r="S3116" s="14"/>
      <c r="T3116" s="14"/>
      <c r="U3116" s="14"/>
      <c r="V3116" s="6"/>
      <c r="W3116" s="256">
        <f t="shared" si="287"/>
        <v>0</v>
      </c>
      <c r="X3116" s="144" t="str">
        <f t="shared" si="289"/>
        <v/>
      </c>
      <c r="Y3116" s="26"/>
      <c r="Z3116" s="34"/>
      <c r="AA3116" s="34"/>
      <c r="AB3116" s="34"/>
      <c r="AC3116" s="35"/>
      <c r="AD3116" s="36"/>
      <c r="AE3116" s="49"/>
      <c r="AF3116" s="246"/>
      <c r="AG3116" s="257">
        <f t="shared" si="288"/>
        <v>0</v>
      </c>
      <c r="AH3116" s="252" t="str">
        <f t="shared" si="290"/>
        <v/>
      </c>
      <c r="AI3116" s="258">
        <f t="shared" si="286"/>
        <v>0</v>
      </c>
    </row>
    <row r="3117" spans="1:35" ht="14.25" customHeight="1" x14ac:dyDescent="0.2">
      <c r="A3117" s="20"/>
      <c r="B3117" s="7"/>
      <c r="C3117" s="7"/>
      <c r="D3117" s="88"/>
      <c r="E3117" s="6"/>
      <c r="F3117" s="88"/>
      <c r="G3117" s="14"/>
      <c r="H3117" s="14"/>
      <c r="I3117" s="17"/>
      <c r="J3117" s="17"/>
      <c r="K3117" s="6"/>
      <c r="L3117" s="6"/>
      <c r="M3117" s="136"/>
      <c r="N3117" s="14"/>
      <c r="O3117" s="26"/>
      <c r="P3117" s="14"/>
      <c r="Q3117" s="14"/>
      <c r="R3117" s="14"/>
      <c r="S3117" s="14"/>
      <c r="T3117" s="14"/>
      <c r="U3117" s="14"/>
      <c r="V3117" s="6"/>
      <c r="W3117" s="256">
        <f t="shared" si="287"/>
        <v>0</v>
      </c>
      <c r="X3117" s="144" t="str">
        <f t="shared" si="289"/>
        <v/>
      </c>
      <c r="Y3117" s="26"/>
      <c r="Z3117" s="34"/>
      <c r="AA3117" s="34"/>
      <c r="AB3117" s="34"/>
      <c r="AC3117" s="35"/>
      <c r="AD3117" s="36"/>
      <c r="AE3117" s="49"/>
      <c r="AF3117" s="246"/>
      <c r="AG3117" s="257">
        <f t="shared" si="288"/>
        <v>0</v>
      </c>
      <c r="AH3117" s="252" t="str">
        <f t="shared" si="290"/>
        <v/>
      </c>
      <c r="AI3117" s="258">
        <f t="shared" si="286"/>
        <v>0</v>
      </c>
    </row>
    <row r="3118" spans="1:35" ht="14.25" customHeight="1" x14ac:dyDescent="0.2">
      <c r="A3118" s="20"/>
      <c r="B3118" s="7"/>
      <c r="C3118" s="7"/>
      <c r="D3118" s="88"/>
      <c r="E3118" s="6"/>
      <c r="F3118" s="88"/>
      <c r="G3118" s="14"/>
      <c r="H3118" s="14"/>
      <c r="I3118" s="17"/>
      <c r="J3118" s="17"/>
      <c r="K3118" s="6"/>
      <c r="L3118" s="6"/>
      <c r="M3118" s="136"/>
      <c r="N3118" s="14"/>
      <c r="O3118" s="26"/>
      <c r="P3118" s="14"/>
      <c r="Q3118" s="14"/>
      <c r="R3118" s="14"/>
      <c r="S3118" s="14"/>
      <c r="T3118" s="14"/>
      <c r="U3118" s="14"/>
      <c r="V3118" s="6"/>
      <c r="W3118" s="256">
        <f t="shared" si="287"/>
        <v>0</v>
      </c>
      <c r="X3118" s="144" t="str">
        <f t="shared" si="289"/>
        <v/>
      </c>
      <c r="Y3118" s="26"/>
      <c r="Z3118" s="34"/>
      <c r="AA3118" s="34"/>
      <c r="AB3118" s="34"/>
      <c r="AC3118" s="35"/>
      <c r="AD3118" s="36"/>
      <c r="AE3118" s="49"/>
      <c r="AF3118" s="246"/>
      <c r="AG3118" s="257">
        <f t="shared" si="288"/>
        <v>0</v>
      </c>
      <c r="AH3118" s="252" t="str">
        <f t="shared" si="290"/>
        <v/>
      </c>
      <c r="AI3118" s="258">
        <f t="shared" ref="AI3118:AI3181" si="291">AG3118-W3118</f>
        <v>0</v>
      </c>
    </row>
    <row r="3119" spans="1:35" ht="14.25" customHeight="1" x14ac:dyDescent="0.2">
      <c r="A3119" s="20"/>
      <c r="B3119" s="7"/>
      <c r="C3119" s="7"/>
      <c r="D3119" s="88"/>
      <c r="E3119" s="6"/>
      <c r="F3119" s="88"/>
      <c r="G3119" s="14"/>
      <c r="H3119" s="14"/>
      <c r="I3119" s="17"/>
      <c r="J3119" s="17"/>
      <c r="K3119" s="6"/>
      <c r="L3119" s="6"/>
      <c r="M3119" s="136"/>
      <c r="N3119" s="14"/>
      <c r="O3119" s="26"/>
      <c r="P3119" s="14"/>
      <c r="Q3119" s="14"/>
      <c r="R3119" s="14"/>
      <c r="S3119" s="14"/>
      <c r="T3119" s="14"/>
      <c r="U3119" s="14"/>
      <c r="V3119" s="6"/>
      <c r="W3119" s="256">
        <f t="shared" si="287"/>
        <v>0</v>
      </c>
      <c r="X3119" s="144" t="str">
        <f t="shared" si="289"/>
        <v/>
      </c>
      <c r="Y3119" s="26"/>
      <c r="Z3119" s="34"/>
      <c r="AA3119" s="34"/>
      <c r="AB3119" s="34"/>
      <c r="AC3119" s="35"/>
      <c r="AD3119" s="36"/>
      <c r="AE3119" s="49"/>
      <c r="AF3119" s="246"/>
      <c r="AG3119" s="257">
        <f t="shared" si="288"/>
        <v>0</v>
      </c>
      <c r="AH3119" s="252" t="str">
        <f t="shared" si="290"/>
        <v/>
      </c>
      <c r="AI3119" s="258">
        <f t="shared" si="291"/>
        <v>0</v>
      </c>
    </row>
    <row r="3120" spans="1:35" ht="14.25" customHeight="1" x14ac:dyDescent="0.2">
      <c r="A3120" s="20"/>
      <c r="B3120" s="7"/>
      <c r="C3120" s="7"/>
      <c r="D3120" s="88"/>
      <c r="E3120" s="6"/>
      <c r="F3120" s="88"/>
      <c r="G3120" s="14"/>
      <c r="H3120" s="14"/>
      <c r="I3120" s="17"/>
      <c r="J3120" s="17"/>
      <c r="K3120" s="6"/>
      <c r="L3120" s="6"/>
      <c r="M3120" s="136"/>
      <c r="N3120" s="14"/>
      <c r="O3120" s="26"/>
      <c r="P3120" s="14"/>
      <c r="Q3120" s="14"/>
      <c r="R3120" s="14"/>
      <c r="S3120" s="14"/>
      <c r="T3120" s="14"/>
      <c r="U3120" s="14"/>
      <c r="V3120" s="6"/>
      <c r="W3120" s="256">
        <f t="shared" si="287"/>
        <v>0</v>
      </c>
      <c r="X3120" s="144" t="str">
        <f t="shared" si="289"/>
        <v/>
      </c>
      <c r="Y3120" s="26"/>
      <c r="Z3120" s="34"/>
      <c r="AA3120" s="34"/>
      <c r="AB3120" s="34"/>
      <c r="AC3120" s="35"/>
      <c r="AD3120" s="36"/>
      <c r="AE3120" s="49"/>
      <c r="AF3120" s="246"/>
      <c r="AG3120" s="257">
        <f t="shared" si="288"/>
        <v>0</v>
      </c>
      <c r="AH3120" s="252" t="str">
        <f t="shared" si="290"/>
        <v/>
      </c>
      <c r="AI3120" s="258">
        <f t="shared" si="291"/>
        <v>0</v>
      </c>
    </row>
    <row r="3121" spans="1:35" ht="14.25" customHeight="1" x14ac:dyDescent="0.2">
      <c r="A3121" s="20"/>
      <c r="B3121" s="7"/>
      <c r="C3121" s="7"/>
      <c r="D3121" s="88"/>
      <c r="E3121" s="6"/>
      <c r="F3121" s="88"/>
      <c r="G3121" s="14"/>
      <c r="H3121" s="14"/>
      <c r="I3121" s="17"/>
      <c r="J3121" s="17"/>
      <c r="K3121" s="6"/>
      <c r="L3121" s="6"/>
      <c r="M3121" s="136"/>
      <c r="N3121" s="14"/>
      <c r="O3121" s="26"/>
      <c r="P3121" s="14"/>
      <c r="Q3121" s="14"/>
      <c r="R3121" s="14"/>
      <c r="S3121" s="14"/>
      <c r="T3121" s="14"/>
      <c r="U3121" s="14"/>
      <c r="V3121" s="6"/>
      <c r="W3121" s="256">
        <f t="shared" si="287"/>
        <v>0</v>
      </c>
      <c r="X3121" s="144" t="str">
        <f t="shared" si="289"/>
        <v/>
      </c>
      <c r="Y3121" s="26"/>
      <c r="Z3121" s="34"/>
      <c r="AA3121" s="34"/>
      <c r="AB3121" s="34"/>
      <c r="AC3121" s="35"/>
      <c r="AD3121" s="36"/>
      <c r="AE3121" s="49"/>
      <c r="AF3121" s="246"/>
      <c r="AG3121" s="257">
        <f t="shared" si="288"/>
        <v>0</v>
      </c>
      <c r="AH3121" s="252" t="str">
        <f t="shared" si="290"/>
        <v/>
      </c>
      <c r="AI3121" s="258">
        <f t="shared" si="291"/>
        <v>0</v>
      </c>
    </row>
    <row r="3122" spans="1:35" ht="14.25" customHeight="1" x14ac:dyDescent="0.2">
      <c r="A3122" s="20"/>
      <c r="B3122" s="7"/>
      <c r="C3122" s="7"/>
      <c r="D3122" s="88"/>
      <c r="E3122" s="6"/>
      <c r="F3122" s="88"/>
      <c r="G3122" s="14"/>
      <c r="H3122" s="14"/>
      <c r="I3122" s="17"/>
      <c r="J3122" s="17"/>
      <c r="K3122" s="6"/>
      <c r="L3122" s="6"/>
      <c r="M3122" s="136"/>
      <c r="N3122" s="14"/>
      <c r="O3122" s="26"/>
      <c r="P3122" s="14"/>
      <c r="Q3122" s="14"/>
      <c r="R3122" s="14"/>
      <c r="S3122" s="14"/>
      <c r="T3122" s="14"/>
      <c r="U3122" s="14"/>
      <c r="V3122" s="6"/>
      <c r="W3122" s="256">
        <f t="shared" si="287"/>
        <v>0</v>
      </c>
      <c r="X3122" s="144" t="str">
        <f t="shared" si="289"/>
        <v/>
      </c>
      <c r="Y3122" s="26"/>
      <c r="Z3122" s="34"/>
      <c r="AA3122" s="34"/>
      <c r="AB3122" s="34"/>
      <c r="AC3122" s="35"/>
      <c r="AD3122" s="36"/>
      <c r="AE3122" s="49"/>
      <c r="AF3122" s="246"/>
      <c r="AG3122" s="257">
        <f t="shared" si="288"/>
        <v>0</v>
      </c>
      <c r="AH3122" s="252" t="str">
        <f t="shared" si="290"/>
        <v/>
      </c>
      <c r="AI3122" s="258">
        <f t="shared" si="291"/>
        <v>0</v>
      </c>
    </row>
    <row r="3123" spans="1:35" ht="14.25" customHeight="1" x14ac:dyDescent="0.2">
      <c r="A3123" s="20"/>
      <c r="B3123" s="7"/>
      <c r="C3123" s="7"/>
      <c r="D3123" s="88"/>
      <c r="E3123" s="6"/>
      <c r="F3123" s="88"/>
      <c r="G3123" s="14"/>
      <c r="H3123" s="14"/>
      <c r="I3123" s="17"/>
      <c r="J3123" s="17"/>
      <c r="K3123" s="6"/>
      <c r="L3123" s="6"/>
      <c r="M3123" s="136"/>
      <c r="N3123" s="14"/>
      <c r="O3123" s="26"/>
      <c r="P3123" s="14"/>
      <c r="Q3123" s="14"/>
      <c r="R3123" s="14"/>
      <c r="S3123" s="14"/>
      <c r="T3123" s="14"/>
      <c r="U3123" s="14"/>
      <c r="V3123" s="6"/>
      <c r="W3123" s="256">
        <f t="shared" si="287"/>
        <v>0</v>
      </c>
      <c r="X3123" s="144" t="str">
        <f t="shared" si="289"/>
        <v/>
      </c>
      <c r="Y3123" s="26"/>
      <c r="Z3123" s="34"/>
      <c r="AA3123" s="34"/>
      <c r="AB3123" s="34"/>
      <c r="AC3123" s="35"/>
      <c r="AD3123" s="36"/>
      <c r="AE3123" s="49"/>
      <c r="AF3123" s="246"/>
      <c r="AG3123" s="257">
        <f t="shared" si="288"/>
        <v>0</v>
      </c>
      <c r="AH3123" s="252" t="str">
        <f t="shared" si="290"/>
        <v/>
      </c>
      <c r="AI3123" s="258">
        <f t="shared" si="291"/>
        <v>0</v>
      </c>
    </row>
    <row r="3124" spans="1:35" ht="14.25" customHeight="1" x14ac:dyDescent="0.2">
      <c r="A3124" s="20"/>
      <c r="B3124" s="7"/>
      <c r="C3124" s="7"/>
      <c r="D3124" s="88"/>
      <c r="E3124" s="6"/>
      <c r="F3124" s="88"/>
      <c r="G3124" s="14"/>
      <c r="H3124" s="14"/>
      <c r="I3124" s="17"/>
      <c r="J3124" s="17"/>
      <c r="K3124" s="6"/>
      <c r="L3124" s="6"/>
      <c r="M3124" s="136"/>
      <c r="N3124" s="14"/>
      <c r="O3124" s="26"/>
      <c r="P3124" s="14"/>
      <c r="Q3124" s="14"/>
      <c r="R3124" s="14"/>
      <c r="S3124" s="14"/>
      <c r="T3124" s="14"/>
      <c r="U3124" s="14"/>
      <c r="V3124" s="6"/>
      <c r="W3124" s="256">
        <f t="shared" si="287"/>
        <v>0</v>
      </c>
      <c r="X3124" s="144" t="str">
        <f t="shared" si="289"/>
        <v/>
      </c>
      <c r="Y3124" s="26"/>
      <c r="Z3124" s="34"/>
      <c r="AA3124" s="34"/>
      <c r="AB3124" s="34"/>
      <c r="AC3124" s="35"/>
      <c r="AD3124" s="36"/>
      <c r="AE3124" s="49"/>
      <c r="AF3124" s="246"/>
      <c r="AG3124" s="257">
        <f t="shared" si="288"/>
        <v>0</v>
      </c>
      <c r="AH3124" s="252" t="str">
        <f t="shared" si="290"/>
        <v/>
      </c>
      <c r="AI3124" s="258">
        <f t="shared" si="291"/>
        <v>0</v>
      </c>
    </row>
    <row r="3125" spans="1:35" ht="14.25" customHeight="1" x14ac:dyDescent="0.2">
      <c r="A3125" s="20"/>
      <c r="B3125" s="7"/>
      <c r="C3125" s="7"/>
      <c r="D3125" s="88"/>
      <c r="E3125" s="6"/>
      <c r="F3125" s="88"/>
      <c r="G3125" s="14"/>
      <c r="H3125" s="14"/>
      <c r="I3125" s="17"/>
      <c r="J3125" s="17"/>
      <c r="K3125" s="6"/>
      <c r="L3125" s="6"/>
      <c r="M3125" s="136"/>
      <c r="N3125" s="14"/>
      <c r="O3125" s="26"/>
      <c r="P3125" s="14"/>
      <c r="Q3125" s="14"/>
      <c r="R3125" s="14"/>
      <c r="S3125" s="14"/>
      <c r="T3125" s="14"/>
      <c r="U3125" s="14"/>
      <c r="V3125" s="6"/>
      <c r="W3125" s="256">
        <f t="shared" si="287"/>
        <v>0</v>
      </c>
      <c r="X3125" s="144" t="str">
        <f t="shared" si="289"/>
        <v/>
      </c>
      <c r="Y3125" s="26"/>
      <c r="Z3125" s="34"/>
      <c r="AA3125" s="34"/>
      <c r="AB3125" s="34"/>
      <c r="AC3125" s="35"/>
      <c r="AD3125" s="36"/>
      <c r="AE3125" s="49"/>
      <c r="AF3125" s="246"/>
      <c r="AG3125" s="257">
        <f t="shared" si="288"/>
        <v>0</v>
      </c>
      <c r="AH3125" s="252" t="str">
        <f t="shared" si="290"/>
        <v/>
      </c>
      <c r="AI3125" s="258">
        <f t="shared" si="291"/>
        <v>0</v>
      </c>
    </row>
    <row r="3126" spans="1:35" ht="14.25" customHeight="1" x14ac:dyDescent="0.2">
      <c r="A3126" s="20"/>
      <c r="B3126" s="7"/>
      <c r="C3126" s="7"/>
      <c r="D3126" s="88"/>
      <c r="E3126" s="6"/>
      <c r="F3126" s="88"/>
      <c r="G3126" s="14"/>
      <c r="H3126" s="14"/>
      <c r="I3126" s="17"/>
      <c r="J3126" s="17"/>
      <c r="K3126" s="6"/>
      <c r="L3126" s="6"/>
      <c r="M3126" s="136"/>
      <c r="N3126" s="14"/>
      <c r="O3126" s="26"/>
      <c r="P3126" s="14"/>
      <c r="Q3126" s="14"/>
      <c r="R3126" s="14"/>
      <c r="S3126" s="14"/>
      <c r="T3126" s="14"/>
      <c r="U3126" s="14"/>
      <c r="V3126" s="6"/>
      <c r="W3126" s="256">
        <f t="shared" si="287"/>
        <v>0</v>
      </c>
      <c r="X3126" s="144" t="str">
        <f t="shared" si="289"/>
        <v/>
      </c>
      <c r="Y3126" s="26"/>
      <c r="Z3126" s="34"/>
      <c r="AA3126" s="34"/>
      <c r="AB3126" s="34"/>
      <c r="AC3126" s="35"/>
      <c r="AD3126" s="36"/>
      <c r="AE3126" s="49"/>
      <c r="AF3126" s="246"/>
      <c r="AG3126" s="257">
        <f t="shared" si="288"/>
        <v>0</v>
      </c>
      <c r="AH3126" s="252" t="str">
        <f t="shared" si="290"/>
        <v/>
      </c>
      <c r="AI3126" s="258">
        <f t="shared" si="291"/>
        <v>0</v>
      </c>
    </row>
    <row r="3127" spans="1:35" ht="14.25" customHeight="1" x14ac:dyDescent="0.2">
      <c r="A3127" s="20"/>
      <c r="B3127" s="7"/>
      <c r="C3127" s="7"/>
      <c r="D3127" s="88"/>
      <c r="E3127" s="6"/>
      <c r="F3127" s="88"/>
      <c r="G3127" s="14"/>
      <c r="H3127" s="14"/>
      <c r="I3127" s="17"/>
      <c r="J3127" s="17"/>
      <c r="K3127" s="6"/>
      <c r="L3127" s="6"/>
      <c r="M3127" s="136"/>
      <c r="N3127" s="14"/>
      <c r="O3127" s="26"/>
      <c r="P3127" s="14"/>
      <c r="Q3127" s="14"/>
      <c r="R3127" s="14"/>
      <c r="S3127" s="14"/>
      <c r="T3127" s="14"/>
      <c r="U3127" s="14"/>
      <c r="V3127" s="6"/>
      <c r="W3127" s="256">
        <f t="shared" si="287"/>
        <v>0</v>
      </c>
      <c r="X3127" s="144" t="str">
        <f t="shared" si="289"/>
        <v/>
      </c>
      <c r="Y3127" s="26"/>
      <c r="Z3127" s="34"/>
      <c r="AA3127" s="34"/>
      <c r="AB3127" s="34"/>
      <c r="AC3127" s="35"/>
      <c r="AD3127" s="36"/>
      <c r="AE3127" s="49"/>
      <c r="AF3127" s="246"/>
      <c r="AG3127" s="257">
        <f t="shared" si="288"/>
        <v>0</v>
      </c>
      <c r="AH3127" s="252" t="str">
        <f t="shared" si="290"/>
        <v/>
      </c>
      <c r="AI3127" s="258">
        <f t="shared" si="291"/>
        <v>0</v>
      </c>
    </row>
    <row r="3128" spans="1:35" ht="14.25" customHeight="1" x14ac:dyDescent="0.2">
      <c r="A3128" s="20"/>
      <c r="B3128" s="7"/>
      <c r="C3128" s="7"/>
      <c r="D3128" s="88"/>
      <c r="E3128" s="6"/>
      <c r="F3128" s="88"/>
      <c r="G3128" s="14"/>
      <c r="H3128" s="14"/>
      <c r="I3128" s="17"/>
      <c r="J3128" s="17"/>
      <c r="K3128" s="6"/>
      <c r="L3128" s="6"/>
      <c r="M3128" s="136"/>
      <c r="N3128" s="14"/>
      <c r="O3128" s="26"/>
      <c r="P3128" s="14"/>
      <c r="Q3128" s="14"/>
      <c r="R3128" s="14"/>
      <c r="S3128" s="14"/>
      <c r="T3128" s="14"/>
      <c r="U3128" s="14"/>
      <c r="V3128" s="6"/>
      <c r="W3128" s="256">
        <f t="shared" si="287"/>
        <v>0</v>
      </c>
      <c r="X3128" s="144" t="str">
        <f t="shared" si="289"/>
        <v/>
      </c>
      <c r="Y3128" s="26"/>
      <c r="Z3128" s="34"/>
      <c r="AA3128" s="34"/>
      <c r="AB3128" s="34"/>
      <c r="AC3128" s="35"/>
      <c r="AD3128" s="36"/>
      <c r="AE3128" s="49"/>
      <c r="AF3128" s="246"/>
      <c r="AG3128" s="257">
        <f t="shared" si="288"/>
        <v>0</v>
      </c>
      <c r="AH3128" s="252" t="str">
        <f t="shared" si="290"/>
        <v/>
      </c>
      <c r="AI3128" s="258">
        <f t="shared" si="291"/>
        <v>0</v>
      </c>
    </row>
    <row r="3129" spans="1:35" ht="14.25" customHeight="1" x14ac:dyDescent="0.2">
      <c r="A3129" s="20"/>
      <c r="B3129" s="7"/>
      <c r="C3129" s="7"/>
      <c r="D3129" s="88"/>
      <c r="E3129" s="6"/>
      <c r="F3129" s="88"/>
      <c r="G3129" s="14"/>
      <c r="H3129" s="14"/>
      <c r="I3129" s="17"/>
      <c r="J3129" s="17"/>
      <c r="K3129" s="6"/>
      <c r="L3129" s="6"/>
      <c r="M3129" s="136"/>
      <c r="N3129" s="14"/>
      <c r="O3129" s="26"/>
      <c r="P3129" s="14"/>
      <c r="Q3129" s="14"/>
      <c r="R3129" s="14"/>
      <c r="S3129" s="14"/>
      <c r="T3129" s="14"/>
      <c r="U3129" s="14"/>
      <c r="V3129" s="6"/>
      <c r="W3129" s="256">
        <f t="shared" si="287"/>
        <v>0</v>
      </c>
      <c r="X3129" s="144" t="str">
        <f t="shared" si="289"/>
        <v/>
      </c>
      <c r="Y3129" s="26"/>
      <c r="Z3129" s="34"/>
      <c r="AA3129" s="34"/>
      <c r="AB3129" s="34"/>
      <c r="AC3129" s="35"/>
      <c r="AD3129" s="36"/>
      <c r="AE3129" s="49"/>
      <c r="AF3129" s="246"/>
      <c r="AG3129" s="257">
        <f t="shared" si="288"/>
        <v>0</v>
      </c>
      <c r="AH3129" s="252" t="str">
        <f t="shared" si="290"/>
        <v/>
      </c>
      <c r="AI3129" s="258">
        <f t="shared" si="291"/>
        <v>0</v>
      </c>
    </row>
    <row r="3130" spans="1:35" ht="14.25" customHeight="1" x14ac:dyDescent="0.2">
      <c r="A3130" s="20"/>
      <c r="B3130" s="7"/>
      <c r="C3130" s="7"/>
      <c r="D3130" s="88"/>
      <c r="E3130" s="6"/>
      <c r="F3130" s="88"/>
      <c r="G3130" s="14"/>
      <c r="H3130" s="14"/>
      <c r="I3130" s="17"/>
      <c r="J3130" s="17"/>
      <c r="K3130" s="6"/>
      <c r="L3130" s="6"/>
      <c r="M3130" s="136"/>
      <c r="N3130" s="14"/>
      <c r="O3130" s="26"/>
      <c r="P3130" s="14"/>
      <c r="Q3130" s="14"/>
      <c r="R3130" s="14"/>
      <c r="S3130" s="14"/>
      <c r="T3130" s="14"/>
      <c r="U3130" s="14"/>
      <c r="V3130" s="6"/>
      <c r="W3130" s="256">
        <f t="shared" si="287"/>
        <v>0</v>
      </c>
      <c r="X3130" s="144" t="str">
        <f t="shared" si="289"/>
        <v/>
      </c>
      <c r="Y3130" s="26"/>
      <c r="Z3130" s="34"/>
      <c r="AA3130" s="34"/>
      <c r="AB3130" s="34"/>
      <c r="AC3130" s="35"/>
      <c r="AD3130" s="36"/>
      <c r="AE3130" s="49"/>
      <c r="AF3130" s="246"/>
      <c r="AG3130" s="257">
        <f t="shared" si="288"/>
        <v>0</v>
      </c>
      <c r="AH3130" s="252" t="str">
        <f t="shared" si="290"/>
        <v/>
      </c>
      <c r="AI3130" s="258">
        <f t="shared" si="291"/>
        <v>0</v>
      </c>
    </row>
    <row r="3131" spans="1:35" ht="14.25" customHeight="1" x14ac:dyDescent="0.2">
      <c r="A3131" s="20"/>
      <c r="B3131" s="7"/>
      <c r="C3131" s="7"/>
      <c r="D3131" s="88"/>
      <c r="E3131" s="6"/>
      <c r="F3131" s="88"/>
      <c r="G3131" s="14"/>
      <c r="H3131" s="14"/>
      <c r="I3131" s="17"/>
      <c r="J3131" s="17"/>
      <c r="K3131" s="6"/>
      <c r="L3131" s="6"/>
      <c r="M3131" s="136"/>
      <c r="N3131" s="14"/>
      <c r="O3131" s="26"/>
      <c r="P3131" s="14"/>
      <c r="Q3131" s="14"/>
      <c r="R3131" s="14"/>
      <c r="S3131" s="14"/>
      <c r="T3131" s="14"/>
      <c r="U3131" s="14"/>
      <c r="V3131" s="6"/>
      <c r="W3131" s="256">
        <f t="shared" si="287"/>
        <v>0</v>
      </c>
      <c r="X3131" s="144" t="str">
        <f t="shared" si="289"/>
        <v/>
      </c>
      <c r="Y3131" s="26"/>
      <c r="Z3131" s="34"/>
      <c r="AA3131" s="34"/>
      <c r="AB3131" s="34"/>
      <c r="AC3131" s="35"/>
      <c r="AD3131" s="36"/>
      <c r="AE3131" s="49"/>
      <c r="AF3131" s="246"/>
      <c r="AG3131" s="257">
        <f t="shared" si="288"/>
        <v>0</v>
      </c>
      <c r="AH3131" s="252" t="str">
        <f t="shared" si="290"/>
        <v/>
      </c>
      <c r="AI3131" s="258">
        <f t="shared" si="291"/>
        <v>0</v>
      </c>
    </row>
    <row r="3132" spans="1:35" ht="14.25" customHeight="1" x14ac:dyDescent="0.2">
      <c r="A3132" s="20"/>
      <c r="B3132" s="7"/>
      <c r="C3132" s="7"/>
      <c r="D3132" s="88"/>
      <c r="E3132" s="6"/>
      <c r="F3132" s="88"/>
      <c r="G3132" s="14"/>
      <c r="H3132" s="14"/>
      <c r="I3132" s="17"/>
      <c r="J3132" s="17"/>
      <c r="K3132" s="6"/>
      <c r="L3132" s="6"/>
      <c r="M3132" s="136"/>
      <c r="N3132" s="14"/>
      <c r="O3132" s="26"/>
      <c r="P3132" s="14"/>
      <c r="Q3132" s="14"/>
      <c r="R3132" s="14"/>
      <c r="S3132" s="14"/>
      <c r="T3132" s="14"/>
      <c r="U3132" s="14"/>
      <c r="V3132" s="6"/>
      <c r="W3132" s="256">
        <f t="shared" si="287"/>
        <v>0</v>
      </c>
      <c r="X3132" s="144" t="str">
        <f t="shared" si="289"/>
        <v/>
      </c>
      <c r="Y3132" s="26"/>
      <c r="Z3132" s="34"/>
      <c r="AA3132" s="34"/>
      <c r="AB3132" s="34"/>
      <c r="AC3132" s="35"/>
      <c r="AD3132" s="36"/>
      <c r="AE3132" s="49"/>
      <c r="AF3132" s="246"/>
      <c r="AG3132" s="257">
        <f t="shared" si="288"/>
        <v>0</v>
      </c>
      <c r="AH3132" s="252" t="str">
        <f t="shared" si="290"/>
        <v/>
      </c>
      <c r="AI3132" s="258">
        <f t="shared" si="291"/>
        <v>0</v>
      </c>
    </row>
    <row r="3133" spans="1:35" ht="14.25" customHeight="1" x14ac:dyDescent="0.2">
      <c r="A3133" s="20"/>
      <c r="B3133" s="7"/>
      <c r="C3133" s="7"/>
      <c r="D3133" s="88"/>
      <c r="E3133" s="6"/>
      <c r="F3133" s="88"/>
      <c r="G3133" s="14"/>
      <c r="H3133" s="14"/>
      <c r="I3133" s="17"/>
      <c r="J3133" s="17"/>
      <c r="K3133" s="6"/>
      <c r="L3133" s="6"/>
      <c r="M3133" s="136"/>
      <c r="N3133" s="14"/>
      <c r="O3133" s="26"/>
      <c r="P3133" s="14"/>
      <c r="Q3133" s="14"/>
      <c r="R3133" s="14"/>
      <c r="S3133" s="14"/>
      <c r="T3133" s="14"/>
      <c r="U3133" s="14"/>
      <c r="V3133" s="6"/>
      <c r="W3133" s="256">
        <f t="shared" si="287"/>
        <v>0</v>
      </c>
      <c r="X3133" s="144" t="str">
        <f t="shared" si="289"/>
        <v/>
      </c>
      <c r="Y3133" s="26"/>
      <c r="Z3133" s="34"/>
      <c r="AA3133" s="34"/>
      <c r="AB3133" s="34"/>
      <c r="AC3133" s="35"/>
      <c r="AD3133" s="36"/>
      <c r="AE3133" s="49"/>
      <c r="AF3133" s="246"/>
      <c r="AG3133" s="257">
        <f t="shared" si="288"/>
        <v>0</v>
      </c>
      <c r="AH3133" s="252" t="str">
        <f t="shared" si="290"/>
        <v/>
      </c>
      <c r="AI3133" s="258">
        <f t="shared" si="291"/>
        <v>0</v>
      </c>
    </row>
    <row r="3134" spans="1:35" ht="14.25" customHeight="1" x14ac:dyDescent="0.2">
      <c r="A3134" s="20"/>
      <c r="B3134" s="7"/>
      <c r="C3134" s="7"/>
      <c r="D3134" s="88"/>
      <c r="E3134" s="6"/>
      <c r="F3134" s="88"/>
      <c r="G3134" s="14"/>
      <c r="H3134" s="14"/>
      <c r="I3134" s="17"/>
      <c r="J3134" s="17"/>
      <c r="K3134" s="6"/>
      <c r="L3134" s="6"/>
      <c r="M3134" s="136"/>
      <c r="N3134" s="14"/>
      <c r="O3134" s="26"/>
      <c r="P3134" s="14"/>
      <c r="Q3134" s="14"/>
      <c r="R3134" s="14"/>
      <c r="S3134" s="14"/>
      <c r="T3134" s="14"/>
      <c r="U3134" s="14"/>
      <c r="V3134" s="6"/>
      <c r="W3134" s="256">
        <f t="shared" si="287"/>
        <v>0</v>
      </c>
      <c r="X3134" s="144" t="str">
        <f t="shared" si="289"/>
        <v/>
      </c>
      <c r="Y3134" s="26"/>
      <c r="Z3134" s="34"/>
      <c r="AA3134" s="34"/>
      <c r="AB3134" s="34"/>
      <c r="AC3134" s="35"/>
      <c r="AD3134" s="36"/>
      <c r="AE3134" s="49"/>
      <c r="AF3134" s="246"/>
      <c r="AG3134" s="257">
        <f t="shared" si="288"/>
        <v>0</v>
      </c>
      <c r="AH3134" s="252" t="str">
        <f t="shared" si="290"/>
        <v/>
      </c>
      <c r="AI3134" s="258">
        <f t="shared" si="291"/>
        <v>0</v>
      </c>
    </row>
    <row r="3135" spans="1:35" ht="14.25" customHeight="1" x14ac:dyDescent="0.2">
      <c r="A3135" s="20"/>
      <c r="B3135" s="7"/>
      <c r="C3135" s="7"/>
      <c r="D3135" s="88"/>
      <c r="E3135" s="6"/>
      <c r="F3135" s="88"/>
      <c r="G3135" s="14"/>
      <c r="H3135" s="14"/>
      <c r="I3135" s="17"/>
      <c r="J3135" s="17"/>
      <c r="K3135" s="6"/>
      <c r="L3135" s="6"/>
      <c r="M3135" s="136"/>
      <c r="N3135" s="14"/>
      <c r="O3135" s="26"/>
      <c r="P3135" s="14"/>
      <c r="Q3135" s="14"/>
      <c r="R3135" s="14"/>
      <c r="S3135" s="14"/>
      <c r="T3135" s="14"/>
      <c r="U3135" s="14"/>
      <c r="V3135" s="6"/>
      <c r="W3135" s="256">
        <f t="shared" si="287"/>
        <v>0</v>
      </c>
      <c r="X3135" s="144" t="str">
        <f t="shared" si="289"/>
        <v/>
      </c>
      <c r="Y3135" s="26"/>
      <c r="Z3135" s="34"/>
      <c r="AA3135" s="34"/>
      <c r="AB3135" s="34"/>
      <c r="AC3135" s="35"/>
      <c r="AD3135" s="36"/>
      <c r="AE3135" s="49"/>
      <c r="AF3135" s="246"/>
      <c r="AG3135" s="257">
        <f t="shared" si="288"/>
        <v>0</v>
      </c>
      <c r="AH3135" s="252" t="str">
        <f t="shared" si="290"/>
        <v/>
      </c>
      <c r="AI3135" s="258">
        <f t="shared" si="291"/>
        <v>0</v>
      </c>
    </row>
    <row r="3136" spans="1:35" ht="14.25" customHeight="1" x14ac:dyDescent="0.2">
      <c r="A3136" s="20"/>
      <c r="B3136" s="7"/>
      <c r="C3136" s="7"/>
      <c r="D3136" s="88"/>
      <c r="E3136" s="6"/>
      <c r="F3136" s="88"/>
      <c r="G3136" s="14"/>
      <c r="H3136" s="14"/>
      <c r="I3136" s="17"/>
      <c r="J3136" s="17"/>
      <c r="K3136" s="6"/>
      <c r="L3136" s="6"/>
      <c r="M3136" s="136"/>
      <c r="N3136" s="14"/>
      <c r="O3136" s="26"/>
      <c r="P3136" s="14"/>
      <c r="Q3136" s="14"/>
      <c r="R3136" s="14"/>
      <c r="S3136" s="14"/>
      <c r="T3136" s="14"/>
      <c r="U3136" s="14"/>
      <c r="V3136" s="6"/>
      <c r="W3136" s="256">
        <f t="shared" si="287"/>
        <v>0</v>
      </c>
      <c r="X3136" s="144" t="str">
        <f t="shared" si="289"/>
        <v/>
      </c>
      <c r="Y3136" s="26"/>
      <c r="Z3136" s="34"/>
      <c r="AA3136" s="34"/>
      <c r="AB3136" s="34"/>
      <c r="AC3136" s="35"/>
      <c r="AD3136" s="36"/>
      <c r="AE3136" s="49"/>
      <c r="AF3136" s="246"/>
      <c r="AG3136" s="257">
        <f t="shared" si="288"/>
        <v>0</v>
      </c>
      <c r="AH3136" s="252" t="str">
        <f t="shared" si="290"/>
        <v/>
      </c>
      <c r="AI3136" s="258">
        <f t="shared" si="291"/>
        <v>0</v>
      </c>
    </row>
    <row r="3137" spans="1:35" ht="14.25" customHeight="1" x14ac:dyDescent="0.2">
      <c r="A3137" s="20"/>
      <c r="B3137" s="7"/>
      <c r="C3137" s="7"/>
      <c r="D3137" s="88"/>
      <c r="E3137" s="6"/>
      <c r="F3137" s="88"/>
      <c r="G3137" s="14"/>
      <c r="H3137" s="14"/>
      <c r="I3137" s="17"/>
      <c r="J3137" s="17"/>
      <c r="K3137" s="6"/>
      <c r="L3137" s="6"/>
      <c r="M3137" s="136"/>
      <c r="N3137" s="14"/>
      <c r="O3137" s="26"/>
      <c r="P3137" s="14"/>
      <c r="Q3137" s="14"/>
      <c r="R3137" s="14"/>
      <c r="S3137" s="14"/>
      <c r="T3137" s="14"/>
      <c r="U3137" s="14"/>
      <c r="V3137" s="6"/>
      <c r="W3137" s="256">
        <f t="shared" si="287"/>
        <v>0</v>
      </c>
      <c r="X3137" s="144" t="str">
        <f t="shared" si="289"/>
        <v/>
      </c>
      <c r="Y3137" s="26"/>
      <c r="Z3137" s="34"/>
      <c r="AA3137" s="34"/>
      <c r="AB3137" s="34"/>
      <c r="AC3137" s="35"/>
      <c r="AD3137" s="36"/>
      <c r="AE3137" s="49"/>
      <c r="AF3137" s="246"/>
      <c r="AG3137" s="257">
        <f t="shared" si="288"/>
        <v>0</v>
      </c>
      <c r="AH3137" s="252" t="str">
        <f t="shared" si="290"/>
        <v/>
      </c>
      <c r="AI3137" s="258">
        <f t="shared" si="291"/>
        <v>0</v>
      </c>
    </row>
    <row r="3138" spans="1:35" ht="14.25" customHeight="1" x14ac:dyDescent="0.2">
      <c r="A3138" s="20"/>
      <c r="B3138" s="7"/>
      <c r="C3138" s="7"/>
      <c r="D3138" s="88"/>
      <c r="E3138" s="6"/>
      <c r="F3138" s="88"/>
      <c r="G3138" s="14"/>
      <c r="H3138" s="14"/>
      <c r="I3138" s="17"/>
      <c r="J3138" s="17"/>
      <c r="K3138" s="6"/>
      <c r="L3138" s="6"/>
      <c r="M3138" s="136"/>
      <c r="N3138" s="14"/>
      <c r="O3138" s="26"/>
      <c r="P3138" s="14"/>
      <c r="Q3138" s="14"/>
      <c r="R3138" s="14"/>
      <c r="S3138" s="14"/>
      <c r="T3138" s="14"/>
      <c r="U3138" s="14"/>
      <c r="V3138" s="6"/>
      <c r="W3138" s="256">
        <f t="shared" si="287"/>
        <v>0</v>
      </c>
      <c r="X3138" s="144" t="str">
        <f t="shared" si="289"/>
        <v/>
      </c>
      <c r="Y3138" s="26"/>
      <c r="Z3138" s="34"/>
      <c r="AA3138" s="34"/>
      <c r="AB3138" s="34"/>
      <c r="AC3138" s="35"/>
      <c r="AD3138" s="36"/>
      <c r="AE3138" s="49"/>
      <c r="AF3138" s="246"/>
      <c r="AG3138" s="257">
        <f t="shared" si="288"/>
        <v>0</v>
      </c>
      <c r="AH3138" s="252" t="str">
        <f t="shared" si="290"/>
        <v/>
      </c>
      <c r="AI3138" s="258">
        <f t="shared" si="291"/>
        <v>0</v>
      </c>
    </row>
    <row r="3139" spans="1:35" ht="14.25" customHeight="1" x14ac:dyDescent="0.2">
      <c r="A3139" s="20"/>
      <c r="B3139" s="7"/>
      <c r="C3139" s="7"/>
      <c r="D3139" s="88"/>
      <c r="E3139" s="6"/>
      <c r="F3139" s="88"/>
      <c r="G3139" s="14"/>
      <c r="H3139" s="14"/>
      <c r="I3139" s="17"/>
      <c r="J3139" s="17"/>
      <c r="K3139" s="6"/>
      <c r="L3139" s="6"/>
      <c r="M3139" s="136"/>
      <c r="N3139" s="14"/>
      <c r="O3139" s="26"/>
      <c r="P3139" s="14"/>
      <c r="Q3139" s="14"/>
      <c r="R3139" s="14"/>
      <c r="S3139" s="14"/>
      <c r="T3139" s="14"/>
      <c r="U3139" s="14"/>
      <c r="V3139" s="6"/>
      <c r="W3139" s="256">
        <f t="shared" si="287"/>
        <v>0</v>
      </c>
      <c r="X3139" s="144" t="str">
        <f t="shared" si="289"/>
        <v/>
      </c>
      <c r="Y3139" s="26"/>
      <c r="Z3139" s="34"/>
      <c r="AA3139" s="34"/>
      <c r="AB3139" s="34"/>
      <c r="AC3139" s="35"/>
      <c r="AD3139" s="36"/>
      <c r="AE3139" s="49"/>
      <c r="AF3139" s="246"/>
      <c r="AG3139" s="257">
        <f t="shared" si="288"/>
        <v>0</v>
      </c>
      <c r="AH3139" s="252" t="str">
        <f t="shared" si="290"/>
        <v/>
      </c>
      <c r="AI3139" s="258">
        <f t="shared" si="291"/>
        <v>0</v>
      </c>
    </row>
    <row r="3140" spans="1:35" ht="14.25" customHeight="1" x14ac:dyDescent="0.2">
      <c r="A3140" s="20"/>
      <c r="B3140" s="7"/>
      <c r="C3140" s="7"/>
      <c r="D3140" s="88"/>
      <c r="E3140" s="6"/>
      <c r="F3140" s="88"/>
      <c r="G3140" s="14"/>
      <c r="H3140" s="14"/>
      <c r="I3140" s="17"/>
      <c r="J3140" s="17"/>
      <c r="K3140" s="6"/>
      <c r="L3140" s="6"/>
      <c r="M3140" s="136"/>
      <c r="N3140" s="14"/>
      <c r="O3140" s="26"/>
      <c r="P3140" s="14"/>
      <c r="Q3140" s="14"/>
      <c r="R3140" s="14"/>
      <c r="S3140" s="14"/>
      <c r="T3140" s="14"/>
      <c r="U3140" s="14"/>
      <c r="V3140" s="6"/>
      <c r="W3140" s="256">
        <f t="shared" si="287"/>
        <v>0</v>
      </c>
      <c r="X3140" s="144" t="str">
        <f t="shared" si="289"/>
        <v/>
      </c>
      <c r="Y3140" s="26"/>
      <c r="Z3140" s="34"/>
      <c r="AA3140" s="34"/>
      <c r="AB3140" s="34"/>
      <c r="AC3140" s="35"/>
      <c r="AD3140" s="36"/>
      <c r="AE3140" s="49"/>
      <c r="AF3140" s="246"/>
      <c r="AG3140" s="257">
        <f t="shared" si="288"/>
        <v>0</v>
      </c>
      <c r="AH3140" s="252" t="str">
        <f t="shared" si="290"/>
        <v/>
      </c>
      <c r="AI3140" s="258">
        <f t="shared" si="291"/>
        <v>0</v>
      </c>
    </row>
    <row r="3141" spans="1:35" ht="14.25" customHeight="1" x14ac:dyDescent="0.2">
      <c r="A3141" s="20"/>
      <c r="B3141" s="7"/>
      <c r="C3141" s="7"/>
      <c r="D3141" s="88"/>
      <c r="E3141" s="6"/>
      <c r="F3141" s="88"/>
      <c r="G3141" s="14"/>
      <c r="H3141" s="14"/>
      <c r="I3141" s="17"/>
      <c r="J3141" s="17"/>
      <c r="K3141" s="6"/>
      <c r="L3141" s="6"/>
      <c r="M3141" s="136"/>
      <c r="N3141" s="14"/>
      <c r="O3141" s="26"/>
      <c r="P3141" s="14"/>
      <c r="Q3141" s="14"/>
      <c r="R3141" s="14"/>
      <c r="S3141" s="14"/>
      <c r="T3141" s="14"/>
      <c r="U3141" s="14"/>
      <c r="V3141" s="6"/>
      <c r="W3141" s="256">
        <f t="shared" si="287"/>
        <v>0</v>
      </c>
      <c r="X3141" s="144" t="str">
        <f t="shared" si="289"/>
        <v/>
      </c>
      <c r="Y3141" s="26"/>
      <c r="Z3141" s="34"/>
      <c r="AA3141" s="34"/>
      <c r="AB3141" s="34"/>
      <c r="AC3141" s="35"/>
      <c r="AD3141" s="36"/>
      <c r="AE3141" s="49"/>
      <c r="AF3141" s="246"/>
      <c r="AG3141" s="257">
        <f t="shared" si="288"/>
        <v>0</v>
      </c>
      <c r="AH3141" s="252" t="str">
        <f t="shared" si="290"/>
        <v/>
      </c>
      <c r="AI3141" s="258">
        <f t="shared" si="291"/>
        <v>0</v>
      </c>
    </row>
    <row r="3142" spans="1:35" ht="14.25" customHeight="1" x14ac:dyDescent="0.2">
      <c r="A3142" s="20"/>
      <c r="B3142" s="7"/>
      <c r="C3142" s="7"/>
      <c r="D3142" s="88"/>
      <c r="E3142" s="6"/>
      <c r="F3142" s="88"/>
      <c r="G3142" s="14"/>
      <c r="H3142" s="14"/>
      <c r="I3142" s="17"/>
      <c r="J3142" s="17"/>
      <c r="K3142" s="6"/>
      <c r="L3142" s="6"/>
      <c r="M3142" s="136"/>
      <c r="N3142" s="14"/>
      <c r="O3142" s="26"/>
      <c r="P3142" s="14"/>
      <c r="Q3142" s="14"/>
      <c r="R3142" s="14"/>
      <c r="S3142" s="14"/>
      <c r="T3142" s="14"/>
      <c r="U3142" s="14"/>
      <c r="V3142" s="6"/>
      <c r="W3142" s="256">
        <f t="shared" si="287"/>
        <v>0</v>
      </c>
      <c r="X3142" s="144" t="str">
        <f t="shared" si="289"/>
        <v/>
      </c>
      <c r="Y3142" s="26"/>
      <c r="Z3142" s="34"/>
      <c r="AA3142" s="34"/>
      <c r="AB3142" s="34"/>
      <c r="AC3142" s="35"/>
      <c r="AD3142" s="36"/>
      <c r="AE3142" s="49"/>
      <c r="AF3142" s="246"/>
      <c r="AG3142" s="257">
        <f t="shared" si="288"/>
        <v>0</v>
      </c>
      <c r="AH3142" s="252" t="str">
        <f t="shared" si="290"/>
        <v/>
      </c>
      <c r="AI3142" s="258">
        <f t="shared" si="291"/>
        <v>0</v>
      </c>
    </row>
    <row r="3143" spans="1:35" ht="14.25" customHeight="1" x14ac:dyDescent="0.2">
      <c r="A3143" s="20"/>
      <c r="B3143" s="7"/>
      <c r="C3143" s="7"/>
      <c r="D3143" s="88"/>
      <c r="E3143" s="6"/>
      <c r="F3143" s="88"/>
      <c r="G3143" s="14"/>
      <c r="H3143" s="14"/>
      <c r="I3143" s="17"/>
      <c r="J3143" s="17"/>
      <c r="K3143" s="6"/>
      <c r="L3143" s="6"/>
      <c r="M3143" s="136"/>
      <c r="N3143" s="14"/>
      <c r="O3143" s="26"/>
      <c r="P3143" s="14"/>
      <c r="Q3143" s="14"/>
      <c r="R3143" s="14"/>
      <c r="S3143" s="14"/>
      <c r="T3143" s="14"/>
      <c r="U3143" s="14"/>
      <c r="V3143" s="6"/>
      <c r="W3143" s="256">
        <f t="shared" si="287"/>
        <v>0</v>
      </c>
      <c r="X3143" s="144" t="str">
        <f t="shared" si="289"/>
        <v/>
      </c>
      <c r="Y3143" s="26"/>
      <c r="Z3143" s="34"/>
      <c r="AA3143" s="34"/>
      <c r="AB3143" s="34"/>
      <c r="AC3143" s="35"/>
      <c r="AD3143" s="36"/>
      <c r="AE3143" s="49"/>
      <c r="AF3143" s="246"/>
      <c r="AG3143" s="257">
        <f t="shared" si="288"/>
        <v>0</v>
      </c>
      <c r="AH3143" s="252" t="str">
        <f t="shared" si="290"/>
        <v/>
      </c>
      <c r="AI3143" s="258">
        <f t="shared" si="291"/>
        <v>0</v>
      </c>
    </row>
    <row r="3144" spans="1:35" ht="14.25" customHeight="1" x14ac:dyDescent="0.2">
      <c r="A3144" s="20"/>
      <c r="B3144" s="7"/>
      <c r="C3144" s="7"/>
      <c r="D3144" s="88"/>
      <c r="E3144" s="6"/>
      <c r="F3144" s="88"/>
      <c r="G3144" s="14"/>
      <c r="H3144" s="14"/>
      <c r="I3144" s="17"/>
      <c r="J3144" s="17"/>
      <c r="K3144" s="6"/>
      <c r="L3144" s="6"/>
      <c r="M3144" s="136"/>
      <c r="N3144" s="14"/>
      <c r="O3144" s="26"/>
      <c r="P3144" s="14"/>
      <c r="Q3144" s="14"/>
      <c r="R3144" s="14"/>
      <c r="S3144" s="14"/>
      <c r="T3144" s="14"/>
      <c r="U3144" s="14"/>
      <c r="V3144" s="6"/>
      <c r="W3144" s="256">
        <f t="shared" si="287"/>
        <v>0</v>
      </c>
      <c r="X3144" s="144" t="str">
        <f t="shared" si="289"/>
        <v/>
      </c>
      <c r="Y3144" s="26"/>
      <c r="Z3144" s="34"/>
      <c r="AA3144" s="34"/>
      <c r="AB3144" s="34"/>
      <c r="AC3144" s="35"/>
      <c r="AD3144" s="36"/>
      <c r="AE3144" s="49"/>
      <c r="AF3144" s="246"/>
      <c r="AG3144" s="257">
        <f t="shared" si="288"/>
        <v>0</v>
      </c>
      <c r="AH3144" s="252" t="str">
        <f t="shared" si="290"/>
        <v/>
      </c>
      <c r="AI3144" s="258">
        <f t="shared" si="291"/>
        <v>0</v>
      </c>
    </row>
    <row r="3145" spans="1:35" ht="14.25" customHeight="1" x14ac:dyDescent="0.2">
      <c r="A3145" s="20"/>
      <c r="B3145" s="7"/>
      <c r="C3145" s="7"/>
      <c r="D3145" s="88"/>
      <c r="E3145" s="6"/>
      <c r="F3145" s="88"/>
      <c r="G3145" s="14"/>
      <c r="H3145" s="14"/>
      <c r="I3145" s="17"/>
      <c r="J3145" s="17"/>
      <c r="K3145" s="6"/>
      <c r="L3145" s="6"/>
      <c r="M3145" s="136"/>
      <c r="N3145" s="14"/>
      <c r="O3145" s="26"/>
      <c r="P3145" s="14"/>
      <c r="Q3145" s="14"/>
      <c r="R3145" s="14"/>
      <c r="S3145" s="14"/>
      <c r="T3145" s="14"/>
      <c r="U3145" s="14"/>
      <c r="V3145" s="6"/>
      <c r="W3145" s="256">
        <f t="shared" si="287"/>
        <v>0</v>
      </c>
      <c r="X3145" s="144" t="str">
        <f t="shared" si="289"/>
        <v/>
      </c>
      <c r="Y3145" s="26"/>
      <c r="Z3145" s="34"/>
      <c r="AA3145" s="34"/>
      <c r="AB3145" s="34"/>
      <c r="AC3145" s="35"/>
      <c r="AD3145" s="36"/>
      <c r="AE3145" s="49"/>
      <c r="AF3145" s="246"/>
      <c r="AG3145" s="257">
        <f t="shared" si="288"/>
        <v>0</v>
      </c>
      <c r="AH3145" s="252" t="str">
        <f t="shared" si="290"/>
        <v/>
      </c>
      <c r="AI3145" s="258">
        <f t="shared" si="291"/>
        <v>0</v>
      </c>
    </row>
    <row r="3146" spans="1:35" ht="14.25" customHeight="1" x14ac:dyDescent="0.2">
      <c r="A3146" s="20"/>
      <c r="B3146" s="7"/>
      <c r="C3146" s="7"/>
      <c r="D3146" s="88"/>
      <c r="E3146" s="6"/>
      <c r="F3146" s="88"/>
      <c r="G3146" s="14"/>
      <c r="H3146" s="14"/>
      <c r="I3146" s="17"/>
      <c r="J3146" s="17"/>
      <c r="K3146" s="6"/>
      <c r="L3146" s="6"/>
      <c r="M3146" s="136"/>
      <c r="N3146" s="14"/>
      <c r="O3146" s="26"/>
      <c r="P3146" s="14"/>
      <c r="Q3146" s="14"/>
      <c r="R3146" s="14"/>
      <c r="S3146" s="14"/>
      <c r="T3146" s="14"/>
      <c r="U3146" s="14"/>
      <c r="V3146" s="6"/>
      <c r="W3146" s="256">
        <f t="shared" si="287"/>
        <v>0</v>
      </c>
      <c r="X3146" s="144" t="str">
        <f t="shared" si="289"/>
        <v/>
      </c>
      <c r="Y3146" s="26"/>
      <c r="Z3146" s="34"/>
      <c r="AA3146" s="34"/>
      <c r="AB3146" s="34"/>
      <c r="AC3146" s="35"/>
      <c r="AD3146" s="36"/>
      <c r="AE3146" s="49"/>
      <c r="AF3146" s="246"/>
      <c r="AG3146" s="257">
        <f t="shared" si="288"/>
        <v>0</v>
      </c>
      <c r="AH3146" s="252" t="str">
        <f t="shared" si="290"/>
        <v/>
      </c>
      <c r="AI3146" s="258">
        <f t="shared" si="291"/>
        <v>0</v>
      </c>
    </row>
    <row r="3147" spans="1:35" ht="14.25" customHeight="1" x14ac:dyDescent="0.2">
      <c r="A3147" s="20"/>
      <c r="B3147" s="7"/>
      <c r="C3147" s="7"/>
      <c r="D3147" s="88"/>
      <c r="E3147" s="6"/>
      <c r="F3147" s="88"/>
      <c r="G3147" s="14"/>
      <c r="H3147" s="14"/>
      <c r="I3147" s="17"/>
      <c r="J3147" s="17"/>
      <c r="K3147" s="6"/>
      <c r="L3147" s="6"/>
      <c r="M3147" s="136"/>
      <c r="N3147" s="14"/>
      <c r="O3147" s="26"/>
      <c r="P3147" s="14"/>
      <c r="Q3147" s="14"/>
      <c r="R3147" s="14"/>
      <c r="S3147" s="14"/>
      <c r="T3147" s="14"/>
      <c r="U3147" s="14"/>
      <c r="V3147" s="6"/>
      <c r="W3147" s="256">
        <f t="shared" si="287"/>
        <v>0</v>
      </c>
      <c r="X3147" s="144" t="str">
        <f t="shared" si="289"/>
        <v/>
      </c>
      <c r="Y3147" s="26"/>
      <c r="Z3147" s="34"/>
      <c r="AA3147" s="34"/>
      <c r="AB3147" s="34"/>
      <c r="AC3147" s="35"/>
      <c r="AD3147" s="36"/>
      <c r="AE3147" s="49"/>
      <c r="AF3147" s="246"/>
      <c r="AG3147" s="257">
        <f t="shared" si="288"/>
        <v>0</v>
      </c>
      <c r="AH3147" s="252" t="str">
        <f t="shared" si="290"/>
        <v/>
      </c>
      <c r="AI3147" s="258">
        <f t="shared" si="291"/>
        <v>0</v>
      </c>
    </row>
    <row r="3148" spans="1:35" ht="14.25" customHeight="1" x14ac:dyDescent="0.2">
      <c r="A3148" s="20"/>
      <c r="B3148" s="7"/>
      <c r="C3148" s="7"/>
      <c r="D3148" s="88"/>
      <c r="E3148" s="6"/>
      <c r="F3148" s="88"/>
      <c r="G3148" s="14"/>
      <c r="H3148" s="14"/>
      <c r="I3148" s="17"/>
      <c r="J3148" s="17"/>
      <c r="K3148" s="6"/>
      <c r="L3148" s="6"/>
      <c r="M3148" s="136"/>
      <c r="N3148" s="14"/>
      <c r="O3148" s="26"/>
      <c r="P3148" s="14"/>
      <c r="Q3148" s="14"/>
      <c r="R3148" s="14"/>
      <c r="S3148" s="14"/>
      <c r="T3148" s="14"/>
      <c r="U3148" s="14"/>
      <c r="V3148" s="6"/>
      <c r="W3148" s="256">
        <f t="shared" si="287"/>
        <v>0</v>
      </c>
      <c r="X3148" s="144" t="str">
        <f t="shared" si="289"/>
        <v/>
      </c>
      <c r="Y3148" s="26"/>
      <c r="Z3148" s="34"/>
      <c r="AA3148" s="34"/>
      <c r="AB3148" s="34"/>
      <c r="AC3148" s="35"/>
      <c r="AD3148" s="36"/>
      <c r="AE3148" s="49"/>
      <c r="AF3148" s="246"/>
      <c r="AG3148" s="257">
        <f t="shared" si="288"/>
        <v>0</v>
      </c>
      <c r="AH3148" s="252" t="str">
        <f t="shared" si="290"/>
        <v/>
      </c>
      <c r="AI3148" s="258">
        <f t="shared" si="291"/>
        <v>0</v>
      </c>
    </row>
    <row r="3149" spans="1:35" ht="14.25" customHeight="1" x14ac:dyDescent="0.2">
      <c r="A3149" s="20"/>
      <c r="B3149" s="7"/>
      <c r="C3149" s="7"/>
      <c r="D3149" s="88"/>
      <c r="E3149" s="6"/>
      <c r="F3149" s="88"/>
      <c r="G3149" s="14"/>
      <c r="H3149" s="14"/>
      <c r="I3149" s="17"/>
      <c r="J3149" s="17"/>
      <c r="K3149" s="6"/>
      <c r="L3149" s="6"/>
      <c r="M3149" s="136"/>
      <c r="N3149" s="14"/>
      <c r="O3149" s="26"/>
      <c r="P3149" s="14"/>
      <c r="Q3149" s="14"/>
      <c r="R3149" s="14"/>
      <c r="S3149" s="14"/>
      <c r="T3149" s="14"/>
      <c r="U3149" s="14"/>
      <c r="V3149" s="6"/>
      <c r="W3149" s="256">
        <f t="shared" si="287"/>
        <v>0</v>
      </c>
      <c r="X3149" s="144" t="str">
        <f t="shared" si="289"/>
        <v/>
      </c>
      <c r="Y3149" s="26"/>
      <c r="Z3149" s="34"/>
      <c r="AA3149" s="34"/>
      <c r="AB3149" s="34"/>
      <c r="AC3149" s="35"/>
      <c r="AD3149" s="36"/>
      <c r="AE3149" s="49"/>
      <c r="AF3149" s="246"/>
      <c r="AG3149" s="257">
        <f t="shared" si="288"/>
        <v>0</v>
      </c>
      <c r="AH3149" s="252" t="str">
        <f t="shared" si="290"/>
        <v/>
      </c>
      <c r="AI3149" s="258">
        <f t="shared" si="291"/>
        <v>0</v>
      </c>
    </row>
    <row r="3150" spans="1:35" ht="14.25" customHeight="1" x14ac:dyDescent="0.2">
      <c r="A3150" s="20"/>
      <c r="B3150" s="7"/>
      <c r="C3150" s="7"/>
      <c r="D3150" s="88"/>
      <c r="E3150" s="6"/>
      <c r="F3150" s="88"/>
      <c r="G3150" s="14"/>
      <c r="H3150" s="14"/>
      <c r="I3150" s="17"/>
      <c r="J3150" s="17"/>
      <c r="K3150" s="6"/>
      <c r="L3150" s="6"/>
      <c r="M3150" s="136"/>
      <c r="N3150" s="14"/>
      <c r="O3150" s="26"/>
      <c r="P3150" s="14"/>
      <c r="Q3150" s="14"/>
      <c r="R3150" s="14"/>
      <c r="S3150" s="14"/>
      <c r="T3150" s="14"/>
      <c r="U3150" s="14"/>
      <c r="V3150" s="6"/>
      <c r="W3150" s="256">
        <f t="shared" si="287"/>
        <v>0</v>
      </c>
      <c r="X3150" s="144" t="str">
        <f t="shared" si="289"/>
        <v/>
      </c>
      <c r="Y3150" s="26"/>
      <c r="Z3150" s="34"/>
      <c r="AA3150" s="34"/>
      <c r="AB3150" s="34"/>
      <c r="AC3150" s="35"/>
      <c r="AD3150" s="36"/>
      <c r="AE3150" s="49"/>
      <c r="AF3150" s="246"/>
      <c r="AG3150" s="257">
        <f t="shared" si="288"/>
        <v>0</v>
      </c>
      <c r="AH3150" s="252" t="str">
        <f t="shared" si="290"/>
        <v/>
      </c>
      <c r="AI3150" s="258">
        <f t="shared" si="291"/>
        <v>0</v>
      </c>
    </row>
    <row r="3151" spans="1:35" ht="14.25" customHeight="1" x14ac:dyDescent="0.2">
      <c r="A3151" s="20"/>
      <c r="B3151" s="7"/>
      <c r="C3151" s="7"/>
      <c r="D3151" s="88"/>
      <c r="E3151" s="6"/>
      <c r="F3151" s="88"/>
      <c r="G3151" s="14"/>
      <c r="H3151" s="14"/>
      <c r="I3151" s="17"/>
      <c r="J3151" s="17"/>
      <c r="K3151" s="6"/>
      <c r="L3151" s="6"/>
      <c r="M3151" s="136"/>
      <c r="N3151" s="14"/>
      <c r="O3151" s="26"/>
      <c r="P3151" s="14"/>
      <c r="Q3151" s="14"/>
      <c r="R3151" s="14"/>
      <c r="S3151" s="14"/>
      <c r="T3151" s="14"/>
      <c r="U3151" s="14"/>
      <c r="V3151" s="6"/>
      <c r="W3151" s="256">
        <f t="shared" si="287"/>
        <v>0</v>
      </c>
      <c r="X3151" s="144" t="str">
        <f t="shared" si="289"/>
        <v/>
      </c>
      <c r="Y3151" s="26"/>
      <c r="Z3151" s="34"/>
      <c r="AA3151" s="34"/>
      <c r="AB3151" s="34"/>
      <c r="AC3151" s="35"/>
      <c r="AD3151" s="36"/>
      <c r="AE3151" s="49"/>
      <c r="AF3151" s="246"/>
      <c r="AG3151" s="257">
        <f t="shared" si="288"/>
        <v>0</v>
      </c>
      <c r="AH3151" s="252" t="str">
        <f t="shared" si="290"/>
        <v/>
      </c>
      <c r="AI3151" s="258">
        <f t="shared" si="291"/>
        <v>0</v>
      </c>
    </row>
    <row r="3152" spans="1:35" ht="14.25" customHeight="1" x14ac:dyDescent="0.2">
      <c r="A3152" s="20"/>
      <c r="B3152" s="7"/>
      <c r="C3152" s="7"/>
      <c r="D3152" s="88"/>
      <c r="E3152" s="6"/>
      <c r="F3152" s="88"/>
      <c r="G3152" s="14"/>
      <c r="H3152" s="14"/>
      <c r="I3152" s="17"/>
      <c r="J3152" s="17"/>
      <c r="K3152" s="6"/>
      <c r="L3152" s="6"/>
      <c r="M3152" s="136"/>
      <c r="N3152" s="14"/>
      <c r="O3152" s="26"/>
      <c r="P3152" s="14"/>
      <c r="Q3152" s="14"/>
      <c r="R3152" s="14"/>
      <c r="S3152" s="14"/>
      <c r="T3152" s="14"/>
      <c r="U3152" s="14"/>
      <c r="V3152" s="6"/>
      <c r="W3152" s="256">
        <f t="shared" si="287"/>
        <v>0</v>
      </c>
      <c r="X3152" s="144" t="str">
        <f t="shared" si="289"/>
        <v/>
      </c>
      <c r="Y3152" s="26"/>
      <c r="Z3152" s="34"/>
      <c r="AA3152" s="34"/>
      <c r="AB3152" s="34"/>
      <c r="AC3152" s="35"/>
      <c r="AD3152" s="36"/>
      <c r="AE3152" s="49"/>
      <c r="AF3152" s="246"/>
      <c r="AG3152" s="257">
        <f t="shared" si="288"/>
        <v>0</v>
      </c>
      <c r="AH3152" s="252" t="str">
        <f t="shared" si="290"/>
        <v/>
      </c>
      <c r="AI3152" s="258">
        <f t="shared" si="291"/>
        <v>0</v>
      </c>
    </row>
    <row r="3153" spans="1:35" ht="14.25" customHeight="1" x14ac:dyDescent="0.2">
      <c r="A3153" s="20"/>
      <c r="B3153" s="7"/>
      <c r="C3153" s="7"/>
      <c r="D3153" s="88"/>
      <c r="E3153" s="6"/>
      <c r="F3153" s="88"/>
      <c r="G3153" s="14"/>
      <c r="H3153" s="14"/>
      <c r="I3153" s="17"/>
      <c r="J3153" s="17"/>
      <c r="K3153" s="6"/>
      <c r="L3153" s="6"/>
      <c r="M3153" s="136"/>
      <c r="N3153" s="14"/>
      <c r="O3153" s="26"/>
      <c r="P3153" s="14"/>
      <c r="Q3153" s="14"/>
      <c r="R3153" s="14"/>
      <c r="S3153" s="14"/>
      <c r="T3153" s="14"/>
      <c r="U3153" s="14"/>
      <c r="V3153" s="6"/>
      <c r="W3153" s="256">
        <f t="shared" si="287"/>
        <v>0</v>
      </c>
      <c r="X3153" s="144" t="str">
        <f t="shared" si="289"/>
        <v/>
      </c>
      <c r="Y3153" s="26"/>
      <c r="Z3153" s="34"/>
      <c r="AA3153" s="34"/>
      <c r="AB3153" s="34"/>
      <c r="AC3153" s="35"/>
      <c r="AD3153" s="36"/>
      <c r="AE3153" s="49"/>
      <c r="AF3153" s="246"/>
      <c r="AG3153" s="257">
        <f t="shared" si="288"/>
        <v>0</v>
      </c>
      <c r="AH3153" s="252" t="str">
        <f t="shared" si="290"/>
        <v/>
      </c>
      <c r="AI3153" s="258">
        <f t="shared" si="291"/>
        <v>0</v>
      </c>
    </row>
    <row r="3154" spans="1:35" ht="14.25" customHeight="1" x14ac:dyDescent="0.2">
      <c r="A3154" s="20"/>
      <c r="B3154" s="7"/>
      <c r="C3154" s="7"/>
      <c r="D3154" s="88"/>
      <c r="E3154" s="6"/>
      <c r="F3154" s="88"/>
      <c r="G3154" s="14"/>
      <c r="H3154" s="14"/>
      <c r="I3154" s="17"/>
      <c r="J3154" s="17"/>
      <c r="K3154" s="6"/>
      <c r="L3154" s="6"/>
      <c r="M3154" s="136"/>
      <c r="N3154" s="14"/>
      <c r="O3154" s="26"/>
      <c r="P3154" s="14"/>
      <c r="Q3154" s="14"/>
      <c r="R3154" s="14"/>
      <c r="S3154" s="14"/>
      <c r="T3154" s="14"/>
      <c r="U3154" s="14"/>
      <c r="V3154" s="6"/>
      <c r="W3154" s="256">
        <f t="shared" si="287"/>
        <v>0</v>
      </c>
      <c r="X3154" s="144" t="str">
        <f t="shared" si="289"/>
        <v/>
      </c>
      <c r="Y3154" s="26"/>
      <c r="Z3154" s="34"/>
      <c r="AA3154" s="34"/>
      <c r="AB3154" s="34"/>
      <c r="AC3154" s="35"/>
      <c r="AD3154" s="36"/>
      <c r="AE3154" s="49"/>
      <c r="AF3154" s="246"/>
      <c r="AG3154" s="257">
        <f t="shared" si="288"/>
        <v>0</v>
      </c>
      <c r="AH3154" s="252" t="str">
        <f t="shared" si="290"/>
        <v/>
      </c>
      <c r="AI3154" s="258">
        <f t="shared" si="291"/>
        <v>0</v>
      </c>
    </row>
    <row r="3155" spans="1:35" ht="14.25" customHeight="1" x14ac:dyDescent="0.2">
      <c r="A3155" s="20"/>
      <c r="B3155" s="7"/>
      <c r="C3155" s="7"/>
      <c r="D3155" s="88"/>
      <c r="E3155" s="6"/>
      <c r="F3155" s="88"/>
      <c r="G3155" s="14"/>
      <c r="H3155" s="14"/>
      <c r="I3155" s="17"/>
      <c r="J3155" s="17"/>
      <c r="K3155" s="6"/>
      <c r="L3155" s="6"/>
      <c r="M3155" s="136"/>
      <c r="N3155" s="14"/>
      <c r="O3155" s="26"/>
      <c r="P3155" s="14"/>
      <c r="Q3155" s="14"/>
      <c r="R3155" s="14"/>
      <c r="S3155" s="14"/>
      <c r="T3155" s="14"/>
      <c r="U3155" s="14"/>
      <c r="V3155" s="6"/>
      <c r="W3155" s="256">
        <f t="shared" si="287"/>
        <v>0</v>
      </c>
      <c r="X3155" s="144" t="str">
        <f t="shared" si="289"/>
        <v/>
      </c>
      <c r="Y3155" s="26"/>
      <c r="Z3155" s="34"/>
      <c r="AA3155" s="34"/>
      <c r="AB3155" s="34"/>
      <c r="AC3155" s="35"/>
      <c r="AD3155" s="36"/>
      <c r="AE3155" s="49"/>
      <c r="AF3155" s="246"/>
      <c r="AG3155" s="257">
        <f t="shared" si="288"/>
        <v>0</v>
      </c>
      <c r="AH3155" s="252" t="str">
        <f t="shared" si="290"/>
        <v/>
      </c>
      <c r="AI3155" s="258">
        <f t="shared" si="291"/>
        <v>0</v>
      </c>
    </row>
    <row r="3156" spans="1:35" ht="14.25" customHeight="1" x14ac:dyDescent="0.2">
      <c r="A3156" s="20"/>
      <c r="B3156" s="7"/>
      <c r="C3156" s="7"/>
      <c r="D3156" s="88"/>
      <c r="E3156" s="6"/>
      <c r="F3156" s="88"/>
      <c r="G3156" s="14"/>
      <c r="H3156" s="14"/>
      <c r="I3156" s="17"/>
      <c r="J3156" s="17"/>
      <c r="K3156" s="6"/>
      <c r="L3156" s="6"/>
      <c r="M3156" s="136"/>
      <c r="N3156" s="14"/>
      <c r="O3156" s="26"/>
      <c r="P3156" s="14"/>
      <c r="Q3156" s="14"/>
      <c r="R3156" s="14"/>
      <c r="S3156" s="14"/>
      <c r="T3156" s="14"/>
      <c r="U3156" s="14"/>
      <c r="V3156" s="6"/>
      <c r="W3156" s="256">
        <f t="shared" si="287"/>
        <v>0</v>
      </c>
      <c r="X3156" s="144" t="str">
        <f t="shared" si="289"/>
        <v/>
      </c>
      <c r="Y3156" s="26"/>
      <c r="Z3156" s="34"/>
      <c r="AA3156" s="34"/>
      <c r="AB3156" s="34"/>
      <c r="AC3156" s="35"/>
      <c r="AD3156" s="36"/>
      <c r="AE3156" s="49"/>
      <c r="AF3156" s="246"/>
      <c r="AG3156" s="257">
        <f t="shared" si="288"/>
        <v>0</v>
      </c>
      <c r="AH3156" s="252" t="str">
        <f t="shared" si="290"/>
        <v/>
      </c>
      <c r="AI3156" s="258">
        <f t="shared" si="291"/>
        <v>0</v>
      </c>
    </row>
    <row r="3157" spans="1:35" ht="14.25" customHeight="1" x14ac:dyDescent="0.2">
      <c r="A3157" s="20"/>
      <c r="B3157" s="7"/>
      <c r="C3157" s="7"/>
      <c r="D3157" s="88"/>
      <c r="E3157" s="6"/>
      <c r="F3157" s="88"/>
      <c r="G3157" s="14"/>
      <c r="H3157" s="14"/>
      <c r="I3157" s="17"/>
      <c r="J3157" s="17"/>
      <c r="K3157" s="6"/>
      <c r="L3157" s="6"/>
      <c r="M3157" s="136"/>
      <c r="N3157" s="14"/>
      <c r="O3157" s="26"/>
      <c r="P3157" s="14"/>
      <c r="Q3157" s="14"/>
      <c r="R3157" s="14"/>
      <c r="S3157" s="14"/>
      <c r="T3157" s="14"/>
      <c r="U3157" s="14"/>
      <c r="V3157" s="6"/>
      <c r="W3157" s="256">
        <f t="shared" si="287"/>
        <v>0</v>
      </c>
      <c r="X3157" s="144" t="str">
        <f t="shared" si="289"/>
        <v/>
      </c>
      <c r="Y3157" s="26"/>
      <c r="Z3157" s="34"/>
      <c r="AA3157" s="34"/>
      <c r="AB3157" s="34"/>
      <c r="AC3157" s="35"/>
      <c r="AD3157" s="36"/>
      <c r="AE3157" s="49"/>
      <c r="AF3157" s="246"/>
      <c r="AG3157" s="257">
        <f t="shared" si="288"/>
        <v>0</v>
      </c>
      <c r="AH3157" s="252" t="str">
        <f t="shared" si="290"/>
        <v/>
      </c>
      <c r="AI3157" s="258">
        <f t="shared" si="291"/>
        <v>0</v>
      </c>
    </row>
    <row r="3158" spans="1:35" ht="14.25" customHeight="1" x14ac:dyDescent="0.2">
      <c r="A3158" s="20"/>
      <c r="B3158" s="7"/>
      <c r="C3158" s="7"/>
      <c r="D3158" s="88"/>
      <c r="E3158" s="6"/>
      <c r="F3158" s="88"/>
      <c r="G3158" s="14"/>
      <c r="H3158" s="14"/>
      <c r="I3158" s="17"/>
      <c r="J3158" s="17"/>
      <c r="K3158" s="6"/>
      <c r="L3158" s="6"/>
      <c r="M3158" s="136"/>
      <c r="N3158" s="14"/>
      <c r="O3158" s="26"/>
      <c r="P3158" s="14"/>
      <c r="Q3158" s="14"/>
      <c r="R3158" s="14"/>
      <c r="S3158" s="14"/>
      <c r="T3158" s="14"/>
      <c r="U3158" s="14"/>
      <c r="V3158" s="6"/>
      <c r="W3158" s="256">
        <f t="shared" si="287"/>
        <v>0</v>
      </c>
      <c r="X3158" s="144" t="str">
        <f t="shared" si="289"/>
        <v/>
      </c>
      <c r="Y3158" s="26"/>
      <c r="Z3158" s="34"/>
      <c r="AA3158" s="34"/>
      <c r="AB3158" s="34"/>
      <c r="AC3158" s="35"/>
      <c r="AD3158" s="36"/>
      <c r="AE3158" s="49"/>
      <c r="AF3158" s="246"/>
      <c r="AG3158" s="257">
        <f t="shared" si="288"/>
        <v>0</v>
      </c>
      <c r="AH3158" s="252" t="str">
        <f t="shared" si="290"/>
        <v/>
      </c>
      <c r="AI3158" s="258">
        <f t="shared" si="291"/>
        <v>0</v>
      </c>
    </row>
    <row r="3159" spans="1:35" ht="14.25" customHeight="1" x14ac:dyDescent="0.2">
      <c r="A3159" s="20"/>
      <c r="B3159" s="7"/>
      <c r="C3159" s="7"/>
      <c r="D3159" s="88"/>
      <c r="E3159" s="6"/>
      <c r="F3159" s="88"/>
      <c r="G3159" s="14"/>
      <c r="H3159" s="14"/>
      <c r="I3159" s="17"/>
      <c r="J3159" s="17"/>
      <c r="K3159" s="6"/>
      <c r="L3159" s="6"/>
      <c r="M3159" s="136"/>
      <c r="N3159" s="14"/>
      <c r="O3159" s="26"/>
      <c r="P3159" s="14"/>
      <c r="Q3159" s="14"/>
      <c r="R3159" s="14"/>
      <c r="S3159" s="14"/>
      <c r="T3159" s="14"/>
      <c r="U3159" s="14"/>
      <c r="V3159" s="6"/>
      <c r="W3159" s="256">
        <f t="shared" si="287"/>
        <v>0</v>
      </c>
      <c r="X3159" s="144" t="str">
        <f t="shared" si="289"/>
        <v/>
      </c>
      <c r="Y3159" s="26"/>
      <c r="Z3159" s="34"/>
      <c r="AA3159" s="34"/>
      <c r="AB3159" s="34"/>
      <c r="AC3159" s="35"/>
      <c r="AD3159" s="36"/>
      <c r="AE3159" s="49"/>
      <c r="AF3159" s="246"/>
      <c r="AG3159" s="257">
        <f t="shared" si="288"/>
        <v>0</v>
      </c>
      <c r="AH3159" s="252" t="str">
        <f t="shared" si="290"/>
        <v/>
      </c>
      <c r="AI3159" s="258">
        <f t="shared" si="291"/>
        <v>0</v>
      </c>
    </row>
    <row r="3160" spans="1:35" ht="14.25" customHeight="1" x14ac:dyDescent="0.2">
      <c r="A3160" s="20"/>
      <c r="B3160" s="7"/>
      <c r="C3160" s="7"/>
      <c r="D3160" s="88"/>
      <c r="E3160" s="6"/>
      <c r="F3160" s="88"/>
      <c r="G3160" s="14"/>
      <c r="H3160" s="14"/>
      <c r="I3160" s="17"/>
      <c r="J3160" s="17"/>
      <c r="K3160" s="6"/>
      <c r="L3160" s="6"/>
      <c r="M3160" s="136"/>
      <c r="N3160" s="14"/>
      <c r="O3160" s="26"/>
      <c r="P3160" s="14"/>
      <c r="Q3160" s="14"/>
      <c r="R3160" s="14"/>
      <c r="S3160" s="14"/>
      <c r="T3160" s="14"/>
      <c r="U3160" s="14"/>
      <c r="V3160" s="6"/>
      <c r="W3160" s="256">
        <f t="shared" si="287"/>
        <v>0</v>
      </c>
      <c r="X3160" s="144" t="str">
        <f t="shared" si="289"/>
        <v/>
      </c>
      <c r="Y3160" s="26"/>
      <c r="Z3160" s="34"/>
      <c r="AA3160" s="34"/>
      <c r="AB3160" s="34"/>
      <c r="AC3160" s="35"/>
      <c r="AD3160" s="36"/>
      <c r="AE3160" s="49"/>
      <c r="AF3160" s="246"/>
      <c r="AG3160" s="257">
        <f t="shared" si="288"/>
        <v>0</v>
      </c>
      <c r="AH3160" s="252" t="str">
        <f t="shared" si="290"/>
        <v/>
      </c>
      <c r="AI3160" s="258">
        <f t="shared" si="291"/>
        <v>0</v>
      </c>
    </row>
    <row r="3161" spans="1:35" ht="14.25" customHeight="1" x14ac:dyDescent="0.2">
      <c r="A3161" s="20"/>
      <c r="B3161" s="7"/>
      <c r="C3161" s="7"/>
      <c r="D3161" s="88"/>
      <c r="E3161" s="6"/>
      <c r="F3161" s="88"/>
      <c r="G3161" s="14"/>
      <c r="H3161" s="14"/>
      <c r="I3161" s="17"/>
      <c r="J3161" s="17"/>
      <c r="K3161" s="6"/>
      <c r="L3161" s="6"/>
      <c r="M3161" s="136"/>
      <c r="N3161" s="14"/>
      <c r="O3161" s="26"/>
      <c r="P3161" s="14"/>
      <c r="Q3161" s="14"/>
      <c r="R3161" s="14"/>
      <c r="S3161" s="14"/>
      <c r="T3161" s="14"/>
      <c r="U3161" s="14"/>
      <c r="V3161" s="6"/>
      <c r="W3161" s="256">
        <f t="shared" si="287"/>
        <v>0</v>
      </c>
      <c r="X3161" s="144" t="str">
        <f t="shared" si="289"/>
        <v/>
      </c>
      <c r="Y3161" s="26"/>
      <c r="Z3161" s="34"/>
      <c r="AA3161" s="34"/>
      <c r="AB3161" s="34"/>
      <c r="AC3161" s="35"/>
      <c r="AD3161" s="36"/>
      <c r="AE3161" s="49"/>
      <c r="AF3161" s="246"/>
      <c r="AG3161" s="257">
        <f t="shared" si="288"/>
        <v>0</v>
      </c>
      <c r="AH3161" s="252" t="str">
        <f t="shared" si="290"/>
        <v/>
      </c>
      <c r="AI3161" s="258">
        <f t="shared" si="291"/>
        <v>0</v>
      </c>
    </row>
    <row r="3162" spans="1:35" ht="14.25" customHeight="1" x14ac:dyDescent="0.2">
      <c r="A3162" s="20"/>
      <c r="B3162" s="7"/>
      <c r="C3162" s="7"/>
      <c r="D3162" s="88"/>
      <c r="E3162" s="6"/>
      <c r="F3162" s="88"/>
      <c r="G3162" s="14"/>
      <c r="H3162" s="14"/>
      <c r="I3162" s="17"/>
      <c r="J3162" s="17"/>
      <c r="K3162" s="6"/>
      <c r="L3162" s="6"/>
      <c r="M3162" s="136"/>
      <c r="N3162" s="14"/>
      <c r="O3162" s="26"/>
      <c r="P3162" s="14"/>
      <c r="Q3162" s="14"/>
      <c r="R3162" s="14"/>
      <c r="S3162" s="14"/>
      <c r="T3162" s="14"/>
      <c r="U3162" s="14"/>
      <c r="V3162" s="6"/>
      <c r="W3162" s="256">
        <f t="shared" si="287"/>
        <v>0</v>
      </c>
      <c r="X3162" s="144" t="str">
        <f t="shared" si="289"/>
        <v/>
      </c>
      <c r="Y3162" s="26"/>
      <c r="Z3162" s="34"/>
      <c r="AA3162" s="34"/>
      <c r="AB3162" s="34"/>
      <c r="AC3162" s="35"/>
      <c r="AD3162" s="36"/>
      <c r="AE3162" s="49"/>
      <c r="AF3162" s="246"/>
      <c r="AG3162" s="257">
        <f t="shared" si="288"/>
        <v>0</v>
      </c>
      <c r="AH3162" s="252" t="str">
        <f t="shared" si="290"/>
        <v/>
      </c>
      <c r="AI3162" s="258">
        <f t="shared" si="291"/>
        <v>0</v>
      </c>
    </row>
    <row r="3163" spans="1:35" ht="14.25" customHeight="1" x14ac:dyDescent="0.2">
      <c r="A3163" s="20"/>
      <c r="B3163" s="7"/>
      <c r="C3163" s="7"/>
      <c r="D3163" s="88"/>
      <c r="E3163" s="6"/>
      <c r="F3163" s="88"/>
      <c r="G3163" s="14"/>
      <c r="H3163" s="14"/>
      <c r="I3163" s="17"/>
      <c r="J3163" s="17"/>
      <c r="K3163" s="6"/>
      <c r="L3163" s="6"/>
      <c r="M3163" s="136"/>
      <c r="N3163" s="14"/>
      <c r="O3163" s="26"/>
      <c r="P3163" s="14"/>
      <c r="Q3163" s="14"/>
      <c r="R3163" s="14"/>
      <c r="S3163" s="14"/>
      <c r="T3163" s="14"/>
      <c r="U3163" s="14"/>
      <c r="V3163" s="6"/>
      <c r="W3163" s="256">
        <f t="shared" si="287"/>
        <v>0</v>
      </c>
      <c r="X3163" s="144" t="str">
        <f t="shared" si="289"/>
        <v/>
      </c>
      <c r="Y3163" s="26"/>
      <c r="Z3163" s="34"/>
      <c r="AA3163" s="34"/>
      <c r="AB3163" s="34"/>
      <c r="AC3163" s="35"/>
      <c r="AD3163" s="36"/>
      <c r="AE3163" s="49"/>
      <c r="AF3163" s="246"/>
      <c r="AG3163" s="257">
        <f t="shared" si="288"/>
        <v>0</v>
      </c>
      <c r="AH3163" s="252" t="str">
        <f t="shared" si="290"/>
        <v/>
      </c>
      <c r="AI3163" s="258">
        <f t="shared" si="291"/>
        <v>0</v>
      </c>
    </row>
    <row r="3164" spans="1:35" ht="14.25" customHeight="1" x14ac:dyDescent="0.2">
      <c r="A3164" s="20"/>
      <c r="B3164" s="7"/>
      <c r="C3164" s="7"/>
      <c r="D3164" s="88"/>
      <c r="E3164" s="6"/>
      <c r="F3164" s="88"/>
      <c r="G3164" s="14"/>
      <c r="H3164" s="14"/>
      <c r="I3164" s="17"/>
      <c r="J3164" s="17"/>
      <c r="K3164" s="6"/>
      <c r="L3164" s="6"/>
      <c r="M3164" s="136"/>
      <c r="N3164" s="14"/>
      <c r="O3164" s="26"/>
      <c r="P3164" s="14"/>
      <c r="Q3164" s="14"/>
      <c r="R3164" s="14"/>
      <c r="S3164" s="14"/>
      <c r="T3164" s="14"/>
      <c r="U3164" s="14"/>
      <c r="V3164" s="6"/>
      <c r="W3164" s="256">
        <f t="shared" si="287"/>
        <v>0</v>
      </c>
      <c r="X3164" s="144" t="str">
        <f t="shared" si="289"/>
        <v/>
      </c>
      <c r="Y3164" s="26"/>
      <c r="Z3164" s="34"/>
      <c r="AA3164" s="34"/>
      <c r="AB3164" s="34"/>
      <c r="AC3164" s="35"/>
      <c r="AD3164" s="36"/>
      <c r="AE3164" s="49"/>
      <c r="AF3164" s="246"/>
      <c r="AG3164" s="257">
        <f t="shared" si="288"/>
        <v>0</v>
      </c>
      <c r="AH3164" s="252" t="str">
        <f t="shared" si="290"/>
        <v/>
      </c>
      <c r="AI3164" s="258">
        <f t="shared" si="291"/>
        <v>0</v>
      </c>
    </row>
    <row r="3165" spans="1:35" ht="14.25" customHeight="1" x14ac:dyDescent="0.2">
      <c r="A3165" s="20"/>
      <c r="B3165" s="7"/>
      <c r="C3165" s="7"/>
      <c r="D3165" s="88"/>
      <c r="E3165" s="6"/>
      <c r="F3165" s="88"/>
      <c r="G3165" s="14"/>
      <c r="H3165" s="14"/>
      <c r="I3165" s="17"/>
      <c r="J3165" s="17"/>
      <c r="K3165" s="6"/>
      <c r="L3165" s="6"/>
      <c r="M3165" s="136"/>
      <c r="N3165" s="14"/>
      <c r="O3165" s="26"/>
      <c r="P3165" s="14"/>
      <c r="Q3165" s="14"/>
      <c r="R3165" s="14"/>
      <c r="S3165" s="14"/>
      <c r="T3165" s="14"/>
      <c r="U3165" s="14"/>
      <c r="V3165" s="6"/>
      <c r="W3165" s="256">
        <f t="shared" si="287"/>
        <v>0</v>
      </c>
      <c r="X3165" s="144" t="str">
        <f t="shared" si="289"/>
        <v/>
      </c>
      <c r="Y3165" s="26"/>
      <c r="Z3165" s="34"/>
      <c r="AA3165" s="34"/>
      <c r="AB3165" s="34"/>
      <c r="AC3165" s="35"/>
      <c r="AD3165" s="36"/>
      <c r="AE3165" s="49"/>
      <c r="AF3165" s="246"/>
      <c r="AG3165" s="257">
        <f t="shared" si="288"/>
        <v>0</v>
      </c>
      <c r="AH3165" s="252" t="str">
        <f t="shared" si="290"/>
        <v/>
      </c>
      <c r="AI3165" s="258">
        <f t="shared" si="291"/>
        <v>0</v>
      </c>
    </row>
    <row r="3166" spans="1:35" ht="14.25" customHeight="1" x14ac:dyDescent="0.2">
      <c r="A3166" s="20"/>
      <c r="B3166" s="7"/>
      <c r="C3166" s="7"/>
      <c r="D3166" s="88"/>
      <c r="E3166" s="6"/>
      <c r="F3166" s="88"/>
      <c r="G3166" s="14"/>
      <c r="H3166" s="14"/>
      <c r="I3166" s="17"/>
      <c r="J3166" s="17"/>
      <c r="K3166" s="6"/>
      <c r="L3166" s="6"/>
      <c r="M3166" s="136"/>
      <c r="N3166" s="14"/>
      <c r="O3166" s="26"/>
      <c r="P3166" s="14"/>
      <c r="Q3166" s="14"/>
      <c r="R3166" s="14"/>
      <c r="S3166" s="14"/>
      <c r="T3166" s="14"/>
      <c r="U3166" s="14"/>
      <c r="V3166" s="6"/>
      <c r="W3166" s="256">
        <f t="shared" si="287"/>
        <v>0</v>
      </c>
      <c r="X3166" s="144" t="str">
        <f t="shared" si="289"/>
        <v/>
      </c>
      <c r="Y3166" s="26"/>
      <c r="Z3166" s="34"/>
      <c r="AA3166" s="34"/>
      <c r="AB3166" s="34"/>
      <c r="AC3166" s="35"/>
      <c r="AD3166" s="36"/>
      <c r="AE3166" s="49"/>
      <c r="AF3166" s="246"/>
      <c r="AG3166" s="257">
        <f t="shared" si="288"/>
        <v>0</v>
      </c>
      <c r="AH3166" s="252" t="str">
        <f t="shared" si="290"/>
        <v/>
      </c>
      <c r="AI3166" s="258">
        <f t="shared" si="291"/>
        <v>0</v>
      </c>
    </row>
    <row r="3167" spans="1:35" ht="14.25" customHeight="1" x14ac:dyDescent="0.2">
      <c r="A3167" s="20"/>
      <c r="B3167" s="7"/>
      <c r="C3167" s="7"/>
      <c r="D3167" s="88"/>
      <c r="E3167" s="6"/>
      <c r="F3167" s="88"/>
      <c r="G3167" s="14"/>
      <c r="H3167" s="14"/>
      <c r="I3167" s="17"/>
      <c r="J3167" s="17"/>
      <c r="K3167" s="6"/>
      <c r="L3167" s="6"/>
      <c r="M3167" s="136"/>
      <c r="N3167" s="14"/>
      <c r="O3167" s="26"/>
      <c r="P3167" s="14"/>
      <c r="Q3167" s="14"/>
      <c r="R3167" s="14"/>
      <c r="S3167" s="14"/>
      <c r="T3167" s="14"/>
      <c r="U3167" s="14"/>
      <c r="V3167" s="6"/>
      <c r="W3167" s="256">
        <f t="shared" si="287"/>
        <v>0</v>
      </c>
      <c r="X3167" s="144" t="str">
        <f t="shared" si="289"/>
        <v/>
      </c>
      <c r="Y3167" s="26"/>
      <c r="Z3167" s="34"/>
      <c r="AA3167" s="34"/>
      <c r="AB3167" s="34"/>
      <c r="AC3167" s="35"/>
      <c r="AD3167" s="36"/>
      <c r="AE3167" s="49"/>
      <c r="AF3167" s="246"/>
      <c r="AG3167" s="257">
        <f t="shared" si="288"/>
        <v>0</v>
      </c>
      <c r="AH3167" s="252" t="str">
        <f t="shared" si="290"/>
        <v/>
      </c>
      <c r="AI3167" s="258">
        <f t="shared" si="291"/>
        <v>0</v>
      </c>
    </row>
    <row r="3168" spans="1:35" ht="14.25" customHeight="1" x14ac:dyDescent="0.2">
      <c r="A3168" s="20"/>
      <c r="B3168" s="7"/>
      <c r="C3168" s="7"/>
      <c r="D3168" s="88"/>
      <c r="E3168" s="6"/>
      <c r="F3168" s="88"/>
      <c r="G3168" s="14"/>
      <c r="H3168" s="14"/>
      <c r="I3168" s="17"/>
      <c r="J3168" s="17"/>
      <c r="K3168" s="6"/>
      <c r="L3168" s="6"/>
      <c r="M3168" s="136"/>
      <c r="N3168" s="14"/>
      <c r="O3168" s="26"/>
      <c r="P3168" s="14"/>
      <c r="Q3168" s="14"/>
      <c r="R3168" s="14"/>
      <c r="S3168" s="14"/>
      <c r="T3168" s="14"/>
      <c r="U3168" s="14"/>
      <c r="V3168" s="6"/>
      <c r="W3168" s="256">
        <f t="shared" si="287"/>
        <v>0</v>
      </c>
      <c r="X3168" s="144" t="str">
        <f t="shared" si="289"/>
        <v/>
      </c>
      <c r="Y3168" s="26"/>
      <c r="Z3168" s="34"/>
      <c r="AA3168" s="34"/>
      <c r="AB3168" s="34"/>
      <c r="AC3168" s="35"/>
      <c r="AD3168" s="36"/>
      <c r="AE3168" s="49"/>
      <c r="AF3168" s="246"/>
      <c r="AG3168" s="257">
        <f t="shared" si="288"/>
        <v>0</v>
      </c>
      <c r="AH3168" s="252" t="str">
        <f t="shared" si="290"/>
        <v/>
      </c>
      <c r="AI3168" s="258">
        <f t="shared" si="291"/>
        <v>0</v>
      </c>
    </row>
    <row r="3169" spans="1:35" ht="14.25" customHeight="1" x14ac:dyDescent="0.2">
      <c r="A3169" s="20"/>
      <c r="B3169" s="7"/>
      <c r="C3169" s="7"/>
      <c r="D3169" s="88"/>
      <c r="E3169" s="6"/>
      <c r="F3169" s="88"/>
      <c r="G3169" s="14"/>
      <c r="H3169" s="14"/>
      <c r="I3169" s="17"/>
      <c r="J3169" s="17"/>
      <c r="K3169" s="6"/>
      <c r="L3169" s="6"/>
      <c r="M3169" s="136"/>
      <c r="N3169" s="14"/>
      <c r="O3169" s="26"/>
      <c r="P3169" s="14"/>
      <c r="Q3169" s="14"/>
      <c r="R3169" s="14"/>
      <c r="S3169" s="14"/>
      <c r="T3169" s="14"/>
      <c r="U3169" s="14"/>
      <c r="V3169" s="6"/>
      <c r="W3169" s="256">
        <f t="shared" si="287"/>
        <v>0</v>
      </c>
      <c r="X3169" s="144" t="str">
        <f t="shared" si="289"/>
        <v/>
      </c>
      <c r="Y3169" s="26"/>
      <c r="Z3169" s="34"/>
      <c r="AA3169" s="34"/>
      <c r="AB3169" s="34"/>
      <c r="AC3169" s="35"/>
      <c r="AD3169" s="36"/>
      <c r="AE3169" s="49"/>
      <c r="AF3169" s="246"/>
      <c r="AG3169" s="257">
        <f t="shared" si="288"/>
        <v>0</v>
      </c>
      <c r="AH3169" s="252" t="str">
        <f t="shared" si="290"/>
        <v/>
      </c>
      <c r="AI3169" s="258">
        <f t="shared" si="291"/>
        <v>0</v>
      </c>
    </row>
    <row r="3170" spans="1:35" ht="14.25" customHeight="1" x14ac:dyDescent="0.2">
      <c r="A3170" s="20"/>
      <c r="B3170" s="7"/>
      <c r="C3170" s="7"/>
      <c r="D3170" s="88"/>
      <c r="E3170" s="6"/>
      <c r="F3170" s="88"/>
      <c r="G3170" s="14"/>
      <c r="H3170" s="14"/>
      <c r="I3170" s="17"/>
      <c r="J3170" s="17"/>
      <c r="K3170" s="6"/>
      <c r="L3170" s="6"/>
      <c r="M3170" s="136"/>
      <c r="N3170" s="14"/>
      <c r="O3170" s="26"/>
      <c r="P3170" s="14"/>
      <c r="Q3170" s="14"/>
      <c r="R3170" s="14"/>
      <c r="S3170" s="14"/>
      <c r="T3170" s="14"/>
      <c r="U3170" s="14"/>
      <c r="V3170" s="6"/>
      <c r="W3170" s="256">
        <f t="shared" si="287"/>
        <v>0</v>
      </c>
      <c r="X3170" s="144" t="str">
        <f t="shared" si="289"/>
        <v/>
      </c>
      <c r="Y3170" s="26"/>
      <c r="Z3170" s="34"/>
      <c r="AA3170" s="34"/>
      <c r="AB3170" s="34"/>
      <c r="AC3170" s="35"/>
      <c r="AD3170" s="36"/>
      <c r="AE3170" s="49"/>
      <c r="AF3170" s="246"/>
      <c r="AG3170" s="257">
        <f t="shared" si="288"/>
        <v>0</v>
      </c>
      <c r="AH3170" s="252" t="str">
        <f t="shared" si="290"/>
        <v/>
      </c>
      <c r="AI3170" s="258">
        <f t="shared" si="291"/>
        <v>0</v>
      </c>
    </row>
    <row r="3171" spans="1:35" ht="14.25" customHeight="1" x14ac:dyDescent="0.2">
      <c r="A3171" s="20"/>
      <c r="B3171" s="7"/>
      <c r="C3171" s="7"/>
      <c r="D3171" s="88"/>
      <c r="E3171" s="6"/>
      <c r="F3171" s="88"/>
      <c r="G3171" s="14"/>
      <c r="H3171" s="14"/>
      <c r="I3171" s="17"/>
      <c r="J3171" s="17"/>
      <c r="K3171" s="6"/>
      <c r="L3171" s="6"/>
      <c r="M3171" s="136"/>
      <c r="N3171" s="14"/>
      <c r="O3171" s="26"/>
      <c r="P3171" s="14"/>
      <c r="Q3171" s="14"/>
      <c r="R3171" s="14"/>
      <c r="S3171" s="14"/>
      <c r="T3171" s="14"/>
      <c r="U3171" s="14"/>
      <c r="V3171" s="6"/>
      <c r="W3171" s="256">
        <f t="shared" si="287"/>
        <v>0</v>
      </c>
      <c r="X3171" s="144" t="str">
        <f t="shared" si="289"/>
        <v/>
      </c>
      <c r="Y3171" s="26"/>
      <c r="Z3171" s="34"/>
      <c r="AA3171" s="34"/>
      <c r="AB3171" s="34"/>
      <c r="AC3171" s="35"/>
      <c r="AD3171" s="36"/>
      <c r="AE3171" s="49"/>
      <c r="AF3171" s="246"/>
      <c r="AG3171" s="257">
        <f t="shared" si="288"/>
        <v>0</v>
      </c>
      <c r="AH3171" s="252" t="str">
        <f t="shared" si="290"/>
        <v/>
      </c>
      <c r="AI3171" s="258">
        <f t="shared" si="291"/>
        <v>0</v>
      </c>
    </row>
    <row r="3172" spans="1:35" ht="14.25" customHeight="1" x14ac:dyDescent="0.2">
      <c r="A3172" s="20"/>
      <c r="B3172" s="7"/>
      <c r="C3172" s="7"/>
      <c r="D3172" s="88"/>
      <c r="E3172" s="6"/>
      <c r="F3172" s="88"/>
      <c r="G3172" s="14"/>
      <c r="H3172" s="14"/>
      <c r="I3172" s="17"/>
      <c r="J3172" s="17"/>
      <c r="K3172" s="6"/>
      <c r="L3172" s="6"/>
      <c r="M3172" s="136"/>
      <c r="N3172" s="14"/>
      <c r="O3172" s="26"/>
      <c r="P3172" s="14"/>
      <c r="Q3172" s="14"/>
      <c r="R3172" s="14"/>
      <c r="S3172" s="14"/>
      <c r="T3172" s="14"/>
      <c r="U3172" s="14"/>
      <c r="V3172" s="6"/>
      <c r="W3172" s="256">
        <f t="shared" si="287"/>
        <v>0</v>
      </c>
      <c r="X3172" s="144" t="str">
        <f t="shared" si="289"/>
        <v/>
      </c>
      <c r="Y3172" s="26"/>
      <c r="Z3172" s="34"/>
      <c r="AA3172" s="34"/>
      <c r="AB3172" s="34"/>
      <c r="AC3172" s="35"/>
      <c r="AD3172" s="36"/>
      <c r="AE3172" s="49"/>
      <c r="AF3172" s="246"/>
      <c r="AG3172" s="257">
        <f t="shared" si="288"/>
        <v>0</v>
      </c>
      <c r="AH3172" s="252" t="str">
        <f t="shared" si="290"/>
        <v/>
      </c>
      <c r="AI3172" s="258">
        <f t="shared" si="291"/>
        <v>0</v>
      </c>
    </row>
    <row r="3173" spans="1:35" ht="14.25" customHeight="1" x14ac:dyDescent="0.2">
      <c r="A3173" s="20"/>
      <c r="B3173" s="7"/>
      <c r="C3173" s="7"/>
      <c r="D3173" s="88"/>
      <c r="E3173" s="6"/>
      <c r="F3173" s="88"/>
      <c r="G3173" s="14"/>
      <c r="H3173" s="14"/>
      <c r="I3173" s="17"/>
      <c r="J3173" s="17"/>
      <c r="K3173" s="6"/>
      <c r="L3173" s="6"/>
      <c r="M3173" s="136"/>
      <c r="N3173" s="14"/>
      <c r="O3173" s="26"/>
      <c r="P3173" s="14"/>
      <c r="Q3173" s="14"/>
      <c r="R3173" s="14"/>
      <c r="S3173" s="14"/>
      <c r="T3173" s="14"/>
      <c r="U3173" s="14"/>
      <c r="V3173" s="6"/>
      <c r="W3173" s="256">
        <f t="shared" si="287"/>
        <v>0</v>
      </c>
      <c r="X3173" s="144" t="str">
        <f t="shared" si="289"/>
        <v/>
      </c>
      <c r="Y3173" s="26"/>
      <c r="Z3173" s="34"/>
      <c r="AA3173" s="34"/>
      <c r="AB3173" s="34"/>
      <c r="AC3173" s="35"/>
      <c r="AD3173" s="36"/>
      <c r="AE3173" s="49"/>
      <c r="AF3173" s="246"/>
      <c r="AG3173" s="257">
        <f t="shared" si="288"/>
        <v>0</v>
      </c>
      <c r="AH3173" s="252" t="str">
        <f t="shared" si="290"/>
        <v/>
      </c>
      <c r="AI3173" s="258">
        <f t="shared" si="291"/>
        <v>0</v>
      </c>
    </row>
    <row r="3174" spans="1:35" ht="14.25" customHeight="1" x14ac:dyDescent="0.2">
      <c r="A3174" s="20"/>
      <c r="B3174" s="7"/>
      <c r="C3174" s="7"/>
      <c r="D3174" s="88"/>
      <c r="E3174" s="6"/>
      <c r="F3174" s="88"/>
      <c r="G3174" s="14"/>
      <c r="H3174" s="14"/>
      <c r="I3174" s="17"/>
      <c r="J3174" s="17"/>
      <c r="K3174" s="6"/>
      <c r="L3174" s="6"/>
      <c r="M3174" s="136"/>
      <c r="N3174" s="14"/>
      <c r="O3174" s="26"/>
      <c r="P3174" s="14"/>
      <c r="Q3174" s="14"/>
      <c r="R3174" s="14"/>
      <c r="S3174" s="14"/>
      <c r="T3174" s="14"/>
      <c r="U3174" s="14"/>
      <c r="V3174" s="6"/>
      <c r="W3174" s="256">
        <f t="shared" si="287"/>
        <v>0</v>
      </c>
      <c r="X3174" s="144" t="str">
        <f t="shared" si="289"/>
        <v/>
      </c>
      <c r="Y3174" s="26"/>
      <c r="Z3174" s="34"/>
      <c r="AA3174" s="34"/>
      <c r="AB3174" s="34"/>
      <c r="AC3174" s="35"/>
      <c r="AD3174" s="36"/>
      <c r="AE3174" s="49"/>
      <c r="AF3174" s="246"/>
      <c r="AG3174" s="257">
        <f t="shared" si="288"/>
        <v>0</v>
      </c>
      <c r="AH3174" s="252" t="str">
        <f t="shared" si="290"/>
        <v/>
      </c>
      <c r="AI3174" s="258">
        <f t="shared" si="291"/>
        <v>0</v>
      </c>
    </row>
    <row r="3175" spans="1:35" ht="14.25" customHeight="1" x14ac:dyDescent="0.2">
      <c r="A3175" s="20"/>
      <c r="B3175" s="7"/>
      <c r="C3175" s="7"/>
      <c r="D3175" s="88"/>
      <c r="E3175" s="6"/>
      <c r="F3175" s="88"/>
      <c r="G3175" s="14"/>
      <c r="H3175" s="14"/>
      <c r="I3175" s="17"/>
      <c r="J3175" s="17"/>
      <c r="K3175" s="6"/>
      <c r="L3175" s="6"/>
      <c r="M3175" s="136"/>
      <c r="N3175" s="14"/>
      <c r="O3175" s="26"/>
      <c r="P3175" s="14"/>
      <c r="Q3175" s="14"/>
      <c r="R3175" s="14"/>
      <c r="S3175" s="14"/>
      <c r="T3175" s="14"/>
      <c r="U3175" s="14"/>
      <c r="V3175" s="6"/>
      <c r="W3175" s="256">
        <f t="shared" si="287"/>
        <v>0</v>
      </c>
      <c r="X3175" s="144" t="str">
        <f t="shared" si="289"/>
        <v/>
      </c>
      <c r="Y3175" s="26"/>
      <c r="Z3175" s="34"/>
      <c r="AA3175" s="34"/>
      <c r="AB3175" s="34"/>
      <c r="AC3175" s="35"/>
      <c r="AD3175" s="36"/>
      <c r="AE3175" s="49"/>
      <c r="AF3175" s="246"/>
      <c r="AG3175" s="257">
        <f t="shared" si="288"/>
        <v>0</v>
      </c>
      <c r="AH3175" s="252" t="str">
        <f t="shared" si="290"/>
        <v/>
      </c>
      <c r="AI3175" s="258">
        <f t="shared" si="291"/>
        <v>0</v>
      </c>
    </row>
    <row r="3176" spans="1:35" ht="14.25" customHeight="1" x14ac:dyDescent="0.2">
      <c r="A3176" s="20"/>
      <c r="B3176" s="7"/>
      <c r="C3176" s="7"/>
      <c r="D3176" s="88"/>
      <c r="E3176" s="6"/>
      <c r="F3176" s="88"/>
      <c r="G3176" s="14"/>
      <c r="H3176" s="14"/>
      <c r="I3176" s="17"/>
      <c r="J3176" s="17"/>
      <c r="K3176" s="6"/>
      <c r="L3176" s="6"/>
      <c r="M3176" s="136"/>
      <c r="N3176" s="14"/>
      <c r="O3176" s="26"/>
      <c r="P3176" s="14"/>
      <c r="Q3176" s="14"/>
      <c r="R3176" s="14"/>
      <c r="S3176" s="14"/>
      <c r="T3176" s="14"/>
      <c r="U3176" s="14"/>
      <c r="V3176" s="6"/>
      <c r="W3176" s="256">
        <f t="shared" ref="W3176:W3239" si="292">S3176+T3176+U3176+V3176</f>
        <v>0</v>
      </c>
      <c r="X3176" s="144" t="str">
        <f t="shared" si="289"/>
        <v/>
      </c>
      <c r="Y3176" s="26"/>
      <c r="Z3176" s="34"/>
      <c r="AA3176" s="34"/>
      <c r="AB3176" s="34"/>
      <c r="AC3176" s="35"/>
      <c r="AD3176" s="36"/>
      <c r="AE3176" s="49"/>
      <c r="AF3176" s="246"/>
      <c r="AG3176" s="257">
        <f t="shared" ref="AG3176:AG3239" si="293">N3176*C3176</f>
        <v>0</v>
      </c>
      <c r="AH3176" s="252" t="str">
        <f t="shared" si="290"/>
        <v/>
      </c>
      <c r="AI3176" s="258">
        <f t="shared" si="291"/>
        <v>0</v>
      </c>
    </row>
    <row r="3177" spans="1:35" ht="14.25" customHeight="1" x14ac:dyDescent="0.2">
      <c r="A3177" s="20"/>
      <c r="B3177" s="7"/>
      <c r="C3177" s="7"/>
      <c r="D3177" s="88"/>
      <c r="E3177" s="6"/>
      <c r="F3177" s="88"/>
      <c r="G3177" s="14"/>
      <c r="H3177" s="14"/>
      <c r="I3177" s="17"/>
      <c r="J3177" s="17"/>
      <c r="K3177" s="6"/>
      <c r="L3177" s="6"/>
      <c r="M3177" s="136"/>
      <c r="N3177" s="14"/>
      <c r="O3177" s="26"/>
      <c r="P3177" s="14"/>
      <c r="Q3177" s="14"/>
      <c r="R3177" s="14"/>
      <c r="S3177" s="14"/>
      <c r="T3177" s="14"/>
      <c r="U3177" s="14"/>
      <c r="V3177" s="6"/>
      <c r="W3177" s="256">
        <f t="shared" si="292"/>
        <v>0</v>
      </c>
      <c r="X3177" s="144" t="str">
        <f t="shared" ref="X3177:X3240" si="294">IF(O3177="a",0,IF(O3177="d","0",IF(O3177="","",+N3177-S3177-T3177-U3177-V3177)))</f>
        <v/>
      </c>
      <c r="Y3177" s="26"/>
      <c r="Z3177" s="34"/>
      <c r="AA3177" s="34"/>
      <c r="AB3177" s="34"/>
      <c r="AC3177" s="35"/>
      <c r="AD3177" s="36"/>
      <c r="AE3177" s="49"/>
      <c r="AF3177" s="246"/>
      <c r="AG3177" s="257">
        <f t="shared" si="293"/>
        <v>0</v>
      </c>
      <c r="AH3177" s="252" t="str">
        <f t="shared" ref="AH3177:AH3240" si="295">IF(O3177="a",0,IF(O3177="d",0,IF(C3177="","",+N3177-(C3177*N3177))))</f>
        <v/>
      </c>
      <c r="AI3177" s="258">
        <f t="shared" si="291"/>
        <v>0</v>
      </c>
    </row>
    <row r="3178" spans="1:35" ht="14.25" customHeight="1" x14ac:dyDescent="0.2">
      <c r="A3178" s="20"/>
      <c r="B3178" s="7"/>
      <c r="C3178" s="7"/>
      <c r="D3178" s="88"/>
      <c r="E3178" s="6"/>
      <c r="F3178" s="88"/>
      <c r="G3178" s="14"/>
      <c r="H3178" s="14"/>
      <c r="I3178" s="17"/>
      <c r="J3178" s="17"/>
      <c r="K3178" s="6"/>
      <c r="L3178" s="6"/>
      <c r="M3178" s="136"/>
      <c r="N3178" s="14"/>
      <c r="O3178" s="26"/>
      <c r="P3178" s="14"/>
      <c r="Q3178" s="14"/>
      <c r="R3178" s="14"/>
      <c r="S3178" s="14"/>
      <c r="T3178" s="14"/>
      <c r="U3178" s="14"/>
      <c r="V3178" s="6"/>
      <c r="W3178" s="256">
        <f t="shared" si="292"/>
        <v>0</v>
      </c>
      <c r="X3178" s="144" t="str">
        <f t="shared" si="294"/>
        <v/>
      </c>
      <c r="Y3178" s="26"/>
      <c r="Z3178" s="34"/>
      <c r="AA3178" s="34"/>
      <c r="AB3178" s="34"/>
      <c r="AC3178" s="35"/>
      <c r="AD3178" s="36"/>
      <c r="AE3178" s="49"/>
      <c r="AF3178" s="246"/>
      <c r="AG3178" s="257">
        <f t="shared" si="293"/>
        <v>0</v>
      </c>
      <c r="AH3178" s="252" t="str">
        <f t="shared" si="295"/>
        <v/>
      </c>
      <c r="AI3178" s="258">
        <f t="shared" si="291"/>
        <v>0</v>
      </c>
    </row>
    <row r="3179" spans="1:35" ht="14.25" customHeight="1" x14ac:dyDescent="0.2">
      <c r="A3179" s="20"/>
      <c r="B3179" s="7"/>
      <c r="C3179" s="7"/>
      <c r="D3179" s="88"/>
      <c r="E3179" s="6"/>
      <c r="F3179" s="88"/>
      <c r="G3179" s="14"/>
      <c r="H3179" s="14"/>
      <c r="I3179" s="17"/>
      <c r="J3179" s="17"/>
      <c r="K3179" s="6"/>
      <c r="L3179" s="6"/>
      <c r="M3179" s="136"/>
      <c r="N3179" s="14"/>
      <c r="O3179" s="26"/>
      <c r="P3179" s="14"/>
      <c r="Q3179" s="14"/>
      <c r="R3179" s="14"/>
      <c r="S3179" s="14"/>
      <c r="T3179" s="14"/>
      <c r="U3179" s="14"/>
      <c r="V3179" s="6"/>
      <c r="W3179" s="256">
        <f t="shared" si="292"/>
        <v>0</v>
      </c>
      <c r="X3179" s="144" t="str">
        <f t="shared" si="294"/>
        <v/>
      </c>
      <c r="Y3179" s="26"/>
      <c r="Z3179" s="34"/>
      <c r="AA3179" s="34"/>
      <c r="AB3179" s="34"/>
      <c r="AC3179" s="35"/>
      <c r="AD3179" s="36"/>
      <c r="AE3179" s="49"/>
      <c r="AF3179" s="246"/>
      <c r="AG3179" s="257">
        <f t="shared" si="293"/>
        <v>0</v>
      </c>
      <c r="AH3179" s="252" t="str">
        <f t="shared" si="295"/>
        <v/>
      </c>
      <c r="AI3179" s="258">
        <f t="shared" si="291"/>
        <v>0</v>
      </c>
    </row>
    <row r="3180" spans="1:35" ht="14.25" customHeight="1" x14ac:dyDescent="0.2">
      <c r="A3180" s="20"/>
      <c r="B3180" s="7"/>
      <c r="C3180" s="7"/>
      <c r="D3180" s="88"/>
      <c r="E3180" s="6"/>
      <c r="F3180" s="88"/>
      <c r="G3180" s="14"/>
      <c r="H3180" s="14"/>
      <c r="I3180" s="17"/>
      <c r="J3180" s="17"/>
      <c r="K3180" s="6"/>
      <c r="L3180" s="6"/>
      <c r="M3180" s="136"/>
      <c r="N3180" s="14"/>
      <c r="O3180" s="26"/>
      <c r="P3180" s="14"/>
      <c r="Q3180" s="14"/>
      <c r="R3180" s="14"/>
      <c r="S3180" s="14"/>
      <c r="T3180" s="14"/>
      <c r="U3180" s="14"/>
      <c r="V3180" s="6"/>
      <c r="W3180" s="256">
        <f t="shared" si="292"/>
        <v>0</v>
      </c>
      <c r="X3180" s="144" t="str">
        <f t="shared" si="294"/>
        <v/>
      </c>
      <c r="Y3180" s="26"/>
      <c r="Z3180" s="34"/>
      <c r="AA3180" s="34"/>
      <c r="AB3180" s="34"/>
      <c r="AC3180" s="35"/>
      <c r="AD3180" s="36"/>
      <c r="AE3180" s="49"/>
      <c r="AF3180" s="246"/>
      <c r="AG3180" s="257">
        <f t="shared" si="293"/>
        <v>0</v>
      </c>
      <c r="AH3180" s="252" t="str">
        <f t="shared" si="295"/>
        <v/>
      </c>
      <c r="AI3180" s="258">
        <f t="shared" si="291"/>
        <v>0</v>
      </c>
    </row>
    <row r="3181" spans="1:35" ht="14.25" customHeight="1" x14ac:dyDescent="0.2">
      <c r="A3181" s="20"/>
      <c r="B3181" s="7"/>
      <c r="C3181" s="7"/>
      <c r="D3181" s="88"/>
      <c r="E3181" s="6"/>
      <c r="F3181" s="88"/>
      <c r="G3181" s="14"/>
      <c r="H3181" s="14"/>
      <c r="I3181" s="17"/>
      <c r="J3181" s="17"/>
      <c r="K3181" s="6"/>
      <c r="L3181" s="6"/>
      <c r="M3181" s="136"/>
      <c r="N3181" s="14"/>
      <c r="O3181" s="26"/>
      <c r="P3181" s="14"/>
      <c r="Q3181" s="14"/>
      <c r="R3181" s="14"/>
      <c r="S3181" s="14"/>
      <c r="T3181" s="14"/>
      <c r="U3181" s="14"/>
      <c r="V3181" s="6"/>
      <c r="W3181" s="256">
        <f t="shared" si="292"/>
        <v>0</v>
      </c>
      <c r="X3181" s="144" t="str">
        <f t="shared" si="294"/>
        <v/>
      </c>
      <c r="Y3181" s="26"/>
      <c r="Z3181" s="34"/>
      <c r="AA3181" s="34"/>
      <c r="AB3181" s="34"/>
      <c r="AC3181" s="35"/>
      <c r="AD3181" s="36"/>
      <c r="AE3181" s="49"/>
      <c r="AF3181" s="246"/>
      <c r="AG3181" s="257">
        <f t="shared" si="293"/>
        <v>0</v>
      </c>
      <c r="AH3181" s="252" t="str">
        <f t="shared" si="295"/>
        <v/>
      </c>
      <c r="AI3181" s="258">
        <f t="shared" si="291"/>
        <v>0</v>
      </c>
    </row>
    <row r="3182" spans="1:35" ht="14.25" customHeight="1" x14ac:dyDescent="0.2">
      <c r="A3182" s="20"/>
      <c r="B3182" s="7"/>
      <c r="C3182" s="7"/>
      <c r="D3182" s="88"/>
      <c r="E3182" s="6"/>
      <c r="F3182" s="88"/>
      <c r="G3182" s="14"/>
      <c r="H3182" s="14"/>
      <c r="I3182" s="17"/>
      <c r="J3182" s="17"/>
      <c r="K3182" s="6"/>
      <c r="L3182" s="6"/>
      <c r="M3182" s="136"/>
      <c r="N3182" s="14"/>
      <c r="O3182" s="26"/>
      <c r="P3182" s="14"/>
      <c r="Q3182" s="14"/>
      <c r="R3182" s="14"/>
      <c r="S3182" s="14"/>
      <c r="T3182" s="14"/>
      <c r="U3182" s="14"/>
      <c r="V3182" s="6"/>
      <c r="W3182" s="256">
        <f t="shared" si="292"/>
        <v>0</v>
      </c>
      <c r="X3182" s="144" t="str">
        <f t="shared" si="294"/>
        <v/>
      </c>
      <c r="Y3182" s="26"/>
      <c r="Z3182" s="34"/>
      <c r="AA3182" s="34"/>
      <c r="AB3182" s="34"/>
      <c r="AC3182" s="35"/>
      <c r="AD3182" s="36"/>
      <c r="AE3182" s="49"/>
      <c r="AF3182" s="246"/>
      <c r="AG3182" s="257">
        <f t="shared" si="293"/>
        <v>0</v>
      </c>
      <c r="AH3182" s="252" t="str">
        <f t="shared" si="295"/>
        <v/>
      </c>
      <c r="AI3182" s="258">
        <f t="shared" ref="AI3182:AI3245" si="296">AG3182-W3182</f>
        <v>0</v>
      </c>
    </row>
    <row r="3183" spans="1:35" ht="14.25" customHeight="1" x14ac:dyDescent="0.2">
      <c r="A3183" s="20"/>
      <c r="B3183" s="7"/>
      <c r="C3183" s="7"/>
      <c r="D3183" s="88"/>
      <c r="E3183" s="6"/>
      <c r="F3183" s="88"/>
      <c r="G3183" s="14"/>
      <c r="H3183" s="14"/>
      <c r="I3183" s="17"/>
      <c r="J3183" s="17"/>
      <c r="K3183" s="6"/>
      <c r="L3183" s="6"/>
      <c r="M3183" s="136"/>
      <c r="N3183" s="14"/>
      <c r="O3183" s="26"/>
      <c r="P3183" s="14"/>
      <c r="Q3183" s="14"/>
      <c r="R3183" s="14"/>
      <c r="S3183" s="14"/>
      <c r="T3183" s="14"/>
      <c r="U3183" s="14"/>
      <c r="V3183" s="6"/>
      <c r="W3183" s="256">
        <f t="shared" si="292"/>
        <v>0</v>
      </c>
      <c r="X3183" s="144" t="str">
        <f t="shared" si="294"/>
        <v/>
      </c>
      <c r="Y3183" s="26"/>
      <c r="Z3183" s="34"/>
      <c r="AA3183" s="34"/>
      <c r="AB3183" s="34"/>
      <c r="AC3183" s="35"/>
      <c r="AD3183" s="36"/>
      <c r="AE3183" s="49"/>
      <c r="AF3183" s="246"/>
      <c r="AG3183" s="257">
        <f t="shared" si="293"/>
        <v>0</v>
      </c>
      <c r="AH3183" s="252" t="str">
        <f t="shared" si="295"/>
        <v/>
      </c>
      <c r="AI3183" s="258">
        <f t="shared" si="296"/>
        <v>0</v>
      </c>
    </row>
    <row r="3184" spans="1:35" ht="14.25" customHeight="1" x14ac:dyDescent="0.2">
      <c r="A3184" s="20"/>
      <c r="B3184" s="7"/>
      <c r="C3184" s="7"/>
      <c r="D3184" s="88"/>
      <c r="E3184" s="6"/>
      <c r="F3184" s="88"/>
      <c r="G3184" s="14"/>
      <c r="H3184" s="14"/>
      <c r="I3184" s="17"/>
      <c r="J3184" s="17"/>
      <c r="K3184" s="6"/>
      <c r="L3184" s="6"/>
      <c r="M3184" s="136"/>
      <c r="N3184" s="14"/>
      <c r="O3184" s="26"/>
      <c r="P3184" s="14"/>
      <c r="Q3184" s="14"/>
      <c r="R3184" s="14"/>
      <c r="S3184" s="14"/>
      <c r="T3184" s="14"/>
      <c r="U3184" s="14"/>
      <c r="V3184" s="6"/>
      <c r="W3184" s="256">
        <f t="shared" si="292"/>
        <v>0</v>
      </c>
      <c r="X3184" s="144" t="str">
        <f t="shared" si="294"/>
        <v/>
      </c>
      <c r="Y3184" s="26"/>
      <c r="Z3184" s="34"/>
      <c r="AA3184" s="34"/>
      <c r="AB3184" s="34"/>
      <c r="AC3184" s="35"/>
      <c r="AD3184" s="36"/>
      <c r="AE3184" s="49"/>
      <c r="AF3184" s="246"/>
      <c r="AG3184" s="257">
        <f t="shared" si="293"/>
        <v>0</v>
      </c>
      <c r="AH3184" s="252" t="str">
        <f t="shared" si="295"/>
        <v/>
      </c>
      <c r="AI3184" s="258">
        <f t="shared" si="296"/>
        <v>0</v>
      </c>
    </row>
    <row r="3185" spans="1:35" ht="14.25" customHeight="1" x14ac:dyDescent="0.2">
      <c r="A3185" s="20"/>
      <c r="B3185" s="7"/>
      <c r="C3185" s="7"/>
      <c r="D3185" s="88"/>
      <c r="E3185" s="6"/>
      <c r="F3185" s="88"/>
      <c r="G3185" s="14"/>
      <c r="H3185" s="14"/>
      <c r="I3185" s="17"/>
      <c r="J3185" s="17"/>
      <c r="K3185" s="6"/>
      <c r="L3185" s="6"/>
      <c r="M3185" s="136"/>
      <c r="N3185" s="14"/>
      <c r="O3185" s="26"/>
      <c r="P3185" s="14"/>
      <c r="Q3185" s="14"/>
      <c r="R3185" s="14"/>
      <c r="S3185" s="14"/>
      <c r="T3185" s="14"/>
      <c r="U3185" s="14"/>
      <c r="V3185" s="6"/>
      <c r="W3185" s="256">
        <f t="shared" si="292"/>
        <v>0</v>
      </c>
      <c r="X3185" s="144" t="str">
        <f t="shared" si="294"/>
        <v/>
      </c>
      <c r="Y3185" s="26"/>
      <c r="Z3185" s="34"/>
      <c r="AA3185" s="34"/>
      <c r="AB3185" s="34"/>
      <c r="AC3185" s="35"/>
      <c r="AD3185" s="36"/>
      <c r="AE3185" s="49"/>
      <c r="AF3185" s="246"/>
      <c r="AG3185" s="257">
        <f t="shared" si="293"/>
        <v>0</v>
      </c>
      <c r="AH3185" s="252" t="str">
        <f t="shared" si="295"/>
        <v/>
      </c>
      <c r="AI3185" s="258">
        <f t="shared" si="296"/>
        <v>0</v>
      </c>
    </row>
    <row r="3186" spans="1:35" ht="14.25" customHeight="1" x14ac:dyDescent="0.2">
      <c r="A3186" s="20"/>
      <c r="B3186" s="7"/>
      <c r="C3186" s="7"/>
      <c r="D3186" s="88"/>
      <c r="E3186" s="6"/>
      <c r="F3186" s="88"/>
      <c r="G3186" s="14"/>
      <c r="H3186" s="14"/>
      <c r="I3186" s="17"/>
      <c r="J3186" s="17"/>
      <c r="K3186" s="6"/>
      <c r="L3186" s="6"/>
      <c r="M3186" s="136"/>
      <c r="N3186" s="14"/>
      <c r="O3186" s="26"/>
      <c r="P3186" s="14"/>
      <c r="Q3186" s="14"/>
      <c r="R3186" s="14"/>
      <c r="S3186" s="14"/>
      <c r="T3186" s="14"/>
      <c r="U3186" s="14"/>
      <c r="V3186" s="6"/>
      <c r="W3186" s="256">
        <f t="shared" si="292"/>
        <v>0</v>
      </c>
      <c r="X3186" s="144" t="str">
        <f t="shared" si="294"/>
        <v/>
      </c>
      <c r="Y3186" s="26"/>
      <c r="Z3186" s="34"/>
      <c r="AA3186" s="34"/>
      <c r="AB3186" s="34"/>
      <c r="AC3186" s="35"/>
      <c r="AD3186" s="36"/>
      <c r="AE3186" s="49"/>
      <c r="AF3186" s="246"/>
      <c r="AG3186" s="257">
        <f t="shared" si="293"/>
        <v>0</v>
      </c>
      <c r="AH3186" s="252" t="str">
        <f t="shared" si="295"/>
        <v/>
      </c>
      <c r="AI3186" s="258">
        <f t="shared" si="296"/>
        <v>0</v>
      </c>
    </row>
    <row r="3187" spans="1:35" ht="14.25" customHeight="1" x14ac:dyDescent="0.2">
      <c r="A3187" s="20"/>
      <c r="B3187" s="7"/>
      <c r="C3187" s="7"/>
      <c r="D3187" s="88"/>
      <c r="E3187" s="6"/>
      <c r="F3187" s="88"/>
      <c r="G3187" s="14"/>
      <c r="H3187" s="14"/>
      <c r="I3187" s="17"/>
      <c r="J3187" s="17"/>
      <c r="K3187" s="6"/>
      <c r="L3187" s="6"/>
      <c r="M3187" s="136"/>
      <c r="N3187" s="14"/>
      <c r="O3187" s="26"/>
      <c r="P3187" s="14"/>
      <c r="Q3187" s="14"/>
      <c r="R3187" s="14"/>
      <c r="S3187" s="14"/>
      <c r="T3187" s="14"/>
      <c r="U3187" s="14"/>
      <c r="V3187" s="6"/>
      <c r="W3187" s="256">
        <f t="shared" si="292"/>
        <v>0</v>
      </c>
      <c r="X3187" s="144" t="str">
        <f t="shared" si="294"/>
        <v/>
      </c>
      <c r="Y3187" s="26"/>
      <c r="Z3187" s="34"/>
      <c r="AA3187" s="34"/>
      <c r="AB3187" s="34"/>
      <c r="AC3187" s="35"/>
      <c r="AD3187" s="36"/>
      <c r="AE3187" s="49"/>
      <c r="AF3187" s="246"/>
      <c r="AG3187" s="257">
        <f t="shared" si="293"/>
        <v>0</v>
      </c>
      <c r="AH3187" s="252" t="str">
        <f t="shared" si="295"/>
        <v/>
      </c>
      <c r="AI3187" s="258">
        <f t="shared" si="296"/>
        <v>0</v>
      </c>
    </row>
    <row r="3188" spans="1:35" ht="14.25" customHeight="1" x14ac:dyDescent="0.2">
      <c r="A3188" s="20"/>
      <c r="B3188" s="7"/>
      <c r="C3188" s="7"/>
      <c r="D3188" s="88"/>
      <c r="E3188" s="6"/>
      <c r="F3188" s="88"/>
      <c r="G3188" s="14"/>
      <c r="H3188" s="14"/>
      <c r="I3188" s="17"/>
      <c r="J3188" s="17"/>
      <c r="K3188" s="6"/>
      <c r="L3188" s="6"/>
      <c r="M3188" s="136"/>
      <c r="N3188" s="14"/>
      <c r="O3188" s="26"/>
      <c r="P3188" s="14"/>
      <c r="Q3188" s="14"/>
      <c r="R3188" s="14"/>
      <c r="S3188" s="14"/>
      <c r="T3188" s="14"/>
      <c r="U3188" s="14"/>
      <c r="V3188" s="6"/>
      <c r="W3188" s="256">
        <f t="shared" si="292"/>
        <v>0</v>
      </c>
      <c r="X3188" s="144" t="str">
        <f t="shared" si="294"/>
        <v/>
      </c>
      <c r="Y3188" s="26"/>
      <c r="Z3188" s="34"/>
      <c r="AA3188" s="34"/>
      <c r="AB3188" s="34"/>
      <c r="AC3188" s="35"/>
      <c r="AD3188" s="36"/>
      <c r="AE3188" s="49"/>
      <c r="AF3188" s="246"/>
      <c r="AG3188" s="257">
        <f t="shared" si="293"/>
        <v>0</v>
      </c>
      <c r="AH3188" s="252" t="str">
        <f t="shared" si="295"/>
        <v/>
      </c>
      <c r="AI3188" s="258">
        <f t="shared" si="296"/>
        <v>0</v>
      </c>
    </row>
    <row r="3189" spans="1:35" ht="14.25" customHeight="1" x14ac:dyDescent="0.2">
      <c r="A3189" s="20"/>
      <c r="B3189" s="7"/>
      <c r="C3189" s="7"/>
      <c r="D3189" s="88"/>
      <c r="E3189" s="6"/>
      <c r="F3189" s="88"/>
      <c r="G3189" s="14"/>
      <c r="H3189" s="14"/>
      <c r="I3189" s="17"/>
      <c r="J3189" s="17"/>
      <c r="K3189" s="6"/>
      <c r="L3189" s="6"/>
      <c r="M3189" s="136"/>
      <c r="N3189" s="14"/>
      <c r="O3189" s="26"/>
      <c r="P3189" s="14"/>
      <c r="Q3189" s="14"/>
      <c r="R3189" s="14"/>
      <c r="S3189" s="14"/>
      <c r="T3189" s="14"/>
      <c r="U3189" s="14"/>
      <c r="V3189" s="6"/>
      <c r="W3189" s="256">
        <f t="shared" si="292"/>
        <v>0</v>
      </c>
      <c r="X3189" s="144" t="str">
        <f t="shared" si="294"/>
        <v/>
      </c>
      <c r="Y3189" s="26"/>
      <c r="Z3189" s="34"/>
      <c r="AA3189" s="34"/>
      <c r="AB3189" s="34"/>
      <c r="AC3189" s="35"/>
      <c r="AD3189" s="36"/>
      <c r="AE3189" s="49"/>
      <c r="AF3189" s="246"/>
      <c r="AG3189" s="257">
        <f t="shared" si="293"/>
        <v>0</v>
      </c>
      <c r="AH3189" s="252" t="str">
        <f t="shared" si="295"/>
        <v/>
      </c>
      <c r="AI3189" s="258">
        <f t="shared" si="296"/>
        <v>0</v>
      </c>
    </row>
    <row r="3190" spans="1:35" ht="14.25" customHeight="1" x14ac:dyDescent="0.2">
      <c r="A3190" s="20"/>
      <c r="B3190" s="7"/>
      <c r="C3190" s="7"/>
      <c r="D3190" s="88"/>
      <c r="E3190" s="6"/>
      <c r="F3190" s="88"/>
      <c r="G3190" s="14"/>
      <c r="H3190" s="14"/>
      <c r="I3190" s="17"/>
      <c r="J3190" s="17"/>
      <c r="K3190" s="6"/>
      <c r="L3190" s="6"/>
      <c r="M3190" s="136"/>
      <c r="N3190" s="14"/>
      <c r="O3190" s="26"/>
      <c r="P3190" s="14"/>
      <c r="Q3190" s="14"/>
      <c r="R3190" s="14"/>
      <c r="S3190" s="14"/>
      <c r="T3190" s="14"/>
      <c r="U3190" s="14"/>
      <c r="V3190" s="6"/>
      <c r="W3190" s="256">
        <f t="shared" si="292"/>
        <v>0</v>
      </c>
      <c r="X3190" s="144" t="str">
        <f t="shared" si="294"/>
        <v/>
      </c>
      <c r="Y3190" s="26"/>
      <c r="Z3190" s="34"/>
      <c r="AA3190" s="34"/>
      <c r="AB3190" s="34"/>
      <c r="AC3190" s="35"/>
      <c r="AD3190" s="36"/>
      <c r="AE3190" s="49"/>
      <c r="AF3190" s="246"/>
      <c r="AG3190" s="257">
        <f t="shared" si="293"/>
        <v>0</v>
      </c>
      <c r="AH3190" s="252" t="str">
        <f t="shared" si="295"/>
        <v/>
      </c>
      <c r="AI3190" s="258">
        <f t="shared" si="296"/>
        <v>0</v>
      </c>
    </row>
    <row r="3191" spans="1:35" ht="14.25" customHeight="1" x14ac:dyDescent="0.2">
      <c r="A3191" s="20"/>
      <c r="B3191" s="7"/>
      <c r="C3191" s="7"/>
      <c r="D3191" s="88"/>
      <c r="E3191" s="6"/>
      <c r="F3191" s="88"/>
      <c r="G3191" s="14"/>
      <c r="H3191" s="14"/>
      <c r="I3191" s="17"/>
      <c r="J3191" s="17"/>
      <c r="K3191" s="6"/>
      <c r="L3191" s="6"/>
      <c r="M3191" s="136"/>
      <c r="N3191" s="14"/>
      <c r="O3191" s="26"/>
      <c r="P3191" s="14"/>
      <c r="Q3191" s="14"/>
      <c r="R3191" s="14"/>
      <c r="S3191" s="14"/>
      <c r="T3191" s="14"/>
      <c r="U3191" s="14"/>
      <c r="V3191" s="6"/>
      <c r="W3191" s="256">
        <f t="shared" si="292"/>
        <v>0</v>
      </c>
      <c r="X3191" s="144" t="str">
        <f t="shared" si="294"/>
        <v/>
      </c>
      <c r="Y3191" s="26"/>
      <c r="Z3191" s="34"/>
      <c r="AA3191" s="34"/>
      <c r="AB3191" s="34"/>
      <c r="AC3191" s="35"/>
      <c r="AD3191" s="36"/>
      <c r="AE3191" s="49"/>
      <c r="AF3191" s="246"/>
      <c r="AG3191" s="257">
        <f t="shared" si="293"/>
        <v>0</v>
      </c>
      <c r="AH3191" s="252" t="str">
        <f t="shared" si="295"/>
        <v/>
      </c>
      <c r="AI3191" s="258">
        <f t="shared" si="296"/>
        <v>0</v>
      </c>
    </row>
    <row r="3192" spans="1:35" ht="14.25" customHeight="1" x14ac:dyDescent="0.2">
      <c r="A3192" s="20"/>
      <c r="B3192" s="7"/>
      <c r="C3192" s="7"/>
      <c r="D3192" s="88"/>
      <c r="E3192" s="6"/>
      <c r="F3192" s="88"/>
      <c r="G3192" s="14"/>
      <c r="H3192" s="14"/>
      <c r="I3192" s="17"/>
      <c r="J3192" s="17"/>
      <c r="K3192" s="6"/>
      <c r="L3192" s="6"/>
      <c r="M3192" s="136"/>
      <c r="N3192" s="14"/>
      <c r="O3192" s="26"/>
      <c r="P3192" s="14"/>
      <c r="Q3192" s="14"/>
      <c r="R3192" s="14"/>
      <c r="S3192" s="14"/>
      <c r="T3192" s="14"/>
      <c r="U3192" s="14"/>
      <c r="V3192" s="6"/>
      <c r="W3192" s="256">
        <f t="shared" si="292"/>
        <v>0</v>
      </c>
      <c r="X3192" s="144" t="str">
        <f t="shared" si="294"/>
        <v/>
      </c>
      <c r="Y3192" s="26"/>
      <c r="Z3192" s="34"/>
      <c r="AA3192" s="34"/>
      <c r="AB3192" s="34"/>
      <c r="AC3192" s="35"/>
      <c r="AD3192" s="36"/>
      <c r="AE3192" s="49"/>
      <c r="AF3192" s="246"/>
      <c r="AG3192" s="257">
        <f t="shared" si="293"/>
        <v>0</v>
      </c>
      <c r="AH3192" s="252" t="str">
        <f t="shared" si="295"/>
        <v/>
      </c>
      <c r="AI3192" s="258">
        <f t="shared" si="296"/>
        <v>0</v>
      </c>
    </row>
    <row r="3193" spans="1:35" ht="14.25" customHeight="1" x14ac:dyDescent="0.2">
      <c r="A3193" s="20"/>
      <c r="B3193" s="7"/>
      <c r="C3193" s="7"/>
      <c r="D3193" s="88"/>
      <c r="E3193" s="6"/>
      <c r="F3193" s="88"/>
      <c r="G3193" s="14"/>
      <c r="H3193" s="14"/>
      <c r="I3193" s="17"/>
      <c r="J3193" s="17"/>
      <c r="K3193" s="6"/>
      <c r="L3193" s="6"/>
      <c r="M3193" s="136"/>
      <c r="N3193" s="14"/>
      <c r="O3193" s="26"/>
      <c r="P3193" s="14"/>
      <c r="Q3193" s="14"/>
      <c r="R3193" s="14"/>
      <c r="S3193" s="14"/>
      <c r="T3193" s="14"/>
      <c r="U3193" s="14"/>
      <c r="V3193" s="6"/>
      <c r="W3193" s="256">
        <f t="shared" si="292"/>
        <v>0</v>
      </c>
      <c r="X3193" s="144" t="str">
        <f t="shared" si="294"/>
        <v/>
      </c>
      <c r="Y3193" s="26"/>
      <c r="Z3193" s="34"/>
      <c r="AA3193" s="34"/>
      <c r="AB3193" s="34"/>
      <c r="AC3193" s="35"/>
      <c r="AD3193" s="36"/>
      <c r="AE3193" s="49"/>
      <c r="AF3193" s="246"/>
      <c r="AG3193" s="257">
        <f t="shared" si="293"/>
        <v>0</v>
      </c>
      <c r="AH3193" s="252" t="str">
        <f t="shared" si="295"/>
        <v/>
      </c>
      <c r="AI3193" s="258">
        <f t="shared" si="296"/>
        <v>0</v>
      </c>
    </row>
    <row r="3194" spans="1:35" ht="14.25" customHeight="1" x14ac:dyDescent="0.2">
      <c r="A3194" s="20"/>
      <c r="B3194" s="7"/>
      <c r="C3194" s="7"/>
      <c r="D3194" s="88"/>
      <c r="E3194" s="6"/>
      <c r="F3194" s="88"/>
      <c r="G3194" s="14"/>
      <c r="H3194" s="14"/>
      <c r="I3194" s="17"/>
      <c r="J3194" s="17"/>
      <c r="K3194" s="6"/>
      <c r="L3194" s="6"/>
      <c r="M3194" s="136"/>
      <c r="N3194" s="14"/>
      <c r="O3194" s="26"/>
      <c r="P3194" s="14"/>
      <c r="Q3194" s="14"/>
      <c r="R3194" s="14"/>
      <c r="S3194" s="14"/>
      <c r="T3194" s="14"/>
      <c r="U3194" s="14"/>
      <c r="V3194" s="6"/>
      <c r="W3194" s="256">
        <f t="shared" si="292"/>
        <v>0</v>
      </c>
      <c r="X3194" s="144" t="str">
        <f t="shared" si="294"/>
        <v/>
      </c>
      <c r="Y3194" s="26"/>
      <c r="Z3194" s="34"/>
      <c r="AA3194" s="34"/>
      <c r="AB3194" s="34"/>
      <c r="AC3194" s="35"/>
      <c r="AD3194" s="36"/>
      <c r="AE3194" s="49"/>
      <c r="AF3194" s="246"/>
      <c r="AG3194" s="257">
        <f t="shared" si="293"/>
        <v>0</v>
      </c>
      <c r="AH3194" s="252" t="str">
        <f t="shared" si="295"/>
        <v/>
      </c>
      <c r="AI3194" s="258">
        <f t="shared" si="296"/>
        <v>0</v>
      </c>
    </row>
    <row r="3195" spans="1:35" ht="14.25" customHeight="1" x14ac:dyDescent="0.2">
      <c r="A3195" s="20"/>
      <c r="B3195" s="7"/>
      <c r="C3195" s="7"/>
      <c r="D3195" s="88"/>
      <c r="E3195" s="6"/>
      <c r="F3195" s="88"/>
      <c r="G3195" s="14"/>
      <c r="H3195" s="14"/>
      <c r="I3195" s="17"/>
      <c r="J3195" s="17"/>
      <c r="K3195" s="6"/>
      <c r="L3195" s="6"/>
      <c r="M3195" s="136"/>
      <c r="N3195" s="14"/>
      <c r="O3195" s="26"/>
      <c r="P3195" s="14"/>
      <c r="Q3195" s="14"/>
      <c r="R3195" s="14"/>
      <c r="S3195" s="14"/>
      <c r="T3195" s="14"/>
      <c r="U3195" s="14"/>
      <c r="V3195" s="6"/>
      <c r="W3195" s="256">
        <f t="shared" si="292"/>
        <v>0</v>
      </c>
      <c r="X3195" s="144" t="str">
        <f t="shared" si="294"/>
        <v/>
      </c>
      <c r="Y3195" s="26"/>
      <c r="Z3195" s="34"/>
      <c r="AA3195" s="34"/>
      <c r="AB3195" s="34"/>
      <c r="AC3195" s="35"/>
      <c r="AD3195" s="36"/>
      <c r="AE3195" s="49"/>
      <c r="AF3195" s="246"/>
      <c r="AG3195" s="257">
        <f t="shared" si="293"/>
        <v>0</v>
      </c>
      <c r="AH3195" s="252" t="str">
        <f t="shared" si="295"/>
        <v/>
      </c>
      <c r="AI3195" s="258">
        <f t="shared" si="296"/>
        <v>0</v>
      </c>
    </row>
    <row r="3196" spans="1:35" ht="14.25" customHeight="1" x14ac:dyDescent="0.2">
      <c r="A3196" s="20"/>
      <c r="B3196" s="7"/>
      <c r="C3196" s="7"/>
      <c r="D3196" s="88"/>
      <c r="E3196" s="6"/>
      <c r="F3196" s="88"/>
      <c r="G3196" s="14"/>
      <c r="H3196" s="14"/>
      <c r="I3196" s="17"/>
      <c r="J3196" s="17"/>
      <c r="K3196" s="6"/>
      <c r="L3196" s="6"/>
      <c r="M3196" s="136"/>
      <c r="N3196" s="14"/>
      <c r="O3196" s="26"/>
      <c r="P3196" s="14"/>
      <c r="Q3196" s="14"/>
      <c r="R3196" s="14"/>
      <c r="S3196" s="14"/>
      <c r="T3196" s="14"/>
      <c r="U3196" s="14"/>
      <c r="V3196" s="6"/>
      <c r="W3196" s="256">
        <f t="shared" si="292"/>
        <v>0</v>
      </c>
      <c r="X3196" s="144" t="str">
        <f t="shared" si="294"/>
        <v/>
      </c>
      <c r="Y3196" s="26"/>
      <c r="Z3196" s="34"/>
      <c r="AA3196" s="34"/>
      <c r="AB3196" s="34"/>
      <c r="AC3196" s="35"/>
      <c r="AD3196" s="36"/>
      <c r="AE3196" s="49"/>
      <c r="AF3196" s="246"/>
      <c r="AG3196" s="257">
        <f t="shared" si="293"/>
        <v>0</v>
      </c>
      <c r="AH3196" s="252" t="str">
        <f t="shared" si="295"/>
        <v/>
      </c>
      <c r="AI3196" s="258">
        <f t="shared" si="296"/>
        <v>0</v>
      </c>
    </row>
    <row r="3197" spans="1:35" ht="14.25" customHeight="1" x14ac:dyDescent="0.2">
      <c r="A3197" s="20"/>
      <c r="B3197" s="7"/>
      <c r="C3197" s="7"/>
      <c r="D3197" s="88"/>
      <c r="E3197" s="6"/>
      <c r="F3197" s="88"/>
      <c r="G3197" s="14"/>
      <c r="H3197" s="14"/>
      <c r="I3197" s="17"/>
      <c r="J3197" s="17"/>
      <c r="K3197" s="6"/>
      <c r="L3197" s="6"/>
      <c r="M3197" s="136"/>
      <c r="N3197" s="14"/>
      <c r="O3197" s="26"/>
      <c r="P3197" s="14"/>
      <c r="Q3197" s="14"/>
      <c r="R3197" s="14"/>
      <c r="S3197" s="14"/>
      <c r="T3197" s="14"/>
      <c r="U3197" s="14"/>
      <c r="V3197" s="6"/>
      <c r="W3197" s="256">
        <f t="shared" si="292"/>
        <v>0</v>
      </c>
      <c r="X3197" s="144" t="str">
        <f t="shared" si="294"/>
        <v/>
      </c>
      <c r="Y3197" s="26"/>
      <c r="Z3197" s="34"/>
      <c r="AA3197" s="34"/>
      <c r="AB3197" s="34"/>
      <c r="AC3197" s="35"/>
      <c r="AD3197" s="36"/>
      <c r="AE3197" s="49"/>
      <c r="AF3197" s="246"/>
      <c r="AG3197" s="257">
        <f t="shared" si="293"/>
        <v>0</v>
      </c>
      <c r="AH3197" s="252" t="str">
        <f t="shared" si="295"/>
        <v/>
      </c>
      <c r="AI3197" s="258">
        <f t="shared" si="296"/>
        <v>0</v>
      </c>
    </row>
    <row r="3198" spans="1:35" ht="14.25" customHeight="1" x14ac:dyDescent="0.2">
      <c r="A3198" s="20"/>
      <c r="B3198" s="7"/>
      <c r="C3198" s="7"/>
      <c r="D3198" s="88"/>
      <c r="E3198" s="6"/>
      <c r="F3198" s="88"/>
      <c r="G3198" s="14"/>
      <c r="H3198" s="14"/>
      <c r="I3198" s="17"/>
      <c r="J3198" s="17"/>
      <c r="K3198" s="6"/>
      <c r="L3198" s="6"/>
      <c r="M3198" s="136"/>
      <c r="N3198" s="14"/>
      <c r="O3198" s="26"/>
      <c r="P3198" s="14"/>
      <c r="Q3198" s="14"/>
      <c r="R3198" s="14"/>
      <c r="S3198" s="14"/>
      <c r="T3198" s="14"/>
      <c r="U3198" s="14"/>
      <c r="V3198" s="6"/>
      <c r="W3198" s="256">
        <f t="shared" si="292"/>
        <v>0</v>
      </c>
      <c r="X3198" s="144" t="str">
        <f t="shared" si="294"/>
        <v/>
      </c>
      <c r="Y3198" s="26"/>
      <c r="Z3198" s="34"/>
      <c r="AA3198" s="34"/>
      <c r="AB3198" s="34"/>
      <c r="AC3198" s="35"/>
      <c r="AD3198" s="36"/>
      <c r="AE3198" s="49"/>
      <c r="AF3198" s="246"/>
      <c r="AG3198" s="257">
        <f t="shared" si="293"/>
        <v>0</v>
      </c>
      <c r="AH3198" s="252" t="str">
        <f t="shared" si="295"/>
        <v/>
      </c>
      <c r="AI3198" s="258">
        <f t="shared" si="296"/>
        <v>0</v>
      </c>
    </row>
    <row r="3199" spans="1:35" ht="14.25" customHeight="1" x14ac:dyDescent="0.2">
      <c r="A3199" s="20"/>
      <c r="B3199" s="7"/>
      <c r="C3199" s="7"/>
      <c r="D3199" s="88"/>
      <c r="E3199" s="6"/>
      <c r="F3199" s="88"/>
      <c r="G3199" s="14"/>
      <c r="H3199" s="14"/>
      <c r="I3199" s="17"/>
      <c r="J3199" s="17"/>
      <c r="K3199" s="6"/>
      <c r="L3199" s="6"/>
      <c r="M3199" s="136"/>
      <c r="N3199" s="14"/>
      <c r="O3199" s="26"/>
      <c r="P3199" s="14"/>
      <c r="Q3199" s="14"/>
      <c r="R3199" s="14"/>
      <c r="S3199" s="14"/>
      <c r="T3199" s="14"/>
      <c r="U3199" s="14"/>
      <c r="V3199" s="6"/>
      <c r="W3199" s="256">
        <f t="shared" si="292"/>
        <v>0</v>
      </c>
      <c r="X3199" s="144" t="str">
        <f t="shared" si="294"/>
        <v/>
      </c>
      <c r="Y3199" s="26"/>
      <c r="Z3199" s="34"/>
      <c r="AA3199" s="34"/>
      <c r="AB3199" s="34"/>
      <c r="AC3199" s="35"/>
      <c r="AD3199" s="36"/>
      <c r="AE3199" s="49"/>
      <c r="AF3199" s="246"/>
      <c r="AG3199" s="257">
        <f t="shared" si="293"/>
        <v>0</v>
      </c>
      <c r="AH3199" s="252" t="str">
        <f t="shared" si="295"/>
        <v/>
      </c>
      <c r="AI3199" s="258">
        <f t="shared" si="296"/>
        <v>0</v>
      </c>
    </row>
    <row r="3200" spans="1:35" ht="14.25" customHeight="1" x14ac:dyDescent="0.2">
      <c r="A3200" s="20"/>
      <c r="B3200" s="7"/>
      <c r="C3200" s="7"/>
      <c r="D3200" s="88"/>
      <c r="E3200" s="6"/>
      <c r="F3200" s="88"/>
      <c r="G3200" s="14"/>
      <c r="H3200" s="14"/>
      <c r="I3200" s="17"/>
      <c r="J3200" s="17"/>
      <c r="K3200" s="6"/>
      <c r="L3200" s="6"/>
      <c r="M3200" s="136"/>
      <c r="N3200" s="14"/>
      <c r="O3200" s="26"/>
      <c r="P3200" s="14"/>
      <c r="Q3200" s="14"/>
      <c r="R3200" s="14"/>
      <c r="S3200" s="14"/>
      <c r="T3200" s="14"/>
      <c r="U3200" s="14"/>
      <c r="V3200" s="6"/>
      <c r="W3200" s="256">
        <f t="shared" si="292"/>
        <v>0</v>
      </c>
      <c r="X3200" s="144" t="str">
        <f t="shared" si="294"/>
        <v/>
      </c>
      <c r="Y3200" s="26"/>
      <c r="Z3200" s="34"/>
      <c r="AA3200" s="34"/>
      <c r="AB3200" s="34"/>
      <c r="AC3200" s="35"/>
      <c r="AD3200" s="36"/>
      <c r="AE3200" s="49"/>
      <c r="AF3200" s="246"/>
      <c r="AG3200" s="257">
        <f t="shared" si="293"/>
        <v>0</v>
      </c>
      <c r="AH3200" s="252" t="str">
        <f t="shared" si="295"/>
        <v/>
      </c>
      <c r="AI3200" s="258">
        <f t="shared" si="296"/>
        <v>0</v>
      </c>
    </row>
    <row r="3201" spans="1:35" ht="14.25" customHeight="1" x14ac:dyDescent="0.2">
      <c r="A3201" s="20"/>
      <c r="B3201" s="7"/>
      <c r="C3201" s="7"/>
      <c r="D3201" s="88"/>
      <c r="E3201" s="6"/>
      <c r="F3201" s="88"/>
      <c r="G3201" s="14"/>
      <c r="H3201" s="14"/>
      <c r="I3201" s="17"/>
      <c r="J3201" s="17"/>
      <c r="K3201" s="6"/>
      <c r="L3201" s="6"/>
      <c r="M3201" s="136"/>
      <c r="N3201" s="14"/>
      <c r="O3201" s="26"/>
      <c r="P3201" s="14"/>
      <c r="Q3201" s="14"/>
      <c r="R3201" s="14"/>
      <c r="S3201" s="14"/>
      <c r="T3201" s="14"/>
      <c r="U3201" s="14"/>
      <c r="V3201" s="6"/>
      <c r="W3201" s="256">
        <f t="shared" si="292"/>
        <v>0</v>
      </c>
      <c r="X3201" s="144" t="str">
        <f t="shared" si="294"/>
        <v/>
      </c>
      <c r="Y3201" s="26"/>
      <c r="Z3201" s="34"/>
      <c r="AA3201" s="34"/>
      <c r="AB3201" s="34"/>
      <c r="AC3201" s="35"/>
      <c r="AD3201" s="36"/>
      <c r="AE3201" s="49"/>
      <c r="AF3201" s="246"/>
      <c r="AG3201" s="257">
        <f t="shared" si="293"/>
        <v>0</v>
      </c>
      <c r="AH3201" s="252" t="str">
        <f t="shared" si="295"/>
        <v/>
      </c>
      <c r="AI3201" s="258">
        <f t="shared" si="296"/>
        <v>0</v>
      </c>
    </row>
    <row r="3202" spans="1:35" ht="14.25" customHeight="1" x14ac:dyDescent="0.2">
      <c r="A3202" s="20"/>
      <c r="B3202" s="7"/>
      <c r="C3202" s="7"/>
      <c r="D3202" s="88"/>
      <c r="E3202" s="6"/>
      <c r="F3202" s="88"/>
      <c r="G3202" s="14"/>
      <c r="H3202" s="14"/>
      <c r="I3202" s="17"/>
      <c r="J3202" s="17"/>
      <c r="K3202" s="6"/>
      <c r="L3202" s="6"/>
      <c r="M3202" s="136"/>
      <c r="N3202" s="14"/>
      <c r="O3202" s="26"/>
      <c r="P3202" s="14"/>
      <c r="Q3202" s="14"/>
      <c r="R3202" s="14"/>
      <c r="S3202" s="14"/>
      <c r="T3202" s="14"/>
      <c r="U3202" s="14"/>
      <c r="V3202" s="6"/>
      <c r="W3202" s="256">
        <f t="shared" si="292"/>
        <v>0</v>
      </c>
      <c r="X3202" s="144" t="str">
        <f t="shared" si="294"/>
        <v/>
      </c>
      <c r="Y3202" s="26"/>
      <c r="Z3202" s="34"/>
      <c r="AA3202" s="34"/>
      <c r="AB3202" s="34"/>
      <c r="AC3202" s="35"/>
      <c r="AD3202" s="36"/>
      <c r="AE3202" s="49"/>
      <c r="AF3202" s="246"/>
      <c r="AG3202" s="257">
        <f t="shared" si="293"/>
        <v>0</v>
      </c>
      <c r="AH3202" s="252" t="str">
        <f t="shared" si="295"/>
        <v/>
      </c>
      <c r="AI3202" s="258">
        <f t="shared" si="296"/>
        <v>0</v>
      </c>
    </row>
    <row r="3203" spans="1:35" ht="14.25" customHeight="1" x14ac:dyDescent="0.2">
      <c r="A3203" s="20"/>
      <c r="B3203" s="7"/>
      <c r="C3203" s="7"/>
      <c r="D3203" s="88"/>
      <c r="E3203" s="6"/>
      <c r="F3203" s="88"/>
      <c r="G3203" s="14"/>
      <c r="H3203" s="14"/>
      <c r="I3203" s="17"/>
      <c r="J3203" s="17"/>
      <c r="K3203" s="6"/>
      <c r="L3203" s="6"/>
      <c r="M3203" s="136"/>
      <c r="N3203" s="14"/>
      <c r="O3203" s="26"/>
      <c r="P3203" s="14"/>
      <c r="Q3203" s="14"/>
      <c r="R3203" s="14"/>
      <c r="S3203" s="14"/>
      <c r="T3203" s="14"/>
      <c r="U3203" s="14"/>
      <c r="V3203" s="6"/>
      <c r="W3203" s="256">
        <f t="shared" si="292"/>
        <v>0</v>
      </c>
      <c r="X3203" s="144" t="str">
        <f t="shared" si="294"/>
        <v/>
      </c>
      <c r="Y3203" s="26"/>
      <c r="Z3203" s="34"/>
      <c r="AA3203" s="34"/>
      <c r="AB3203" s="34"/>
      <c r="AC3203" s="35"/>
      <c r="AD3203" s="36"/>
      <c r="AE3203" s="49"/>
      <c r="AF3203" s="246"/>
      <c r="AG3203" s="257">
        <f t="shared" si="293"/>
        <v>0</v>
      </c>
      <c r="AH3203" s="252" t="str">
        <f t="shared" si="295"/>
        <v/>
      </c>
      <c r="AI3203" s="258">
        <f t="shared" si="296"/>
        <v>0</v>
      </c>
    </row>
    <row r="3204" spans="1:35" ht="14.25" customHeight="1" x14ac:dyDescent="0.2">
      <c r="A3204" s="20"/>
      <c r="B3204" s="7"/>
      <c r="C3204" s="7"/>
      <c r="D3204" s="88"/>
      <c r="E3204" s="6"/>
      <c r="F3204" s="88"/>
      <c r="G3204" s="14"/>
      <c r="H3204" s="14"/>
      <c r="I3204" s="17"/>
      <c r="J3204" s="17"/>
      <c r="K3204" s="6"/>
      <c r="L3204" s="6"/>
      <c r="M3204" s="136"/>
      <c r="N3204" s="14"/>
      <c r="O3204" s="26"/>
      <c r="P3204" s="14"/>
      <c r="Q3204" s="14"/>
      <c r="R3204" s="14"/>
      <c r="S3204" s="14"/>
      <c r="T3204" s="14"/>
      <c r="U3204" s="14"/>
      <c r="V3204" s="6"/>
      <c r="W3204" s="256">
        <f t="shared" si="292"/>
        <v>0</v>
      </c>
      <c r="X3204" s="144" t="str">
        <f t="shared" si="294"/>
        <v/>
      </c>
      <c r="Y3204" s="26"/>
      <c r="Z3204" s="34"/>
      <c r="AA3204" s="34"/>
      <c r="AB3204" s="34"/>
      <c r="AC3204" s="35"/>
      <c r="AD3204" s="36"/>
      <c r="AE3204" s="49"/>
      <c r="AF3204" s="246"/>
      <c r="AG3204" s="257">
        <f t="shared" si="293"/>
        <v>0</v>
      </c>
      <c r="AH3204" s="252" t="str">
        <f t="shared" si="295"/>
        <v/>
      </c>
      <c r="AI3204" s="258">
        <f t="shared" si="296"/>
        <v>0</v>
      </c>
    </row>
    <row r="3205" spans="1:35" ht="14.25" customHeight="1" x14ac:dyDescent="0.2">
      <c r="A3205" s="20"/>
      <c r="B3205" s="7"/>
      <c r="C3205" s="7"/>
      <c r="D3205" s="88"/>
      <c r="E3205" s="6"/>
      <c r="F3205" s="88"/>
      <c r="G3205" s="14"/>
      <c r="H3205" s="14"/>
      <c r="I3205" s="17"/>
      <c r="J3205" s="17"/>
      <c r="K3205" s="6"/>
      <c r="L3205" s="6"/>
      <c r="M3205" s="136"/>
      <c r="N3205" s="14"/>
      <c r="O3205" s="26"/>
      <c r="P3205" s="14"/>
      <c r="Q3205" s="14"/>
      <c r="R3205" s="14"/>
      <c r="S3205" s="14"/>
      <c r="T3205" s="14"/>
      <c r="U3205" s="14"/>
      <c r="V3205" s="6"/>
      <c r="W3205" s="256">
        <f t="shared" si="292"/>
        <v>0</v>
      </c>
      <c r="X3205" s="144" t="str">
        <f t="shared" si="294"/>
        <v/>
      </c>
      <c r="Y3205" s="26"/>
      <c r="Z3205" s="34"/>
      <c r="AA3205" s="34"/>
      <c r="AB3205" s="34"/>
      <c r="AC3205" s="35"/>
      <c r="AD3205" s="36"/>
      <c r="AE3205" s="49"/>
      <c r="AF3205" s="246"/>
      <c r="AG3205" s="257">
        <f t="shared" si="293"/>
        <v>0</v>
      </c>
      <c r="AH3205" s="252" t="str">
        <f t="shared" si="295"/>
        <v/>
      </c>
      <c r="AI3205" s="258">
        <f t="shared" si="296"/>
        <v>0</v>
      </c>
    </row>
    <row r="3206" spans="1:35" ht="14.25" customHeight="1" x14ac:dyDescent="0.2">
      <c r="A3206" s="20"/>
      <c r="B3206" s="7"/>
      <c r="C3206" s="7"/>
      <c r="D3206" s="88"/>
      <c r="E3206" s="6"/>
      <c r="F3206" s="88"/>
      <c r="G3206" s="14"/>
      <c r="H3206" s="14"/>
      <c r="I3206" s="17"/>
      <c r="J3206" s="17"/>
      <c r="K3206" s="6"/>
      <c r="L3206" s="6"/>
      <c r="M3206" s="136"/>
      <c r="N3206" s="14"/>
      <c r="O3206" s="26"/>
      <c r="P3206" s="14"/>
      <c r="Q3206" s="14"/>
      <c r="R3206" s="14"/>
      <c r="S3206" s="14"/>
      <c r="T3206" s="14"/>
      <c r="U3206" s="14"/>
      <c r="V3206" s="6"/>
      <c r="W3206" s="256">
        <f t="shared" si="292"/>
        <v>0</v>
      </c>
      <c r="X3206" s="144" t="str">
        <f t="shared" si="294"/>
        <v/>
      </c>
      <c r="Y3206" s="26"/>
      <c r="Z3206" s="34"/>
      <c r="AA3206" s="34"/>
      <c r="AB3206" s="34"/>
      <c r="AC3206" s="35"/>
      <c r="AD3206" s="36"/>
      <c r="AE3206" s="49"/>
      <c r="AF3206" s="246"/>
      <c r="AG3206" s="257">
        <f t="shared" si="293"/>
        <v>0</v>
      </c>
      <c r="AH3206" s="252" t="str">
        <f t="shared" si="295"/>
        <v/>
      </c>
      <c r="AI3206" s="258">
        <f t="shared" si="296"/>
        <v>0</v>
      </c>
    </row>
    <row r="3207" spans="1:35" ht="14.25" customHeight="1" x14ac:dyDescent="0.2">
      <c r="A3207" s="20"/>
      <c r="B3207" s="7"/>
      <c r="C3207" s="7"/>
      <c r="D3207" s="88"/>
      <c r="E3207" s="6"/>
      <c r="F3207" s="88"/>
      <c r="G3207" s="14"/>
      <c r="H3207" s="14"/>
      <c r="I3207" s="17"/>
      <c r="J3207" s="17"/>
      <c r="K3207" s="6"/>
      <c r="L3207" s="6"/>
      <c r="M3207" s="136"/>
      <c r="N3207" s="14"/>
      <c r="O3207" s="26"/>
      <c r="P3207" s="14"/>
      <c r="Q3207" s="14"/>
      <c r="R3207" s="14"/>
      <c r="S3207" s="14"/>
      <c r="T3207" s="14"/>
      <c r="U3207" s="14"/>
      <c r="V3207" s="6"/>
      <c r="W3207" s="256">
        <f t="shared" si="292"/>
        <v>0</v>
      </c>
      <c r="X3207" s="144" t="str">
        <f t="shared" si="294"/>
        <v/>
      </c>
      <c r="Y3207" s="26"/>
      <c r="Z3207" s="34"/>
      <c r="AA3207" s="34"/>
      <c r="AB3207" s="34"/>
      <c r="AC3207" s="35"/>
      <c r="AD3207" s="36"/>
      <c r="AE3207" s="49"/>
      <c r="AF3207" s="246"/>
      <c r="AG3207" s="257">
        <f t="shared" si="293"/>
        <v>0</v>
      </c>
      <c r="AH3207" s="252" t="str">
        <f t="shared" si="295"/>
        <v/>
      </c>
      <c r="AI3207" s="258">
        <f t="shared" si="296"/>
        <v>0</v>
      </c>
    </row>
    <row r="3208" spans="1:35" ht="14.25" customHeight="1" x14ac:dyDescent="0.2">
      <c r="A3208" s="20"/>
      <c r="B3208" s="7"/>
      <c r="C3208" s="7"/>
      <c r="D3208" s="88"/>
      <c r="E3208" s="6"/>
      <c r="F3208" s="88"/>
      <c r="G3208" s="14"/>
      <c r="H3208" s="14"/>
      <c r="I3208" s="17"/>
      <c r="J3208" s="17"/>
      <c r="K3208" s="6"/>
      <c r="L3208" s="6"/>
      <c r="M3208" s="136"/>
      <c r="N3208" s="14"/>
      <c r="O3208" s="26"/>
      <c r="P3208" s="14"/>
      <c r="Q3208" s="14"/>
      <c r="R3208" s="14"/>
      <c r="S3208" s="14"/>
      <c r="T3208" s="14"/>
      <c r="U3208" s="14"/>
      <c r="V3208" s="6"/>
      <c r="W3208" s="256">
        <f t="shared" si="292"/>
        <v>0</v>
      </c>
      <c r="X3208" s="144" t="str">
        <f t="shared" si="294"/>
        <v/>
      </c>
      <c r="Y3208" s="26"/>
      <c r="Z3208" s="34"/>
      <c r="AA3208" s="34"/>
      <c r="AB3208" s="34"/>
      <c r="AC3208" s="35"/>
      <c r="AD3208" s="36"/>
      <c r="AE3208" s="49"/>
      <c r="AF3208" s="246"/>
      <c r="AG3208" s="257">
        <f t="shared" si="293"/>
        <v>0</v>
      </c>
      <c r="AH3208" s="252" t="str">
        <f t="shared" si="295"/>
        <v/>
      </c>
      <c r="AI3208" s="258">
        <f t="shared" si="296"/>
        <v>0</v>
      </c>
    </row>
    <row r="3209" spans="1:35" ht="14.25" customHeight="1" x14ac:dyDescent="0.2">
      <c r="A3209" s="20"/>
      <c r="B3209" s="7"/>
      <c r="C3209" s="7"/>
      <c r="D3209" s="88"/>
      <c r="E3209" s="6"/>
      <c r="F3209" s="88"/>
      <c r="G3209" s="14"/>
      <c r="H3209" s="14"/>
      <c r="I3209" s="17"/>
      <c r="J3209" s="17"/>
      <c r="K3209" s="6"/>
      <c r="L3209" s="6"/>
      <c r="M3209" s="136"/>
      <c r="N3209" s="14"/>
      <c r="O3209" s="26"/>
      <c r="P3209" s="14"/>
      <c r="Q3209" s="14"/>
      <c r="R3209" s="14"/>
      <c r="S3209" s="14"/>
      <c r="T3209" s="14"/>
      <c r="U3209" s="14"/>
      <c r="V3209" s="6"/>
      <c r="W3209" s="256">
        <f t="shared" si="292"/>
        <v>0</v>
      </c>
      <c r="X3209" s="144" t="str">
        <f t="shared" si="294"/>
        <v/>
      </c>
      <c r="Y3209" s="26"/>
      <c r="Z3209" s="34"/>
      <c r="AA3209" s="34"/>
      <c r="AB3209" s="34"/>
      <c r="AC3209" s="35"/>
      <c r="AD3209" s="36"/>
      <c r="AE3209" s="49"/>
      <c r="AF3209" s="246"/>
      <c r="AG3209" s="257">
        <f t="shared" si="293"/>
        <v>0</v>
      </c>
      <c r="AH3209" s="252" t="str">
        <f t="shared" si="295"/>
        <v/>
      </c>
      <c r="AI3209" s="258">
        <f t="shared" si="296"/>
        <v>0</v>
      </c>
    </row>
    <row r="3210" spans="1:35" ht="14.25" customHeight="1" x14ac:dyDescent="0.2">
      <c r="A3210" s="20"/>
      <c r="B3210" s="7"/>
      <c r="C3210" s="7"/>
      <c r="D3210" s="88"/>
      <c r="E3210" s="6"/>
      <c r="F3210" s="88"/>
      <c r="G3210" s="14"/>
      <c r="H3210" s="14"/>
      <c r="I3210" s="17"/>
      <c r="J3210" s="17"/>
      <c r="K3210" s="6"/>
      <c r="L3210" s="6"/>
      <c r="M3210" s="136"/>
      <c r="N3210" s="14"/>
      <c r="O3210" s="26"/>
      <c r="P3210" s="14"/>
      <c r="Q3210" s="14"/>
      <c r="R3210" s="14"/>
      <c r="S3210" s="14"/>
      <c r="T3210" s="14"/>
      <c r="U3210" s="14"/>
      <c r="V3210" s="6"/>
      <c r="W3210" s="256">
        <f t="shared" si="292"/>
        <v>0</v>
      </c>
      <c r="X3210" s="144" t="str">
        <f t="shared" si="294"/>
        <v/>
      </c>
      <c r="Y3210" s="26"/>
      <c r="Z3210" s="34"/>
      <c r="AA3210" s="34"/>
      <c r="AB3210" s="34"/>
      <c r="AC3210" s="35"/>
      <c r="AD3210" s="36"/>
      <c r="AE3210" s="49"/>
      <c r="AF3210" s="246"/>
      <c r="AG3210" s="257">
        <f t="shared" si="293"/>
        <v>0</v>
      </c>
      <c r="AH3210" s="252" t="str">
        <f t="shared" si="295"/>
        <v/>
      </c>
      <c r="AI3210" s="258">
        <f t="shared" si="296"/>
        <v>0</v>
      </c>
    </row>
    <row r="3211" spans="1:35" ht="14.25" customHeight="1" x14ac:dyDescent="0.2">
      <c r="A3211" s="20"/>
      <c r="B3211" s="7"/>
      <c r="C3211" s="7"/>
      <c r="D3211" s="88"/>
      <c r="E3211" s="6"/>
      <c r="F3211" s="88"/>
      <c r="G3211" s="14"/>
      <c r="H3211" s="14"/>
      <c r="I3211" s="17"/>
      <c r="J3211" s="17"/>
      <c r="K3211" s="6"/>
      <c r="L3211" s="6"/>
      <c r="M3211" s="136"/>
      <c r="N3211" s="14"/>
      <c r="O3211" s="26"/>
      <c r="P3211" s="14"/>
      <c r="Q3211" s="14"/>
      <c r="R3211" s="14"/>
      <c r="S3211" s="14"/>
      <c r="T3211" s="14"/>
      <c r="U3211" s="14"/>
      <c r="V3211" s="6"/>
      <c r="W3211" s="256">
        <f t="shared" si="292"/>
        <v>0</v>
      </c>
      <c r="X3211" s="144" t="str">
        <f t="shared" si="294"/>
        <v/>
      </c>
      <c r="Y3211" s="26"/>
      <c r="Z3211" s="34"/>
      <c r="AA3211" s="34"/>
      <c r="AB3211" s="34"/>
      <c r="AC3211" s="35"/>
      <c r="AD3211" s="36"/>
      <c r="AE3211" s="49"/>
      <c r="AF3211" s="246"/>
      <c r="AG3211" s="257">
        <f t="shared" si="293"/>
        <v>0</v>
      </c>
      <c r="AH3211" s="252" t="str">
        <f t="shared" si="295"/>
        <v/>
      </c>
      <c r="AI3211" s="258">
        <f t="shared" si="296"/>
        <v>0</v>
      </c>
    </row>
    <row r="3212" spans="1:35" ht="14.25" customHeight="1" x14ac:dyDescent="0.2">
      <c r="A3212" s="20"/>
      <c r="B3212" s="7"/>
      <c r="C3212" s="7"/>
      <c r="D3212" s="88"/>
      <c r="E3212" s="6"/>
      <c r="F3212" s="88"/>
      <c r="G3212" s="14"/>
      <c r="H3212" s="14"/>
      <c r="I3212" s="17"/>
      <c r="J3212" s="17"/>
      <c r="K3212" s="6"/>
      <c r="L3212" s="6"/>
      <c r="M3212" s="136"/>
      <c r="N3212" s="14"/>
      <c r="O3212" s="26"/>
      <c r="P3212" s="14"/>
      <c r="Q3212" s="14"/>
      <c r="R3212" s="14"/>
      <c r="S3212" s="14"/>
      <c r="T3212" s="14"/>
      <c r="U3212" s="14"/>
      <c r="V3212" s="6"/>
      <c r="W3212" s="256">
        <f t="shared" si="292"/>
        <v>0</v>
      </c>
      <c r="X3212" s="144" t="str">
        <f t="shared" si="294"/>
        <v/>
      </c>
      <c r="Y3212" s="26"/>
      <c r="Z3212" s="34"/>
      <c r="AA3212" s="34"/>
      <c r="AB3212" s="34"/>
      <c r="AC3212" s="35"/>
      <c r="AD3212" s="36"/>
      <c r="AE3212" s="49"/>
      <c r="AF3212" s="246"/>
      <c r="AG3212" s="257">
        <f t="shared" si="293"/>
        <v>0</v>
      </c>
      <c r="AH3212" s="252" t="str">
        <f t="shared" si="295"/>
        <v/>
      </c>
      <c r="AI3212" s="258">
        <f t="shared" si="296"/>
        <v>0</v>
      </c>
    </row>
    <row r="3213" spans="1:35" ht="14.25" customHeight="1" x14ac:dyDescent="0.2">
      <c r="A3213" s="20"/>
      <c r="B3213" s="7"/>
      <c r="C3213" s="7"/>
      <c r="D3213" s="88"/>
      <c r="E3213" s="6"/>
      <c r="F3213" s="88"/>
      <c r="G3213" s="14"/>
      <c r="H3213" s="14"/>
      <c r="I3213" s="17"/>
      <c r="J3213" s="17"/>
      <c r="K3213" s="6"/>
      <c r="L3213" s="6"/>
      <c r="M3213" s="136"/>
      <c r="N3213" s="14"/>
      <c r="O3213" s="26"/>
      <c r="P3213" s="14"/>
      <c r="Q3213" s="14"/>
      <c r="R3213" s="14"/>
      <c r="S3213" s="14"/>
      <c r="T3213" s="14"/>
      <c r="U3213" s="14"/>
      <c r="V3213" s="6"/>
      <c r="W3213" s="256">
        <f t="shared" si="292"/>
        <v>0</v>
      </c>
      <c r="X3213" s="144" t="str">
        <f t="shared" si="294"/>
        <v/>
      </c>
      <c r="Y3213" s="26"/>
      <c r="Z3213" s="34"/>
      <c r="AA3213" s="34"/>
      <c r="AB3213" s="34"/>
      <c r="AC3213" s="35"/>
      <c r="AD3213" s="36"/>
      <c r="AE3213" s="49"/>
      <c r="AF3213" s="246"/>
      <c r="AG3213" s="257">
        <f t="shared" si="293"/>
        <v>0</v>
      </c>
      <c r="AH3213" s="252" t="str">
        <f t="shared" si="295"/>
        <v/>
      </c>
      <c r="AI3213" s="258">
        <f t="shared" si="296"/>
        <v>0</v>
      </c>
    </row>
    <row r="3214" spans="1:35" ht="14.25" customHeight="1" x14ac:dyDescent="0.2">
      <c r="A3214" s="20"/>
      <c r="B3214" s="7"/>
      <c r="C3214" s="7"/>
      <c r="D3214" s="88"/>
      <c r="E3214" s="6"/>
      <c r="F3214" s="88"/>
      <c r="G3214" s="14"/>
      <c r="H3214" s="14"/>
      <c r="I3214" s="17"/>
      <c r="J3214" s="17"/>
      <c r="K3214" s="6"/>
      <c r="L3214" s="6"/>
      <c r="M3214" s="136"/>
      <c r="N3214" s="14"/>
      <c r="O3214" s="26"/>
      <c r="P3214" s="14"/>
      <c r="Q3214" s="14"/>
      <c r="R3214" s="14"/>
      <c r="S3214" s="14"/>
      <c r="T3214" s="14"/>
      <c r="U3214" s="14"/>
      <c r="V3214" s="6"/>
      <c r="W3214" s="256">
        <f t="shared" si="292"/>
        <v>0</v>
      </c>
      <c r="X3214" s="144" t="str">
        <f t="shared" si="294"/>
        <v/>
      </c>
      <c r="Y3214" s="26"/>
      <c r="Z3214" s="34"/>
      <c r="AA3214" s="34"/>
      <c r="AB3214" s="34"/>
      <c r="AC3214" s="35"/>
      <c r="AD3214" s="36"/>
      <c r="AE3214" s="49"/>
      <c r="AF3214" s="246"/>
      <c r="AG3214" s="257">
        <f t="shared" si="293"/>
        <v>0</v>
      </c>
      <c r="AH3214" s="252" t="str">
        <f t="shared" si="295"/>
        <v/>
      </c>
      <c r="AI3214" s="258">
        <f t="shared" si="296"/>
        <v>0</v>
      </c>
    </row>
    <row r="3215" spans="1:35" ht="14.25" customHeight="1" x14ac:dyDescent="0.2">
      <c r="A3215" s="20"/>
      <c r="B3215" s="7"/>
      <c r="C3215" s="7"/>
      <c r="D3215" s="88"/>
      <c r="E3215" s="6"/>
      <c r="F3215" s="88"/>
      <c r="G3215" s="14"/>
      <c r="H3215" s="14"/>
      <c r="I3215" s="17"/>
      <c r="J3215" s="17"/>
      <c r="K3215" s="6"/>
      <c r="L3215" s="6"/>
      <c r="M3215" s="136"/>
      <c r="N3215" s="14"/>
      <c r="O3215" s="26"/>
      <c r="P3215" s="14"/>
      <c r="Q3215" s="14"/>
      <c r="R3215" s="14"/>
      <c r="S3215" s="14"/>
      <c r="T3215" s="14"/>
      <c r="U3215" s="14"/>
      <c r="V3215" s="6"/>
      <c r="W3215" s="256">
        <f t="shared" si="292"/>
        <v>0</v>
      </c>
      <c r="X3215" s="144" t="str">
        <f t="shared" si="294"/>
        <v/>
      </c>
      <c r="Y3215" s="26"/>
      <c r="Z3215" s="34"/>
      <c r="AA3215" s="34"/>
      <c r="AB3215" s="34"/>
      <c r="AC3215" s="35"/>
      <c r="AD3215" s="36"/>
      <c r="AE3215" s="49"/>
      <c r="AF3215" s="246"/>
      <c r="AG3215" s="257">
        <f t="shared" si="293"/>
        <v>0</v>
      </c>
      <c r="AH3215" s="252" t="str">
        <f t="shared" si="295"/>
        <v/>
      </c>
      <c r="AI3215" s="258">
        <f t="shared" si="296"/>
        <v>0</v>
      </c>
    </row>
    <row r="3216" spans="1:35" ht="14.25" customHeight="1" x14ac:dyDescent="0.2">
      <c r="A3216" s="20"/>
      <c r="B3216" s="7"/>
      <c r="C3216" s="7"/>
      <c r="D3216" s="88"/>
      <c r="E3216" s="6"/>
      <c r="F3216" s="88"/>
      <c r="G3216" s="14"/>
      <c r="H3216" s="14"/>
      <c r="I3216" s="17"/>
      <c r="J3216" s="17"/>
      <c r="K3216" s="6"/>
      <c r="L3216" s="6"/>
      <c r="M3216" s="136"/>
      <c r="N3216" s="14"/>
      <c r="O3216" s="26"/>
      <c r="P3216" s="14"/>
      <c r="Q3216" s="14"/>
      <c r="R3216" s="14"/>
      <c r="S3216" s="14"/>
      <c r="T3216" s="14"/>
      <c r="U3216" s="14"/>
      <c r="V3216" s="6"/>
      <c r="W3216" s="256">
        <f t="shared" si="292"/>
        <v>0</v>
      </c>
      <c r="X3216" s="144" t="str">
        <f t="shared" si="294"/>
        <v/>
      </c>
      <c r="Y3216" s="26"/>
      <c r="Z3216" s="34"/>
      <c r="AA3216" s="34"/>
      <c r="AB3216" s="34"/>
      <c r="AC3216" s="35"/>
      <c r="AD3216" s="36"/>
      <c r="AE3216" s="49"/>
      <c r="AF3216" s="246"/>
      <c r="AG3216" s="257">
        <f t="shared" si="293"/>
        <v>0</v>
      </c>
      <c r="AH3216" s="252" t="str">
        <f t="shared" si="295"/>
        <v/>
      </c>
      <c r="AI3216" s="258">
        <f t="shared" si="296"/>
        <v>0</v>
      </c>
    </row>
    <row r="3217" spans="1:35" ht="14.25" customHeight="1" x14ac:dyDescent="0.2">
      <c r="A3217" s="20"/>
      <c r="B3217" s="7"/>
      <c r="C3217" s="7"/>
      <c r="D3217" s="88"/>
      <c r="E3217" s="6"/>
      <c r="F3217" s="88"/>
      <c r="G3217" s="14"/>
      <c r="H3217" s="14"/>
      <c r="I3217" s="17"/>
      <c r="J3217" s="17"/>
      <c r="K3217" s="6"/>
      <c r="L3217" s="6"/>
      <c r="M3217" s="136"/>
      <c r="N3217" s="14"/>
      <c r="O3217" s="26"/>
      <c r="P3217" s="14"/>
      <c r="Q3217" s="14"/>
      <c r="R3217" s="14"/>
      <c r="S3217" s="14"/>
      <c r="T3217" s="14"/>
      <c r="U3217" s="14"/>
      <c r="V3217" s="6"/>
      <c r="W3217" s="256">
        <f t="shared" si="292"/>
        <v>0</v>
      </c>
      <c r="X3217" s="144" t="str">
        <f t="shared" si="294"/>
        <v/>
      </c>
      <c r="Y3217" s="26"/>
      <c r="Z3217" s="34"/>
      <c r="AA3217" s="34"/>
      <c r="AB3217" s="34"/>
      <c r="AC3217" s="35"/>
      <c r="AD3217" s="36"/>
      <c r="AE3217" s="49"/>
      <c r="AF3217" s="246"/>
      <c r="AG3217" s="257">
        <f t="shared" si="293"/>
        <v>0</v>
      </c>
      <c r="AH3217" s="252" t="str">
        <f t="shared" si="295"/>
        <v/>
      </c>
      <c r="AI3217" s="258">
        <f t="shared" si="296"/>
        <v>0</v>
      </c>
    </row>
    <row r="3218" spans="1:35" ht="14.25" customHeight="1" x14ac:dyDescent="0.2">
      <c r="A3218" s="20"/>
      <c r="B3218" s="7"/>
      <c r="C3218" s="7"/>
      <c r="D3218" s="88"/>
      <c r="E3218" s="6"/>
      <c r="F3218" s="88"/>
      <c r="G3218" s="14"/>
      <c r="H3218" s="14"/>
      <c r="I3218" s="17"/>
      <c r="J3218" s="17"/>
      <c r="K3218" s="6"/>
      <c r="L3218" s="6"/>
      <c r="M3218" s="136"/>
      <c r="N3218" s="14"/>
      <c r="O3218" s="26"/>
      <c r="P3218" s="14"/>
      <c r="Q3218" s="14"/>
      <c r="R3218" s="14"/>
      <c r="S3218" s="14"/>
      <c r="T3218" s="14"/>
      <c r="U3218" s="14"/>
      <c r="V3218" s="6"/>
      <c r="W3218" s="256">
        <f t="shared" si="292"/>
        <v>0</v>
      </c>
      <c r="X3218" s="144" t="str">
        <f t="shared" si="294"/>
        <v/>
      </c>
      <c r="Y3218" s="26"/>
      <c r="Z3218" s="34"/>
      <c r="AA3218" s="34"/>
      <c r="AB3218" s="34"/>
      <c r="AC3218" s="35"/>
      <c r="AD3218" s="36"/>
      <c r="AE3218" s="49"/>
      <c r="AF3218" s="246"/>
      <c r="AG3218" s="257">
        <f t="shared" si="293"/>
        <v>0</v>
      </c>
      <c r="AH3218" s="252" t="str">
        <f t="shared" si="295"/>
        <v/>
      </c>
      <c r="AI3218" s="258">
        <f t="shared" si="296"/>
        <v>0</v>
      </c>
    </row>
    <row r="3219" spans="1:35" ht="14.25" customHeight="1" x14ac:dyDescent="0.2">
      <c r="A3219" s="20"/>
      <c r="B3219" s="7"/>
      <c r="C3219" s="7"/>
      <c r="D3219" s="88"/>
      <c r="E3219" s="6"/>
      <c r="F3219" s="88"/>
      <c r="G3219" s="14"/>
      <c r="H3219" s="14"/>
      <c r="I3219" s="17"/>
      <c r="J3219" s="17"/>
      <c r="K3219" s="6"/>
      <c r="L3219" s="6"/>
      <c r="M3219" s="136"/>
      <c r="N3219" s="14"/>
      <c r="O3219" s="26"/>
      <c r="P3219" s="14"/>
      <c r="Q3219" s="14"/>
      <c r="R3219" s="14"/>
      <c r="S3219" s="14"/>
      <c r="T3219" s="14"/>
      <c r="U3219" s="14"/>
      <c r="V3219" s="6"/>
      <c r="W3219" s="256">
        <f t="shared" si="292"/>
        <v>0</v>
      </c>
      <c r="X3219" s="144" t="str">
        <f t="shared" si="294"/>
        <v/>
      </c>
      <c r="Y3219" s="26"/>
      <c r="Z3219" s="34"/>
      <c r="AA3219" s="34"/>
      <c r="AB3219" s="34"/>
      <c r="AC3219" s="35"/>
      <c r="AD3219" s="36"/>
      <c r="AE3219" s="49"/>
      <c r="AF3219" s="246"/>
      <c r="AG3219" s="257">
        <f t="shared" si="293"/>
        <v>0</v>
      </c>
      <c r="AH3219" s="252" t="str">
        <f t="shared" si="295"/>
        <v/>
      </c>
      <c r="AI3219" s="258">
        <f t="shared" si="296"/>
        <v>0</v>
      </c>
    </row>
    <row r="3220" spans="1:35" ht="14.25" customHeight="1" x14ac:dyDescent="0.2">
      <c r="A3220" s="20"/>
      <c r="B3220" s="7"/>
      <c r="C3220" s="7"/>
      <c r="D3220" s="88"/>
      <c r="E3220" s="6"/>
      <c r="F3220" s="88"/>
      <c r="G3220" s="14"/>
      <c r="H3220" s="14"/>
      <c r="I3220" s="17"/>
      <c r="J3220" s="17"/>
      <c r="K3220" s="6"/>
      <c r="L3220" s="6"/>
      <c r="M3220" s="136"/>
      <c r="N3220" s="14"/>
      <c r="O3220" s="26"/>
      <c r="P3220" s="14"/>
      <c r="Q3220" s="14"/>
      <c r="R3220" s="14"/>
      <c r="S3220" s="14"/>
      <c r="T3220" s="14"/>
      <c r="U3220" s="14"/>
      <c r="V3220" s="6"/>
      <c r="W3220" s="256">
        <f t="shared" si="292"/>
        <v>0</v>
      </c>
      <c r="X3220" s="144" t="str">
        <f t="shared" si="294"/>
        <v/>
      </c>
      <c r="Y3220" s="26"/>
      <c r="Z3220" s="34"/>
      <c r="AA3220" s="34"/>
      <c r="AB3220" s="34"/>
      <c r="AC3220" s="35"/>
      <c r="AD3220" s="36"/>
      <c r="AE3220" s="49"/>
      <c r="AF3220" s="246"/>
      <c r="AG3220" s="257">
        <f t="shared" si="293"/>
        <v>0</v>
      </c>
      <c r="AH3220" s="252" t="str">
        <f t="shared" si="295"/>
        <v/>
      </c>
      <c r="AI3220" s="258">
        <f t="shared" si="296"/>
        <v>0</v>
      </c>
    </row>
    <row r="3221" spans="1:35" ht="14.25" customHeight="1" x14ac:dyDescent="0.2">
      <c r="A3221" s="20"/>
      <c r="B3221" s="7"/>
      <c r="C3221" s="7"/>
      <c r="D3221" s="88"/>
      <c r="E3221" s="6"/>
      <c r="F3221" s="88"/>
      <c r="G3221" s="14"/>
      <c r="H3221" s="14"/>
      <c r="I3221" s="17"/>
      <c r="J3221" s="17"/>
      <c r="K3221" s="6"/>
      <c r="L3221" s="6"/>
      <c r="M3221" s="136"/>
      <c r="N3221" s="14"/>
      <c r="O3221" s="26"/>
      <c r="P3221" s="14"/>
      <c r="Q3221" s="14"/>
      <c r="R3221" s="14"/>
      <c r="S3221" s="14"/>
      <c r="T3221" s="14"/>
      <c r="U3221" s="14"/>
      <c r="V3221" s="6"/>
      <c r="W3221" s="256">
        <f t="shared" si="292"/>
        <v>0</v>
      </c>
      <c r="X3221" s="144" t="str">
        <f t="shared" si="294"/>
        <v/>
      </c>
      <c r="Y3221" s="26"/>
      <c r="Z3221" s="34"/>
      <c r="AA3221" s="34"/>
      <c r="AB3221" s="34"/>
      <c r="AC3221" s="35"/>
      <c r="AD3221" s="36"/>
      <c r="AE3221" s="49"/>
      <c r="AF3221" s="246"/>
      <c r="AG3221" s="257">
        <f t="shared" si="293"/>
        <v>0</v>
      </c>
      <c r="AH3221" s="252" t="str">
        <f t="shared" si="295"/>
        <v/>
      </c>
      <c r="AI3221" s="258">
        <f t="shared" si="296"/>
        <v>0</v>
      </c>
    </row>
    <row r="3222" spans="1:35" ht="14.25" customHeight="1" x14ac:dyDescent="0.2">
      <c r="A3222" s="20"/>
      <c r="B3222" s="7"/>
      <c r="C3222" s="7"/>
      <c r="D3222" s="88"/>
      <c r="E3222" s="6"/>
      <c r="F3222" s="88"/>
      <c r="G3222" s="14"/>
      <c r="H3222" s="14"/>
      <c r="I3222" s="17"/>
      <c r="J3222" s="17"/>
      <c r="K3222" s="6"/>
      <c r="L3222" s="6"/>
      <c r="M3222" s="136"/>
      <c r="N3222" s="14"/>
      <c r="O3222" s="26"/>
      <c r="P3222" s="14"/>
      <c r="Q3222" s="14"/>
      <c r="R3222" s="14"/>
      <c r="S3222" s="14"/>
      <c r="T3222" s="14"/>
      <c r="U3222" s="14"/>
      <c r="V3222" s="6"/>
      <c r="W3222" s="256">
        <f t="shared" si="292"/>
        <v>0</v>
      </c>
      <c r="X3222" s="144" t="str">
        <f t="shared" si="294"/>
        <v/>
      </c>
      <c r="Y3222" s="26"/>
      <c r="Z3222" s="34"/>
      <c r="AA3222" s="34"/>
      <c r="AB3222" s="34"/>
      <c r="AC3222" s="35"/>
      <c r="AD3222" s="36"/>
      <c r="AE3222" s="49"/>
      <c r="AF3222" s="246"/>
      <c r="AG3222" s="257">
        <f t="shared" si="293"/>
        <v>0</v>
      </c>
      <c r="AH3222" s="252" t="str">
        <f t="shared" si="295"/>
        <v/>
      </c>
      <c r="AI3222" s="258">
        <f t="shared" si="296"/>
        <v>0</v>
      </c>
    </row>
    <row r="3223" spans="1:35" ht="14.25" customHeight="1" x14ac:dyDescent="0.2">
      <c r="A3223" s="20"/>
      <c r="B3223" s="7"/>
      <c r="C3223" s="7"/>
      <c r="D3223" s="88"/>
      <c r="E3223" s="6"/>
      <c r="F3223" s="88"/>
      <c r="G3223" s="14"/>
      <c r="H3223" s="14"/>
      <c r="I3223" s="17"/>
      <c r="J3223" s="17"/>
      <c r="K3223" s="6"/>
      <c r="L3223" s="6"/>
      <c r="M3223" s="136"/>
      <c r="N3223" s="14"/>
      <c r="O3223" s="26"/>
      <c r="P3223" s="14"/>
      <c r="Q3223" s="14"/>
      <c r="R3223" s="14"/>
      <c r="S3223" s="14"/>
      <c r="T3223" s="14"/>
      <c r="U3223" s="14"/>
      <c r="V3223" s="6"/>
      <c r="W3223" s="256">
        <f t="shared" si="292"/>
        <v>0</v>
      </c>
      <c r="X3223" s="144" t="str">
        <f t="shared" si="294"/>
        <v/>
      </c>
      <c r="Y3223" s="26"/>
      <c r="Z3223" s="34"/>
      <c r="AA3223" s="34"/>
      <c r="AB3223" s="34"/>
      <c r="AC3223" s="35"/>
      <c r="AD3223" s="36"/>
      <c r="AE3223" s="49"/>
      <c r="AF3223" s="246"/>
      <c r="AG3223" s="257">
        <f t="shared" si="293"/>
        <v>0</v>
      </c>
      <c r="AH3223" s="252" t="str">
        <f t="shared" si="295"/>
        <v/>
      </c>
      <c r="AI3223" s="258">
        <f t="shared" si="296"/>
        <v>0</v>
      </c>
    </row>
    <row r="3224" spans="1:35" ht="14.25" customHeight="1" x14ac:dyDescent="0.2">
      <c r="A3224" s="20"/>
      <c r="B3224" s="7"/>
      <c r="C3224" s="7"/>
      <c r="D3224" s="88"/>
      <c r="E3224" s="6"/>
      <c r="F3224" s="88"/>
      <c r="G3224" s="14"/>
      <c r="H3224" s="14"/>
      <c r="I3224" s="17"/>
      <c r="J3224" s="17"/>
      <c r="K3224" s="6"/>
      <c r="L3224" s="6"/>
      <c r="M3224" s="136"/>
      <c r="N3224" s="14"/>
      <c r="O3224" s="26"/>
      <c r="P3224" s="14"/>
      <c r="Q3224" s="14"/>
      <c r="R3224" s="14"/>
      <c r="S3224" s="14"/>
      <c r="T3224" s="14"/>
      <c r="U3224" s="14"/>
      <c r="V3224" s="6"/>
      <c r="W3224" s="256">
        <f t="shared" si="292"/>
        <v>0</v>
      </c>
      <c r="X3224" s="144" t="str">
        <f t="shared" si="294"/>
        <v/>
      </c>
      <c r="Y3224" s="26"/>
      <c r="Z3224" s="34"/>
      <c r="AA3224" s="34"/>
      <c r="AB3224" s="34"/>
      <c r="AC3224" s="35"/>
      <c r="AD3224" s="36"/>
      <c r="AE3224" s="49"/>
      <c r="AF3224" s="246"/>
      <c r="AG3224" s="257">
        <f t="shared" si="293"/>
        <v>0</v>
      </c>
      <c r="AH3224" s="252" t="str">
        <f t="shared" si="295"/>
        <v/>
      </c>
      <c r="AI3224" s="258">
        <f t="shared" si="296"/>
        <v>0</v>
      </c>
    </row>
    <row r="3225" spans="1:35" ht="14.25" customHeight="1" x14ac:dyDescent="0.2">
      <c r="A3225" s="20"/>
      <c r="B3225" s="7"/>
      <c r="C3225" s="7"/>
      <c r="D3225" s="88"/>
      <c r="E3225" s="6"/>
      <c r="F3225" s="88"/>
      <c r="G3225" s="14"/>
      <c r="H3225" s="14"/>
      <c r="I3225" s="17"/>
      <c r="J3225" s="17"/>
      <c r="K3225" s="6"/>
      <c r="L3225" s="6"/>
      <c r="M3225" s="136"/>
      <c r="N3225" s="14"/>
      <c r="O3225" s="26"/>
      <c r="P3225" s="14"/>
      <c r="Q3225" s="14"/>
      <c r="R3225" s="14"/>
      <c r="S3225" s="14"/>
      <c r="T3225" s="14"/>
      <c r="U3225" s="14"/>
      <c r="V3225" s="6"/>
      <c r="W3225" s="256">
        <f t="shared" si="292"/>
        <v>0</v>
      </c>
      <c r="X3225" s="144" t="str">
        <f t="shared" si="294"/>
        <v/>
      </c>
      <c r="Y3225" s="26"/>
      <c r="Z3225" s="34"/>
      <c r="AA3225" s="34"/>
      <c r="AB3225" s="34"/>
      <c r="AC3225" s="35"/>
      <c r="AD3225" s="36"/>
      <c r="AE3225" s="49"/>
      <c r="AF3225" s="246"/>
      <c r="AG3225" s="257">
        <f t="shared" si="293"/>
        <v>0</v>
      </c>
      <c r="AH3225" s="252" t="str">
        <f t="shared" si="295"/>
        <v/>
      </c>
      <c r="AI3225" s="258">
        <f t="shared" si="296"/>
        <v>0</v>
      </c>
    </row>
    <row r="3226" spans="1:35" ht="14.25" customHeight="1" x14ac:dyDescent="0.2">
      <c r="A3226" s="20"/>
      <c r="B3226" s="7"/>
      <c r="C3226" s="7"/>
      <c r="D3226" s="88"/>
      <c r="E3226" s="6"/>
      <c r="F3226" s="88"/>
      <c r="G3226" s="14"/>
      <c r="H3226" s="14"/>
      <c r="I3226" s="17"/>
      <c r="J3226" s="17"/>
      <c r="K3226" s="6"/>
      <c r="L3226" s="6"/>
      <c r="M3226" s="136"/>
      <c r="N3226" s="14"/>
      <c r="O3226" s="26"/>
      <c r="P3226" s="14"/>
      <c r="Q3226" s="14"/>
      <c r="R3226" s="14"/>
      <c r="S3226" s="14"/>
      <c r="T3226" s="14"/>
      <c r="U3226" s="14"/>
      <c r="V3226" s="6"/>
      <c r="W3226" s="256">
        <f t="shared" si="292"/>
        <v>0</v>
      </c>
      <c r="X3226" s="144" t="str">
        <f t="shared" si="294"/>
        <v/>
      </c>
      <c r="Y3226" s="26"/>
      <c r="Z3226" s="34"/>
      <c r="AA3226" s="34"/>
      <c r="AB3226" s="34"/>
      <c r="AC3226" s="35"/>
      <c r="AD3226" s="36"/>
      <c r="AE3226" s="49"/>
      <c r="AF3226" s="246"/>
      <c r="AG3226" s="257">
        <f t="shared" si="293"/>
        <v>0</v>
      </c>
      <c r="AH3226" s="252" t="str">
        <f t="shared" si="295"/>
        <v/>
      </c>
      <c r="AI3226" s="258">
        <f t="shared" si="296"/>
        <v>0</v>
      </c>
    </row>
    <row r="3227" spans="1:35" ht="14.25" customHeight="1" x14ac:dyDescent="0.2">
      <c r="A3227" s="20"/>
      <c r="B3227" s="7"/>
      <c r="C3227" s="7"/>
      <c r="D3227" s="88"/>
      <c r="E3227" s="6"/>
      <c r="F3227" s="88"/>
      <c r="G3227" s="14"/>
      <c r="H3227" s="14"/>
      <c r="I3227" s="17"/>
      <c r="J3227" s="17"/>
      <c r="K3227" s="6"/>
      <c r="L3227" s="6"/>
      <c r="M3227" s="136"/>
      <c r="N3227" s="14"/>
      <c r="O3227" s="26"/>
      <c r="P3227" s="14"/>
      <c r="Q3227" s="14"/>
      <c r="R3227" s="14"/>
      <c r="S3227" s="14"/>
      <c r="T3227" s="14"/>
      <c r="U3227" s="14"/>
      <c r="V3227" s="6"/>
      <c r="W3227" s="256">
        <f t="shared" si="292"/>
        <v>0</v>
      </c>
      <c r="X3227" s="144" t="str">
        <f t="shared" si="294"/>
        <v/>
      </c>
      <c r="Y3227" s="26"/>
      <c r="Z3227" s="34"/>
      <c r="AA3227" s="34"/>
      <c r="AB3227" s="34"/>
      <c r="AC3227" s="35"/>
      <c r="AD3227" s="36"/>
      <c r="AE3227" s="49"/>
      <c r="AF3227" s="246"/>
      <c r="AG3227" s="257">
        <f t="shared" si="293"/>
        <v>0</v>
      </c>
      <c r="AH3227" s="252" t="str">
        <f t="shared" si="295"/>
        <v/>
      </c>
      <c r="AI3227" s="258">
        <f t="shared" si="296"/>
        <v>0</v>
      </c>
    </row>
    <row r="3228" spans="1:35" ht="14.25" customHeight="1" x14ac:dyDescent="0.2">
      <c r="A3228" s="20"/>
      <c r="B3228" s="7"/>
      <c r="C3228" s="7"/>
      <c r="D3228" s="88"/>
      <c r="E3228" s="6"/>
      <c r="F3228" s="88"/>
      <c r="G3228" s="14"/>
      <c r="H3228" s="14"/>
      <c r="I3228" s="17"/>
      <c r="J3228" s="17"/>
      <c r="K3228" s="6"/>
      <c r="L3228" s="6"/>
      <c r="M3228" s="136"/>
      <c r="N3228" s="14"/>
      <c r="O3228" s="26"/>
      <c r="P3228" s="14"/>
      <c r="Q3228" s="14"/>
      <c r="R3228" s="14"/>
      <c r="S3228" s="14"/>
      <c r="T3228" s="14"/>
      <c r="U3228" s="14"/>
      <c r="V3228" s="6"/>
      <c r="W3228" s="256">
        <f t="shared" si="292"/>
        <v>0</v>
      </c>
      <c r="X3228" s="144" t="str">
        <f t="shared" si="294"/>
        <v/>
      </c>
      <c r="Y3228" s="26"/>
      <c r="Z3228" s="34"/>
      <c r="AA3228" s="34"/>
      <c r="AB3228" s="34"/>
      <c r="AC3228" s="35"/>
      <c r="AD3228" s="36"/>
      <c r="AE3228" s="49"/>
      <c r="AF3228" s="246"/>
      <c r="AG3228" s="257">
        <f t="shared" si="293"/>
        <v>0</v>
      </c>
      <c r="AH3228" s="252" t="str">
        <f t="shared" si="295"/>
        <v/>
      </c>
      <c r="AI3228" s="258">
        <f t="shared" si="296"/>
        <v>0</v>
      </c>
    </row>
    <row r="3229" spans="1:35" ht="14.25" customHeight="1" x14ac:dyDescent="0.2">
      <c r="A3229" s="20"/>
      <c r="B3229" s="7"/>
      <c r="C3229" s="7"/>
      <c r="D3229" s="88"/>
      <c r="E3229" s="6"/>
      <c r="F3229" s="88"/>
      <c r="G3229" s="14"/>
      <c r="H3229" s="14"/>
      <c r="I3229" s="17"/>
      <c r="J3229" s="17"/>
      <c r="K3229" s="6"/>
      <c r="L3229" s="6"/>
      <c r="M3229" s="136"/>
      <c r="N3229" s="14"/>
      <c r="O3229" s="26"/>
      <c r="P3229" s="14"/>
      <c r="Q3229" s="14"/>
      <c r="R3229" s="14"/>
      <c r="S3229" s="14"/>
      <c r="T3229" s="14"/>
      <c r="U3229" s="14"/>
      <c r="V3229" s="6"/>
      <c r="W3229" s="256">
        <f t="shared" si="292"/>
        <v>0</v>
      </c>
      <c r="X3229" s="144" t="str">
        <f t="shared" si="294"/>
        <v/>
      </c>
      <c r="Y3229" s="26"/>
      <c r="Z3229" s="34"/>
      <c r="AA3229" s="34"/>
      <c r="AB3229" s="34"/>
      <c r="AC3229" s="35"/>
      <c r="AD3229" s="36"/>
      <c r="AE3229" s="49"/>
      <c r="AF3229" s="246"/>
      <c r="AG3229" s="257">
        <f t="shared" si="293"/>
        <v>0</v>
      </c>
      <c r="AH3229" s="252" t="str">
        <f t="shared" si="295"/>
        <v/>
      </c>
      <c r="AI3229" s="258">
        <f t="shared" si="296"/>
        <v>0</v>
      </c>
    </row>
    <row r="3230" spans="1:35" ht="14.25" customHeight="1" x14ac:dyDescent="0.2">
      <c r="A3230" s="20"/>
      <c r="B3230" s="7"/>
      <c r="C3230" s="7"/>
      <c r="D3230" s="88"/>
      <c r="E3230" s="6"/>
      <c r="F3230" s="88"/>
      <c r="G3230" s="14"/>
      <c r="H3230" s="14"/>
      <c r="I3230" s="17"/>
      <c r="J3230" s="17"/>
      <c r="K3230" s="6"/>
      <c r="L3230" s="6"/>
      <c r="M3230" s="136"/>
      <c r="N3230" s="14"/>
      <c r="O3230" s="26"/>
      <c r="P3230" s="14"/>
      <c r="Q3230" s="14"/>
      <c r="R3230" s="14"/>
      <c r="S3230" s="14"/>
      <c r="T3230" s="14"/>
      <c r="U3230" s="14"/>
      <c r="V3230" s="6"/>
      <c r="W3230" s="256">
        <f t="shared" si="292"/>
        <v>0</v>
      </c>
      <c r="X3230" s="144" t="str">
        <f t="shared" si="294"/>
        <v/>
      </c>
      <c r="Y3230" s="26"/>
      <c r="Z3230" s="34"/>
      <c r="AA3230" s="34"/>
      <c r="AB3230" s="34"/>
      <c r="AC3230" s="35"/>
      <c r="AD3230" s="36"/>
      <c r="AE3230" s="49"/>
      <c r="AF3230" s="246"/>
      <c r="AG3230" s="257">
        <f t="shared" si="293"/>
        <v>0</v>
      </c>
      <c r="AH3230" s="252" t="str">
        <f t="shared" si="295"/>
        <v/>
      </c>
      <c r="AI3230" s="258">
        <f t="shared" si="296"/>
        <v>0</v>
      </c>
    </row>
    <row r="3231" spans="1:35" ht="14.25" customHeight="1" x14ac:dyDescent="0.2">
      <c r="A3231" s="20"/>
      <c r="B3231" s="7"/>
      <c r="C3231" s="7"/>
      <c r="D3231" s="88"/>
      <c r="E3231" s="6"/>
      <c r="F3231" s="88"/>
      <c r="G3231" s="14"/>
      <c r="H3231" s="14"/>
      <c r="I3231" s="17"/>
      <c r="J3231" s="17"/>
      <c r="K3231" s="6"/>
      <c r="L3231" s="6"/>
      <c r="M3231" s="136"/>
      <c r="N3231" s="14"/>
      <c r="O3231" s="26"/>
      <c r="P3231" s="14"/>
      <c r="Q3231" s="14"/>
      <c r="R3231" s="14"/>
      <c r="S3231" s="14"/>
      <c r="T3231" s="14"/>
      <c r="U3231" s="14"/>
      <c r="V3231" s="6"/>
      <c r="W3231" s="256">
        <f t="shared" si="292"/>
        <v>0</v>
      </c>
      <c r="X3231" s="144" t="str">
        <f t="shared" si="294"/>
        <v/>
      </c>
      <c r="Y3231" s="26"/>
      <c r="Z3231" s="34"/>
      <c r="AA3231" s="34"/>
      <c r="AB3231" s="34"/>
      <c r="AC3231" s="35"/>
      <c r="AD3231" s="36"/>
      <c r="AE3231" s="49"/>
      <c r="AF3231" s="246"/>
      <c r="AG3231" s="257">
        <f t="shared" si="293"/>
        <v>0</v>
      </c>
      <c r="AH3231" s="252" t="str">
        <f t="shared" si="295"/>
        <v/>
      </c>
      <c r="AI3231" s="258">
        <f t="shared" si="296"/>
        <v>0</v>
      </c>
    </row>
    <row r="3232" spans="1:35" ht="14.25" customHeight="1" x14ac:dyDescent="0.2">
      <c r="A3232" s="20"/>
      <c r="B3232" s="7"/>
      <c r="C3232" s="7"/>
      <c r="D3232" s="88"/>
      <c r="E3232" s="6"/>
      <c r="F3232" s="88"/>
      <c r="G3232" s="14"/>
      <c r="H3232" s="14"/>
      <c r="I3232" s="17"/>
      <c r="J3232" s="17"/>
      <c r="K3232" s="6"/>
      <c r="L3232" s="6"/>
      <c r="M3232" s="136"/>
      <c r="N3232" s="14"/>
      <c r="O3232" s="26"/>
      <c r="P3232" s="14"/>
      <c r="Q3232" s="14"/>
      <c r="R3232" s="14"/>
      <c r="S3232" s="14"/>
      <c r="T3232" s="14"/>
      <c r="U3232" s="14"/>
      <c r="V3232" s="6"/>
      <c r="W3232" s="256">
        <f t="shared" si="292"/>
        <v>0</v>
      </c>
      <c r="X3232" s="144" t="str">
        <f t="shared" si="294"/>
        <v/>
      </c>
      <c r="Y3232" s="26"/>
      <c r="Z3232" s="34"/>
      <c r="AA3232" s="34"/>
      <c r="AB3232" s="34"/>
      <c r="AC3232" s="35"/>
      <c r="AD3232" s="36"/>
      <c r="AE3232" s="49"/>
      <c r="AF3232" s="246"/>
      <c r="AG3232" s="257">
        <f t="shared" si="293"/>
        <v>0</v>
      </c>
      <c r="AH3232" s="252" t="str">
        <f t="shared" si="295"/>
        <v/>
      </c>
      <c r="AI3232" s="258">
        <f t="shared" si="296"/>
        <v>0</v>
      </c>
    </row>
    <row r="3233" spans="1:35" ht="14.25" customHeight="1" x14ac:dyDescent="0.2">
      <c r="A3233" s="20"/>
      <c r="B3233" s="7"/>
      <c r="C3233" s="7"/>
      <c r="D3233" s="88"/>
      <c r="E3233" s="6"/>
      <c r="F3233" s="88"/>
      <c r="G3233" s="14"/>
      <c r="H3233" s="14"/>
      <c r="I3233" s="17"/>
      <c r="J3233" s="17"/>
      <c r="K3233" s="6"/>
      <c r="L3233" s="6"/>
      <c r="M3233" s="136"/>
      <c r="N3233" s="14"/>
      <c r="O3233" s="26"/>
      <c r="P3233" s="14"/>
      <c r="Q3233" s="14"/>
      <c r="R3233" s="14"/>
      <c r="S3233" s="14"/>
      <c r="T3233" s="14"/>
      <c r="U3233" s="14"/>
      <c r="V3233" s="6"/>
      <c r="W3233" s="256">
        <f t="shared" si="292"/>
        <v>0</v>
      </c>
      <c r="X3233" s="144" t="str">
        <f t="shared" si="294"/>
        <v/>
      </c>
      <c r="Y3233" s="26"/>
      <c r="Z3233" s="34"/>
      <c r="AA3233" s="34"/>
      <c r="AB3233" s="34"/>
      <c r="AC3233" s="35"/>
      <c r="AD3233" s="36"/>
      <c r="AE3233" s="49"/>
      <c r="AF3233" s="246"/>
      <c r="AG3233" s="257">
        <f t="shared" si="293"/>
        <v>0</v>
      </c>
      <c r="AH3233" s="252" t="str">
        <f t="shared" si="295"/>
        <v/>
      </c>
      <c r="AI3233" s="258">
        <f t="shared" si="296"/>
        <v>0</v>
      </c>
    </row>
    <row r="3234" spans="1:35" ht="14.25" customHeight="1" x14ac:dyDescent="0.2">
      <c r="A3234" s="20"/>
      <c r="B3234" s="7"/>
      <c r="C3234" s="7"/>
      <c r="D3234" s="88"/>
      <c r="E3234" s="6"/>
      <c r="F3234" s="88"/>
      <c r="G3234" s="14"/>
      <c r="H3234" s="14"/>
      <c r="I3234" s="17"/>
      <c r="J3234" s="17"/>
      <c r="K3234" s="6"/>
      <c r="L3234" s="6"/>
      <c r="M3234" s="136"/>
      <c r="N3234" s="14"/>
      <c r="O3234" s="26"/>
      <c r="P3234" s="14"/>
      <c r="Q3234" s="14"/>
      <c r="R3234" s="14"/>
      <c r="S3234" s="14"/>
      <c r="T3234" s="14"/>
      <c r="U3234" s="14"/>
      <c r="V3234" s="6"/>
      <c r="W3234" s="256">
        <f t="shared" si="292"/>
        <v>0</v>
      </c>
      <c r="X3234" s="144" t="str">
        <f t="shared" si="294"/>
        <v/>
      </c>
      <c r="Y3234" s="26"/>
      <c r="Z3234" s="34"/>
      <c r="AA3234" s="34"/>
      <c r="AB3234" s="34"/>
      <c r="AC3234" s="35"/>
      <c r="AD3234" s="36"/>
      <c r="AE3234" s="49"/>
      <c r="AF3234" s="246"/>
      <c r="AG3234" s="257">
        <f t="shared" si="293"/>
        <v>0</v>
      </c>
      <c r="AH3234" s="252" t="str">
        <f t="shared" si="295"/>
        <v/>
      </c>
      <c r="AI3234" s="258">
        <f t="shared" si="296"/>
        <v>0</v>
      </c>
    </row>
    <row r="3235" spans="1:35" ht="14.25" customHeight="1" x14ac:dyDescent="0.2">
      <c r="A3235" s="20"/>
      <c r="B3235" s="7"/>
      <c r="C3235" s="7"/>
      <c r="D3235" s="88"/>
      <c r="E3235" s="6"/>
      <c r="F3235" s="88"/>
      <c r="G3235" s="14"/>
      <c r="H3235" s="14"/>
      <c r="I3235" s="17"/>
      <c r="J3235" s="17"/>
      <c r="K3235" s="6"/>
      <c r="L3235" s="6"/>
      <c r="M3235" s="136"/>
      <c r="N3235" s="14"/>
      <c r="O3235" s="26"/>
      <c r="P3235" s="14"/>
      <c r="Q3235" s="14"/>
      <c r="R3235" s="14"/>
      <c r="S3235" s="14"/>
      <c r="T3235" s="14"/>
      <c r="U3235" s="14"/>
      <c r="V3235" s="6"/>
      <c r="W3235" s="256">
        <f t="shared" si="292"/>
        <v>0</v>
      </c>
      <c r="X3235" s="144" t="str">
        <f t="shared" si="294"/>
        <v/>
      </c>
      <c r="Y3235" s="26"/>
      <c r="Z3235" s="34"/>
      <c r="AA3235" s="34"/>
      <c r="AB3235" s="34"/>
      <c r="AC3235" s="35"/>
      <c r="AD3235" s="36"/>
      <c r="AE3235" s="49"/>
      <c r="AF3235" s="246"/>
      <c r="AG3235" s="257">
        <f t="shared" si="293"/>
        <v>0</v>
      </c>
      <c r="AH3235" s="252" t="str">
        <f t="shared" si="295"/>
        <v/>
      </c>
      <c r="AI3235" s="258">
        <f t="shared" si="296"/>
        <v>0</v>
      </c>
    </row>
    <row r="3236" spans="1:35" ht="14.25" customHeight="1" x14ac:dyDescent="0.2">
      <c r="A3236" s="20"/>
      <c r="B3236" s="7"/>
      <c r="C3236" s="7"/>
      <c r="D3236" s="88"/>
      <c r="E3236" s="6"/>
      <c r="F3236" s="88"/>
      <c r="G3236" s="14"/>
      <c r="H3236" s="14"/>
      <c r="I3236" s="17"/>
      <c r="J3236" s="17"/>
      <c r="K3236" s="6"/>
      <c r="L3236" s="6"/>
      <c r="M3236" s="136"/>
      <c r="N3236" s="14"/>
      <c r="O3236" s="26"/>
      <c r="P3236" s="14"/>
      <c r="Q3236" s="14"/>
      <c r="R3236" s="14"/>
      <c r="S3236" s="14"/>
      <c r="T3236" s="14"/>
      <c r="U3236" s="14"/>
      <c r="V3236" s="6"/>
      <c r="W3236" s="256">
        <f t="shared" si="292"/>
        <v>0</v>
      </c>
      <c r="X3236" s="144" t="str">
        <f t="shared" si="294"/>
        <v/>
      </c>
      <c r="Y3236" s="26"/>
      <c r="Z3236" s="34"/>
      <c r="AA3236" s="34"/>
      <c r="AB3236" s="34"/>
      <c r="AC3236" s="35"/>
      <c r="AD3236" s="36"/>
      <c r="AE3236" s="49"/>
      <c r="AF3236" s="246"/>
      <c r="AG3236" s="257">
        <f t="shared" si="293"/>
        <v>0</v>
      </c>
      <c r="AH3236" s="252" t="str">
        <f t="shared" si="295"/>
        <v/>
      </c>
      <c r="AI3236" s="258">
        <f t="shared" si="296"/>
        <v>0</v>
      </c>
    </row>
    <row r="3237" spans="1:35" ht="14.25" customHeight="1" x14ac:dyDescent="0.2">
      <c r="A3237" s="20"/>
      <c r="B3237" s="7"/>
      <c r="C3237" s="7"/>
      <c r="D3237" s="88"/>
      <c r="E3237" s="6"/>
      <c r="F3237" s="88"/>
      <c r="G3237" s="14"/>
      <c r="H3237" s="14"/>
      <c r="I3237" s="17"/>
      <c r="J3237" s="17"/>
      <c r="K3237" s="6"/>
      <c r="L3237" s="6"/>
      <c r="M3237" s="136"/>
      <c r="N3237" s="14"/>
      <c r="O3237" s="26"/>
      <c r="P3237" s="14"/>
      <c r="Q3237" s="14"/>
      <c r="R3237" s="14"/>
      <c r="S3237" s="14"/>
      <c r="T3237" s="14"/>
      <c r="U3237" s="14"/>
      <c r="V3237" s="6"/>
      <c r="W3237" s="256">
        <f t="shared" si="292"/>
        <v>0</v>
      </c>
      <c r="X3237" s="144" t="str">
        <f t="shared" si="294"/>
        <v/>
      </c>
      <c r="Y3237" s="26"/>
      <c r="Z3237" s="34"/>
      <c r="AA3237" s="34"/>
      <c r="AB3237" s="34"/>
      <c r="AC3237" s="35"/>
      <c r="AD3237" s="36"/>
      <c r="AE3237" s="49"/>
      <c r="AF3237" s="246"/>
      <c r="AG3237" s="257">
        <f t="shared" si="293"/>
        <v>0</v>
      </c>
      <c r="AH3237" s="252" t="str">
        <f t="shared" si="295"/>
        <v/>
      </c>
      <c r="AI3237" s="258">
        <f t="shared" si="296"/>
        <v>0</v>
      </c>
    </row>
    <row r="3238" spans="1:35" ht="14.25" customHeight="1" x14ac:dyDescent="0.2">
      <c r="A3238" s="20"/>
      <c r="B3238" s="7"/>
      <c r="C3238" s="7"/>
      <c r="D3238" s="88"/>
      <c r="E3238" s="6"/>
      <c r="F3238" s="88"/>
      <c r="G3238" s="14"/>
      <c r="H3238" s="14"/>
      <c r="I3238" s="17"/>
      <c r="J3238" s="17"/>
      <c r="K3238" s="6"/>
      <c r="L3238" s="6"/>
      <c r="M3238" s="136"/>
      <c r="N3238" s="14"/>
      <c r="O3238" s="26"/>
      <c r="P3238" s="14"/>
      <c r="Q3238" s="14"/>
      <c r="R3238" s="14"/>
      <c r="S3238" s="14"/>
      <c r="T3238" s="14"/>
      <c r="U3238" s="14"/>
      <c r="V3238" s="6"/>
      <c r="W3238" s="256">
        <f t="shared" si="292"/>
        <v>0</v>
      </c>
      <c r="X3238" s="144" t="str">
        <f t="shared" si="294"/>
        <v/>
      </c>
      <c r="Y3238" s="26"/>
      <c r="Z3238" s="34"/>
      <c r="AA3238" s="34"/>
      <c r="AB3238" s="34"/>
      <c r="AC3238" s="35"/>
      <c r="AD3238" s="36"/>
      <c r="AE3238" s="49"/>
      <c r="AF3238" s="246"/>
      <c r="AG3238" s="257">
        <f t="shared" si="293"/>
        <v>0</v>
      </c>
      <c r="AH3238" s="252" t="str">
        <f t="shared" si="295"/>
        <v/>
      </c>
      <c r="AI3238" s="258">
        <f t="shared" si="296"/>
        <v>0</v>
      </c>
    </row>
    <row r="3239" spans="1:35" ht="14.25" customHeight="1" x14ac:dyDescent="0.2">
      <c r="A3239" s="20"/>
      <c r="B3239" s="7"/>
      <c r="C3239" s="7"/>
      <c r="D3239" s="88"/>
      <c r="E3239" s="6"/>
      <c r="F3239" s="88"/>
      <c r="G3239" s="14"/>
      <c r="H3239" s="14"/>
      <c r="I3239" s="17"/>
      <c r="J3239" s="17"/>
      <c r="K3239" s="6"/>
      <c r="L3239" s="6"/>
      <c r="M3239" s="136"/>
      <c r="N3239" s="14"/>
      <c r="O3239" s="26"/>
      <c r="P3239" s="14"/>
      <c r="Q3239" s="14"/>
      <c r="R3239" s="14"/>
      <c r="S3239" s="14"/>
      <c r="T3239" s="14"/>
      <c r="U3239" s="14"/>
      <c r="V3239" s="6"/>
      <c r="W3239" s="256">
        <f t="shared" si="292"/>
        <v>0</v>
      </c>
      <c r="X3239" s="144" t="str">
        <f t="shared" si="294"/>
        <v/>
      </c>
      <c r="Y3239" s="26"/>
      <c r="Z3239" s="34"/>
      <c r="AA3239" s="34"/>
      <c r="AB3239" s="34"/>
      <c r="AC3239" s="35"/>
      <c r="AD3239" s="36"/>
      <c r="AE3239" s="49"/>
      <c r="AF3239" s="246"/>
      <c r="AG3239" s="257">
        <f t="shared" si="293"/>
        <v>0</v>
      </c>
      <c r="AH3239" s="252" t="str">
        <f t="shared" si="295"/>
        <v/>
      </c>
      <c r="AI3239" s="258">
        <f t="shared" si="296"/>
        <v>0</v>
      </c>
    </row>
    <row r="3240" spans="1:35" ht="14.25" customHeight="1" x14ac:dyDescent="0.2">
      <c r="A3240" s="20"/>
      <c r="B3240" s="7"/>
      <c r="C3240" s="7"/>
      <c r="D3240" s="88"/>
      <c r="E3240" s="6"/>
      <c r="F3240" s="88"/>
      <c r="G3240" s="14"/>
      <c r="H3240" s="14"/>
      <c r="I3240" s="17"/>
      <c r="J3240" s="17"/>
      <c r="K3240" s="6"/>
      <c r="L3240" s="6"/>
      <c r="M3240" s="136"/>
      <c r="N3240" s="14"/>
      <c r="O3240" s="26"/>
      <c r="P3240" s="14"/>
      <c r="Q3240" s="14"/>
      <c r="R3240" s="14"/>
      <c r="S3240" s="14"/>
      <c r="T3240" s="14"/>
      <c r="U3240" s="14"/>
      <c r="V3240" s="6"/>
      <c r="W3240" s="256">
        <f t="shared" ref="W3240:W3303" si="297">S3240+T3240+U3240+V3240</f>
        <v>0</v>
      </c>
      <c r="X3240" s="144" t="str">
        <f t="shared" si="294"/>
        <v/>
      </c>
      <c r="Y3240" s="26"/>
      <c r="Z3240" s="34"/>
      <c r="AA3240" s="34"/>
      <c r="AB3240" s="34"/>
      <c r="AC3240" s="35"/>
      <c r="AD3240" s="36"/>
      <c r="AE3240" s="49"/>
      <c r="AF3240" s="246"/>
      <c r="AG3240" s="257">
        <f t="shared" ref="AG3240:AG3303" si="298">N3240*C3240</f>
        <v>0</v>
      </c>
      <c r="AH3240" s="252" t="str">
        <f t="shared" si="295"/>
        <v/>
      </c>
      <c r="AI3240" s="258">
        <f t="shared" si="296"/>
        <v>0</v>
      </c>
    </row>
    <row r="3241" spans="1:35" ht="14.25" customHeight="1" x14ac:dyDescent="0.2">
      <c r="A3241" s="20"/>
      <c r="B3241" s="7"/>
      <c r="C3241" s="7"/>
      <c r="D3241" s="88"/>
      <c r="E3241" s="6"/>
      <c r="F3241" s="88"/>
      <c r="G3241" s="14"/>
      <c r="H3241" s="14"/>
      <c r="I3241" s="17"/>
      <c r="J3241" s="17"/>
      <c r="K3241" s="6"/>
      <c r="L3241" s="6"/>
      <c r="M3241" s="136"/>
      <c r="N3241" s="14"/>
      <c r="O3241" s="26"/>
      <c r="P3241" s="14"/>
      <c r="Q3241" s="14"/>
      <c r="R3241" s="14"/>
      <c r="S3241" s="14"/>
      <c r="T3241" s="14"/>
      <c r="U3241" s="14"/>
      <c r="V3241" s="6"/>
      <c r="W3241" s="256">
        <f t="shared" si="297"/>
        <v>0</v>
      </c>
      <c r="X3241" s="144" t="str">
        <f t="shared" ref="X3241:X3304" si="299">IF(O3241="a",0,IF(O3241="d","0",IF(O3241="","",+N3241-S3241-T3241-U3241-V3241)))</f>
        <v/>
      </c>
      <c r="Y3241" s="26"/>
      <c r="Z3241" s="34"/>
      <c r="AA3241" s="34"/>
      <c r="AB3241" s="34"/>
      <c r="AC3241" s="35"/>
      <c r="AD3241" s="36"/>
      <c r="AE3241" s="49"/>
      <c r="AF3241" s="246"/>
      <c r="AG3241" s="257">
        <f t="shared" si="298"/>
        <v>0</v>
      </c>
      <c r="AH3241" s="252" t="str">
        <f t="shared" ref="AH3241:AH3304" si="300">IF(O3241="a",0,IF(O3241="d",0,IF(C3241="","",+N3241-(C3241*N3241))))</f>
        <v/>
      </c>
      <c r="AI3241" s="258">
        <f t="shared" si="296"/>
        <v>0</v>
      </c>
    </row>
    <row r="3242" spans="1:35" ht="14.25" customHeight="1" x14ac:dyDescent="0.2">
      <c r="A3242" s="20"/>
      <c r="B3242" s="7"/>
      <c r="C3242" s="7"/>
      <c r="D3242" s="88"/>
      <c r="E3242" s="6"/>
      <c r="F3242" s="88"/>
      <c r="G3242" s="14"/>
      <c r="H3242" s="14"/>
      <c r="I3242" s="17"/>
      <c r="J3242" s="17"/>
      <c r="K3242" s="6"/>
      <c r="L3242" s="6"/>
      <c r="M3242" s="136"/>
      <c r="N3242" s="14"/>
      <c r="O3242" s="26"/>
      <c r="P3242" s="14"/>
      <c r="Q3242" s="14"/>
      <c r="R3242" s="14"/>
      <c r="S3242" s="14"/>
      <c r="T3242" s="14"/>
      <c r="U3242" s="14"/>
      <c r="V3242" s="6"/>
      <c r="W3242" s="256">
        <f t="shared" si="297"/>
        <v>0</v>
      </c>
      <c r="X3242" s="144" t="str">
        <f t="shared" si="299"/>
        <v/>
      </c>
      <c r="Y3242" s="26"/>
      <c r="Z3242" s="34"/>
      <c r="AA3242" s="34"/>
      <c r="AB3242" s="34"/>
      <c r="AC3242" s="35"/>
      <c r="AD3242" s="36"/>
      <c r="AE3242" s="49"/>
      <c r="AF3242" s="246"/>
      <c r="AG3242" s="257">
        <f t="shared" si="298"/>
        <v>0</v>
      </c>
      <c r="AH3242" s="252" t="str">
        <f t="shared" si="300"/>
        <v/>
      </c>
      <c r="AI3242" s="258">
        <f t="shared" si="296"/>
        <v>0</v>
      </c>
    </row>
    <row r="3243" spans="1:35" ht="14.25" customHeight="1" x14ac:dyDescent="0.2">
      <c r="A3243" s="20"/>
      <c r="B3243" s="7"/>
      <c r="C3243" s="7"/>
      <c r="D3243" s="88"/>
      <c r="E3243" s="6"/>
      <c r="F3243" s="88"/>
      <c r="G3243" s="14"/>
      <c r="H3243" s="14"/>
      <c r="I3243" s="17"/>
      <c r="J3243" s="17"/>
      <c r="K3243" s="6"/>
      <c r="L3243" s="6"/>
      <c r="M3243" s="136"/>
      <c r="N3243" s="14"/>
      <c r="O3243" s="26"/>
      <c r="P3243" s="14"/>
      <c r="Q3243" s="14"/>
      <c r="R3243" s="14"/>
      <c r="S3243" s="14"/>
      <c r="T3243" s="14"/>
      <c r="U3243" s="14"/>
      <c r="V3243" s="6"/>
      <c r="W3243" s="256">
        <f t="shared" si="297"/>
        <v>0</v>
      </c>
      <c r="X3243" s="144" t="str">
        <f t="shared" si="299"/>
        <v/>
      </c>
      <c r="Y3243" s="26"/>
      <c r="Z3243" s="34"/>
      <c r="AA3243" s="34"/>
      <c r="AB3243" s="34"/>
      <c r="AC3243" s="35"/>
      <c r="AD3243" s="36"/>
      <c r="AE3243" s="49"/>
      <c r="AF3243" s="246"/>
      <c r="AG3243" s="257">
        <f t="shared" si="298"/>
        <v>0</v>
      </c>
      <c r="AH3243" s="252" t="str">
        <f t="shared" si="300"/>
        <v/>
      </c>
      <c r="AI3243" s="258">
        <f t="shared" si="296"/>
        <v>0</v>
      </c>
    </row>
    <row r="3244" spans="1:35" ht="14.25" customHeight="1" x14ac:dyDescent="0.2">
      <c r="A3244" s="20"/>
      <c r="B3244" s="7"/>
      <c r="C3244" s="7"/>
      <c r="D3244" s="88"/>
      <c r="E3244" s="6"/>
      <c r="F3244" s="88"/>
      <c r="G3244" s="14"/>
      <c r="H3244" s="14"/>
      <c r="I3244" s="17"/>
      <c r="J3244" s="17"/>
      <c r="K3244" s="6"/>
      <c r="L3244" s="6"/>
      <c r="M3244" s="136"/>
      <c r="N3244" s="14"/>
      <c r="O3244" s="26"/>
      <c r="P3244" s="14"/>
      <c r="Q3244" s="14"/>
      <c r="R3244" s="14"/>
      <c r="S3244" s="14"/>
      <c r="T3244" s="14"/>
      <c r="U3244" s="14"/>
      <c r="V3244" s="6"/>
      <c r="W3244" s="256">
        <f t="shared" si="297"/>
        <v>0</v>
      </c>
      <c r="X3244" s="144" t="str">
        <f t="shared" si="299"/>
        <v/>
      </c>
      <c r="Y3244" s="26"/>
      <c r="Z3244" s="34"/>
      <c r="AA3244" s="34"/>
      <c r="AB3244" s="34"/>
      <c r="AC3244" s="35"/>
      <c r="AD3244" s="36"/>
      <c r="AE3244" s="49"/>
      <c r="AF3244" s="246"/>
      <c r="AG3244" s="257">
        <f t="shared" si="298"/>
        <v>0</v>
      </c>
      <c r="AH3244" s="252" t="str">
        <f t="shared" si="300"/>
        <v/>
      </c>
      <c r="AI3244" s="258">
        <f t="shared" si="296"/>
        <v>0</v>
      </c>
    </row>
    <row r="3245" spans="1:35" ht="14.25" customHeight="1" x14ac:dyDescent="0.2">
      <c r="A3245" s="20"/>
      <c r="B3245" s="7"/>
      <c r="C3245" s="7"/>
      <c r="D3245" s="88"/>
      <c r="E3245" s="6"/>
      <c r="F3245" s="88"/>
      <c r="G3245" s="14"/>
      <c r="H3245" s="14"/>
      <c r="I3245" s="17"/>
      <c r="J3245" s="17"/>
      <c r="K3245" s="6"/>
      <c r="L3245" s="6"/>
      <c r="M3245" s="136"/>
      <c r="N3245" s="14"/>
      <c r="O3245" s="26"/>
      <c r="P3245" s="14"/>
      <c r="Q3245" s="14"/>
      <c r="R3245" s="14"/>
      <c r="S3245" s="14"/>
      <c r="T3245" s="14"/>
      <c r="U3245" s="14"/>
      <c r="V3245" s="6"/>
      <c r="W3245" s="256">
        <f t="shared" si="297"/>
        <v>0</v>
      </c>
      <c r="X3245" s="144" t="str">
        <f t="shared" si="299"/>
        <v/>
      </c>
      <c r="Y3245" s="26"/>
      <c r="Z3245" s="34"/>
      <c r="AA3245" s="34"/>
      <c r="AB3245" s="34"/>
      <c r="AC3245" s="35"/>
      <c r="AD3245" s="36"/>
      <c r="AE3245" s="49"/>
      <c r="AF3245" s="246"/>
      <c r="AG3245" s="257">
        <f t="shared" si="298"/>
        <v>0</v>
      </c>
      <c r="AH3245" s="252" t="str">
        <f t="shared" si="300"/>
        <v/>
      </c>
      <c r="AI3245" s="258">
        <f t="shared" si="296"/>
        <v>0</v>
      </c>
    </row>
    <row r="3246" spans="1:35" ht="14.25" customHeight="1" x14ac:dyDescent="0.2">
      <c r="A3246" s="20"/>
      <c r="B3246" s="7"/>
      <c r="C3246" s="7"/>
      <c r="D3246" s="88"/>
      <c r="E3246" s="6"/>
      <c r="F3246" s="88"/>
      <c r="G3246" s="14"/>
      <c r="H3246" s="14"/>
      <c r="I3246" s="17"/>
      <c r="J3246" s="17"/>
      <c r="K3246" s="6"/>
      <c r="L3246" s="6"/>
      <c r="M3246" s="136"/>
      <c r="N3246" s="14"/>
      <c r="O3246" s="26"/>
      <c r="P3246" s="14"/>
      <c r="Q3246" s="14"/>
      <c r="R3246" s="14"/>
      <c r="S3246" s="14"/>
      <c r="T3246" s="14"/>
      <c r="U3246" s="14"/>
      <c r="V3246" s="6"/>
      <c r="W3246" s="256">
        <f t="shared" si="297"/>
        <v>0</v>
      </c>
      <c r="X3246" s="144" t="str">
        <f t="shared" si="299"/>
        <v/>
      </c>
      <c r="Y3246" s="26"/>
      <c r="Z3246" s="34"/>
      <c r="AA3246" s="34"/>
      <c r="AB3246" s="34"/>
      <c r="AC3246" s="35"/>
      <c r="AD3246" s="36"/>
      <c r="AE3246" s="49"/>
      <c r="AF3246" s="246"/>
      <c r="AG3246" s="257">
        <f t="shared" si="298"/>
        <v>0</v>
      </c>
      <c r="AH3246" s="252" t="str">
        <f t="shared" si="300"/>
        <v/>
      </c>
      <c r="AI3246" s="258">
        <f t="shared" ref="AI3246:AI3309" si="301">AG3246-W3246</f>
        <v>0</v>
      </c>
    </row>
    <row r="3247" spans="1:35" ht="14.25" customHeight="1" x14ac:dyDescent="0.2">
      <c r="A3247" s="20"/>
      <c r="B3247" s="7"/>
      <c r="C3247" s="7"/>
      <c r="D3247" s="88"/>
      <c r="E3247" s="6"/>
      <c r="F3247" s="88"/>
      <c r="G3247" s="14"/>
      <c r="H3247" s="14"/>
      <c r="I3247" s="17"/>
      <c r="J3247" s="17"/>
      <c r="K3247" s="6"/>
      <c r="L3247" s="6"/>
      <c r="M3247" s="136"/>
      <c r="N3247" s="14"/>
      <c r="O3247" s="26"/>
      <c r="P3247" s="14"/>
      <c r="Q3247" s="14"/>
      <c r="R3247" s="14"/>
      <c r="S3247" s="14"/>
      <c r="T3247" s="14"/>
      <c r="U3247" s="14"/>
      <c r="V3247" s="6"/>
      <c r="W3247" s="256">
        <f t="shared" si="297"/>
        <v>0</v>
      </c>
      <c r="X3247" s="144" t="str">
        <f t="shared" si="299"/>
        <v/>
      </c>
      <c r="Y3247" s="26"/>
      <c r="Z3247" s="34"/>
      <c r="AA3247" s="34"/>
      <c r="AB3247" s="34"/>
      <c r="AC3247" s="35"/>
      <c r="AD3247" s="36"/>
      <c r="AE3247" s="49"/>
      <c r="AF3247" s="246"/>
      <c r="AG3247" s="257">
        <f t="shared" si="298"/>
        <v>0</v>
      </c>
      <c r="AH3247" s="252" t="str">
        <f t="shared" si="300"/>
        <v/>
      </c>
      <c r="AI3247" s="258">
        <f t="shared" si="301"/>
        <v>0</v>
      </c>
    </row>
    <row r="3248" spans="1:35" ht="14.25" customHeight="1" x14ac:dyDescent="0.2">
      <c r="A3248" s="20"/>
      <c r="B3248" s="7"/>
      <c r="C3248" s="7"/>
      <c r="D3248" s="88"/>
      <c r="E3248" s="6"/>
      <c r="F3248" s="88"/>
      <c r="G3248" s="14"/>
      <c r="H3248" s="14"/>
      <c r="I3248" s="17"/>
      <c r="J3248" s="17"/>
      <c r="K3248" s="6"/>
      <c r="L3248" s="6"/>
      <c r="M3248" s="136"/>
      <c r="N3248" s="14"/>
      <c r="O3248" s="26"/>
      <c r="P3248" s="14"/>
      <c r="Q3248" s="14"/>
      <c r="R3248" s="14"/>
      <c r="S3248" s="14"/>
      <c r="T3248" s="14"/>
      <c r="U3248" s="14"/>
      <c r="V3248" s="6"/>
      <c r="W3248" s="256">
        <f t="shared" si="297"/>
        <v>0</v>
      </c>
      <c r="X3248" s="144" t="str">
        <f t="shared" si="299"/>
        <v/>
      </c>
      <c r="Y3248" s="26"/>
      <c r="Z3248" s="34"/>
      <c r="AA3248" s="34"/>
      <c r="AB3248" s="34"/>
      <c r="AC3248" s="35"/>
      <c r="AD3248" s="36"/>
      <c r="AE3248" s="49"/>
      <c r="AF3248" s="246"/>
      <c r="AG3248" s="257">
        <f t="shared" si="298"/>
        <v>0</v>
      </c>
      <c r="AH3248" s="252" t="str">
        <f t="shared" si="300"/>
        <v/>
      </c>
      <c r="AI3248" s="258">
        <f t="shared" si="301"/>
        <v>0</v>
      </c>
    </row>
    <row r="3249" spans="1:35" ht="14.25" customHeight="1" x14ac:dyDescent="0.2">
      <c r="A3249" s="20"/>
      <c r="B3249" s="7"/>
      <c r="C3249" s="7"/>
      <c r="D3249" s="88"/>
      <c r="E3249" s="6"/>
      <c r="F3249" s="88"/>
      <c r="G3249" s="14"/>
      <c r="H3249" s="14"/>
      <c r="I3249" s="17"/>
      <c r="J3249" s="17"/>
      <c r="K3249" s="6"/>
      <c r="L3249" s="6"/>
      <c r="M3249" s="136"/>
      <c r="N3249" s="14"/>
      <c r="O3249" s="26"/>
      <c r="P3249" s="14"/>
      <c r="Q3249" s="14"/>
      <c r="R3249" s="14"/>
      <c r="S3249" s="14"/>
      <c r="T3249" s="14"/>
      <c r="U3249" s="14"/>
      <c r="V3249" s="6"/>
      <c r="W3249" s="256">
        <f t="shared" si="297"/>
        <v>0</v>
      </c>
      <c r="X3249" s="144" t="str">
        <f t="shared" si="299"/>
        <v/>
      </c>
      <c r="Y3249" s="26"/>
      <c r="Z3249" s="34"/>
      <c r="AA3249" s="34"/>
      <c r="AB3249" s="34"/>
      <c r="AC3249" s="35"/>
      <c r="AD3249" s="36"/>
      <c r="AE3249" s="49"/>
      <c r="AF3249" s="246"/>
      <c r="AG3249" s="257">
        <f t="shared" si="298"/>
        <v>0</v>
      </c>
      <c r="AH3249" s="252" t="str">
        <f t="shared" si="300"/>
        <v/>
      </c>
      <c r="AI3249" s="258">
        <f t="shared" si="301"/>
        <v>0</v>
      </c>
    </row>
    <row r="3250" spans="1:35" ht="14.25" customHeight="1" x14ac:dyDescent="0.2">
      <c r="A3250" s="20"/>
      <c r="B3250" s="7"/>
      <c r="C3250" s="7"/>
      <c r="D3250" s="88"/>
      <c r="E3250" s="6"/>
      <c r="F3250" s="88"/>
      <c r="G3250" s="14"/>
      <c r="H3250" s="14"/>
      <c r="I3250" s="17"/>
      <c r="J3250" s="17"/>
      <c r="K3250" s="6"/>
      <c r="L3250" s="6"/>
      <c r="M3250" s="136"/>
      <c r="N3250" s="14"/>
      <c r="O3250" s="26"/>
      <c r="P3250" s="14"/>
      <c r="Q3250" s="14"/>
      <c r="R3250" s="14"/>
      <c r="S3250" s="14"/>
      <c r="T3250" s="14"/>
      <c r="U3250" s="14"/>
      <c r="V3250" s="6"/>
      <c r="W3250" s="256">
        <f t="shared" si="297"/>
        <v>0</v>
      </c>
      <c r="X3250" s="144" t="str">
        <f t="shared" si="299"/>
        <v/>
      </c>
      <c r="Y3250" s="26"/>
      <c r="Z3250" s="34"/>
      <c r="AA3250" s="34"/>
      <c r="AB3250" s="34"/>
      <c r="AC3250" s="35"/>
      <c r="AD3250" s="36"/>
      <c r="AE3250" s="49"/>
      <c r="AF3250" s="246"/>
      <c r="AG3250" s="257">
        <f t="shared" si="298"/>
        <v>0</v>
      </c>
      <c r="AH3250" s="252" t="str">
        <f t="shared" si="300"/>
        <v/>
      </c>
      <c r="AI3250" s="258">
        <f t="shared" si="301"/>
        <v>0</v>
      </c>
    </row>
    <row r="3251" spans="1:35" ht="14.25" customHeight="1" x14ac:dyDescent="0.2">
      <c r="A3251" s="20"/>
      <c r="B3251" s="7"/>
      <c r="C3251" s="7"/>
      <c r="D3251" s="88"/>
      <c r="E3251" s="6"/>
      <c r="F3251" s="88"/>
      <c r="G3251" s="14"/>
      <c r="H3251" s="14"/>
      <c r="I3251" s="17"/>
      <c r="J3251" s="17"/>
      <c r="K3251" s="6"/>
      <c r="L3251" s="6"/>
      <c r="M3251" s="136"/>
      <c r="N3251" s="14"/>
      <c r="O3251" s="26"/>
      <c r="P3251" s="14"/>
      <c r="Q3251" s="14"/>
      <c r="R3251" s="14"/>
      <c r="S3251" s="14"/>
      <c r="T3251" s="14"/>
      <c r="U3251" s="14"/>
      <c r="V3251" s="6"/>
      <c r="W3251" s="256">
        <f t="shared" si="297"/>
        <v>0</v>
      </c>
      <c r="X3251" s="144" t="str">
        <f t="shared" si="299"/>
        <v/>
      </c>
      <c r="Y3251" s="26"/>
      <c r="Z3251" s="34"/>
      <c r="AA3251" s="34"/>
      <c r="AB3251" s="34"/>
      <c r="AC3251" s="35"/>
      <c r="AD3251" s="36"/>
      <c r="AE3251" s="49"/>
      <c r="AF3251" s="246"/>
      <c r="AG3251" s="257">
        <f t="shared" si="298"/>
        <v>0</v>
      </c>
      <c r="AH3251" s="252" t="str">
        <f t="shared" si="300"/>
        <v/>
      </c>
      <c r="AI3251" s="258">
        <f t="shared" si="301"/>
        <v>0</v>
      </c>
    </row>
    <row r="3252" spans="1:35" ht="14.25" customHeight="1" x14ac:dyDescent="0.2">
      <c r="A3252" s="20"/>
      <c r="B3252" s="7"/>
      <c r="C3252" s="7"/>
      <c r="D3252" s="88"/>
      <c r="E3252" s="6"/>
      <c r="F3252" s="88"/>
      <c r="G3252" s="14"/>
      <c r="H3252" s="14"/>
      <c r="I3252" s="17"/>
      <c r="J3252" s="17"/>
      <c r="K3252" s="6"/>
      <c r="L3252" s="6"/>
      <c r="M3252" s="136"/>
      <c r="N3252" s="14"/>
      <c r="O3252" s="26"/>
      <c r="P3252" s="14"/>
      <c r="Q3252" s="14"/>
      <c r="R3252" s="14"/>
      <c r="S3252" s="14"/>
      <c r="T3252" s="14"/>
      <c r="U3252" s="14"/>
      <c r="V3252" s="6"/>
      <c r="W3252" s="256">
        <f t="shared" si="297"/>
        <v>0</v>
      </c>
      <c r="X3252" s="144" t="str">
        <f t="shared" si="299"/>
        <v/>
      </c>
      <c r="Y3252" s="26"/>
      <c r="Z3252" s="34"/>
      <c r="AA3252" s="34"/>
      <c r="AB3252" s="34"/>
      <c r="AC3252" s="35"/>
      <c r="AD3252" s="36"/>
      <c r="AE3252" s="49"/>
      <c r="AF3252" s="246"/>
      <c r="AG3252" s="257">
        <f t="shared" si="298"/>
        <v>0</v>
      </c>
      <c r="AH3252" s="252" t="str">
        <f t="shared" si="300"/>
        <v/>
      </c>
      <c r="AI3252" s="258">
        <f t="shared" si="301"/>
        <v>0</v>
      </c>
    </row>
    <row r="3253" spans="1:35" ht="14.25" customHeight="1" x14ac:dyDescent="0.2">
      <c r="A3253" s="20"/>
      <c r="B3253" s="7"/>
      <c r="C3253" s="7"/>
      <c r="D3253" s="88"/>
      <c r="E3253" s="6"/>
      <c r="F3253" s="88"/>
      <c r="G3253" s="14"/>
      <c r="H3253" s="14"/>
      <c r="I3253" s="17"/>
      <c r="J3253" s="17"/>
      <c r="K3253" s="6"/>
      <c r="L3253" s="6"/>
      <c r="M3253" s="136"/>
      <c r="N3253" s="14"/>
      <c r="O3253" s="26"/>
      <c r="P3253" s="14"/>
      <c r="Q3253" s="14"/>
      <c r="R3253" s="14"/>
      <c r="S3253" s="14"/>
      <c r="T3253" s="14"/>
      <c r="U3253" s="14"/>
      <c r="V3253" s="6"/>
      <c r="W3253" s="256">
        <f t="shared" si="297"/>
        <v>0</v>
      </c>
      <c r="X3253" s="144" t="str">
        <f t="shared" si="299"/>
        <v/>
      </c>
      <c r="Y3253" s="26"/>
      <c r="Z3253" s="34"/>
      <c r="AA3253" s="34"/>
      <c r="AB3253" s="34"/>
      <c r="AC3253" s="35"/>
      <c r="AD3253" s="36"/>
      <c r="AE3253" s="49"/>
      <c r="AF3253" s="246"/>
      <c r="AG3253" s="257">
        <f t="shared" si="298"/>
        <v>0</v>
      </c>
      <c r="AH3253" s="252" t="str">
        <f t="shared" si="300"/>
        <v/>
      </c>
      <c r="AI3253" s="258">
        <f t="shared" si="301"/>
        <v>0</v>
      </c>
    </row>
    <row r="3254" spans="1:35" ht="14.25" customHeight="1" x14ac:dyDescent="0.2">
      <c r="A3254" s="20"/>
      <c r="B3254" s="7"/>
      <c r="C3254" s="7"/>
      <c r="D3254" s="88"/>
      <c r="E3254" s="6"/>
      <c r="F3254" s="88"/>
      <c r="G3254" s="14"/>
      <c r="H3254" s="14"/>
      <c r="I3254" s="17"/>
      <c r="J3254" s="17"/>
      <c r="K3254" s="6"/>
      <c r="L3254" s="6"/>
      <c r="M3254" s="136"/>
      <c r="N3254" s="14"/>
      <c r="O3254" s="26"/>
      <c r="P3254" s="14"/>
      <c r="Q3254" s="14"/>
      <c r="R3254" s="14"/>
      <c r="S3254" s="14"/>
      <c r="T3254" s="14"/>
      <c r="U3254" s="14"/>
      <c r="V3254" s="6"/>
      <c r="W3254" s="256">
        <f t="shared" si="297"/>
        <v>0</v>
      </c>
      <c r="X3254" s="144" t="str">
        <f t="shared" si="299"/>
        <v/>
      </c>
      <c r="Y3254" s="26"/>
      <c r="Z3254" s="34"/>
      <c r="AA3254" s="34"/>
      <c r="AB3254" s="34"/>
      <c r="AC3254" s="35"/>
      <c r="AD3254" s="36"/>
      <c r="AE3254" s="49"/>
      <c r="AF3254" s="246"/>
      <c r="AG3254" s="257">
        <f t="shared" si="298"/>
        <v>0</v>
      </c>
      <c r="AH3254" s="252" t="str">
        <f t="shared" si="300"/>
        <v/>
      </c>
      <c r="AI3254" s="258">
        <f t="shared" si="301"/>
        <v>0</v>
      </c>
    </row>
    <row r="3255" spans="1:35" ht="14.25" customHeight="1" x14ac:dyDescent="0.2">
      <c r="A3255" s="20"/>
      <c r="B3255" s="7"/>
      <c r="C3255" s="7"/>
      <c r="D3255" s="88"/>
      <c r="E3255" s="6"/>
      <c r="F3255" s="88"/>
      <c r="G3255" s="14"/>
      <c r="H3255" s="14"/>
      <c r="I3255" s="17"/>
      <c r="J3255" s="17"/>
      <c r="K3255" s="6"/>
      <c r="L3255" s="6"/>
      <c r="M3255" s="136"/>
      <c r="N3255" s="14"/>
      <c r="O3255" s="26"/>
      <c r="P3255" s="14"/>
      <c r="Q3255" s="14"/>
      <c r="R3255" s="14"/>
      <c r="S3255" s="14"/>
      <c r="T3255" s="14"/>
      <c r="U3255" s="14"/>
      <c r="V3255" s="6"/>
      <c r="W3255" s="256">
        <f t="shared" si="297"/>
        <v>0</v>
      </c>
      <c r="X3255" s="144" t="str">
        <f t="shared" si="299"/>
        <v/>
      </c>
      <c r="Y3255" s="26"/>
      <c r="Z3255" s="34"/>
      <c r="AA3255" s="34"/>
      <c r="AB3255" s="34"/>
      <c r="AC3255" s="35"/>
      <c r="AD3255" s="36"/>
      <c r="AE3255" s="49"/>
      <c r="AF3255" s="246"/>
      <c r="AG3255" s="257">
        <f t="shared" si="298"/>
        <v>0</v>
      </c>
      <c r="AH3255" s="252" t="str">
        <f t="shared" si="300"/>
        <v/>
      </c>
      <c r="AI3255" s="258">
        <f t="shared" si="301"/>
        <v>0</v>
      </c>
    </row>
    <row r="3256" spans="1:35" ht="14.25" customHeight="1" x14ac:dyDescent="0.2">
      <c r="A3256" s="20"/>
      <c r="B3256" s="7"/>
      <c r="C3256" s="7"/>
      <c r="D3256" s="88"/>
      <c r="E3256" s="6"/>
      <c r="F3256" s="88"/>
      <c r="G3256" s="14"/>
      <c r="H3256" s="14"/>
      <c r="I3256" s="17"/>
      <c r="J3256" s="17"/>
      <c r="K3256" s="6"/>
      <c r="L3256" s="6"/>
      <c r="M3256" s="136"/>
      <c r="N3256" s="14"/>
      <c r="O3256" s="26"/>
      <c r="P3256" s="14"/>
      <c r="Q3256" s="14"/>
      <c r="R3256" s="14"/>
      <c r="S3256" s="14"/>
      <c r="T3256" s="14"/>
      <c r="U3256" s="14"/>
      <c r="V3256" s="6"/>
      <c r="W3256" s="256">
        <f t="shared" si="297"/>
        <v>0</v>
      </c>
      <c r="X3256" s="144" t="str">
        <f t="shared" si="299"/>
        <v/>
      </c>
      <c r="Y3256" s="26"/>
      <c r="Z3256" s="34"/>
      <c r="AA3256" s="34"/>
      <c r="AB3256" s="34"/>
      <c r="AC3256" s="35"/>
      <c r="AD3256" s="36"/>
      <c r="AE3256" s="49"/>
      <c r="AF3256" s="246"/>
      <c r="AG3256" s="257">
        <f t="shared" si="298"/>
        <v>0</v>
      </c>
      <c r="AH3256" s="252" t="str">
        <f t="shared" si="300"/>
        <v/>
      </c>
      <c r="AI3256" s="258">
        <f t="shared" si="301"/>
        <v>0</v>
      </c>
    </row>
    <row r="3257" spans="1:35" ht="14.25" customHeight="1" x14ac:dyDescent="0.2">
      <c r="A3257" s="20"/>
      <c r="B3257" s="7"/>
      <c r="C3257" s="7"/>
      <c r="D3257" s="88"/>
      <c r="E3257" s="6"/>
      <c r="F3257" s="88"/>
      <c r="G3257" s="14"/>
      <c r="H3257" s="14"/>
      <c r="I3257" s="17"/>
      <c r="J3257" s="17"/>
      <c r="K3257" s="6"/>
      <c r="L3257" s="6"/>
      <c r="M3257" s="136"/>
      <c r="N3257" s="14"/>
      <c r="O3257" s="26"/>
      <c r="P3257" s="14"/>
      <c r="Q3257" s="14"/>
      <c r="R3257" s="14"/>
      <c r="S3257" s="14"/>
      <c r="T3257" s="14"/>
      <c r="U3257" s="14"/>
      <c r="V3257" s="6"/>
      <c r="W3257" s="256">
        <f t="shared" si="297"/>
        <v>0</v>
      </c>
      <c r="X3257" s="144" t="str">
        <f t="shared" si="299"/>
        <v/>
      </c>
      <c r="Y3257" s="26"/>
      <c r="Z3257" s="34"/>
      <c r="AA3257" s="34"/>
      <c r="AB3257" s="34"/>
      <c r="AC3257" s="35"/>
      <c r="AD3257" s="36"/>
      <c r="AE3257" s="49"/>
      <c r="AF3257" s="246"/>
      <c r="AG3257" s="257">
        <f t="shared" si="298"/>
        <v>0</v>
      </c>
      <c r="AH3257" s="252" t="str">
        <f t="shared" si="300"/>
        <v/>
      </c>
      <c r="AI3257" s="258">
        <f t="shared" si="301"/>
        <v>0</v>
      </c>
    </row>
    <row r="3258" spans="1:35" ht="14.25" customHeight="1" x14ac:dyDescent="0.2">
      <c r="A3258" s="20"/>
      <c r="B3258" s="7"/>
      <c r="C3258" s="7"/>
      <c r="D3258" s="88"/>
      <c r="E3258" s="6"/>
      <c r="F3258" s="88"/>
      <c r="G3258" s="14"/>
      <c r="H3258" s="14"/>
      <c r="I3258" s="17"/>
      <c r="J3258" s="17"/>
      <c r="K3258" s="6"/>
      <c r="L3258" s="6"/>
      <c r="M3258" s="136"/>
      <c r="N3258" s="14"/>
      <c r="O3258" s="26"/>
      <c r="P3258" s="14"/>
      <c r="Q3258" s="14"/>
      <c r="R3258" s="14"/>
      <c r="S3258" s="14"/>
      <c r="T3258" s="14"/>
      <c r="U3258" s="14"/>
      <c r="V3258" s="6"/>
      <c r="W3258" s="256">
        <f t="shared" si="297"/>
        <v>0</v>
      </c>
      <c r="X3258" s="144" t="str">
        <f t="shared" si="299"/>
        <v/>
      </c>
      <c r="Y3258" s="26"/>
      <c r="Z3258" s="34"/>
      <c r="AA3258" s="34"/>
      <c r="AB3258" s="34"/>
      <c r="AC3258" s="35"/>
      <c r="AD3258" s="36"/>
      <c r="AE3258" s="49"/>
      <c r="AF3258" s="246"/>
      <c r="AG3258" s="257">
        <f t="shared" si="298"/>
        <v>0</v>
      </c>
      <c r="AH3258" s="252" t="str">
        <f t="shared" si="300"/>
        <v/>
      </c>
      <c r="AI3258" s="258">
        <f t="shared" si="301"/>
        <v>0</v>
      </c>
    </row>
    <row r="3259" spans="1:35" ht="14.25" customHeight="1" x14ac:dyDescent="0.2">
      <c r="A3259" s="20"/>
      <c r="B3259" s="7"/>
      <c r="C3259" s="7"/>
      <c r="D3259" s="88"/>
      <c r="E3259" s="6"/>
      <c r="F3259" s="88"/>
      <c r="G3259" s="14"/>
      <c r="H3259" s="14"/>
      <c r="I3259" s="17"/>
      <c r="J3259" s="17"/>
      <c r="K3259" s="6"/>
      <c r="L3259" s="6"/>
      <c r="M3259" s="136"/>
      <c r="N3259" s="14"/>
      <c r="O3259" s="26"/>
      <c r="P3259" s="14"/>
      <c r="Q3259" s="14"/>
      <c r="R3259" s="14"/>
      <c r="S3259" s="14"/>
      <c r="T3259" s="14"/>
      <c r="U3259" s="14"/>
      <c r="V3259" s="6"/>
      <c r="W3259" s="256">
        <f t="shared" si="297"/>
        <v>0</v>
      </c>
      <c r="X3259" s="144" t="str">
        <f t="shared" si="299"/>
        <v/>
      </c>
      <c r="Y3259" s="26"/>
      <c r="Z3259" s="34"/>
      <c r="AA3259" s="34"/>
      <c r="AB3259" s="34"/>
      <c r="AC3259" s="35"/>
      <c r="AD3259" s="36"/>
      <c r="AE3259" s="49"/>
      <c r="AF3259" s="246"/>
      <c r="AG3259" s="257">
        <f t="shared" si="298"/>
        <v>0</v>
      </c>
      <c r="AH3259" s="252" t="str">
        <f t="shared" si="300"/>
        <v/>
      </c>
      <c r="AI3259" s="258">
        <f t="shared" si="301"/>
        <v>0</v>
      </c>
    </row>
    <row r="3260" spans="1:35" ht="14.25" customHeight="1" x14ac:dyDescent="0.2">
      <c r="A3260" s="20"/>
      <c r="B3260" s="7"/>
      <c r="C3260" s="7"/>
      <c r="D3260" s="88"/>
      <c r="E3260" s="6"/>
      <c r="F3260" s="88"/>
      <c r="G3260" s="14"/>
      <c r="H3260" s="14"/>
      <c r="I3260" s="17"/>
      <c r="J3260" s="17"/>
      <c r="K3260" s="6"/>
      <c r="L3260" s="6"/>
      <c r="M3260" s="136"/>
      <c r="N3260" s="14"/>
      <c r="O3260" s="26"/>
      <c r="P3260" s="14"/>
      <c r="Q3260" s="14"/>
      <c r="R3260" s="14"/>
      <c r="S3260" s="14"/>
      <c r="T3260" s="14"/>
      <c r="U3260" s="14"/>
      <c r="V3260" s="6"/>
      <c r="W3260" s="256">
        <f t="shared" si="297"/>
        <v>0</v>
      </c>
      <c r="X3260" s="144" t="str">
        <f t="shared" si="299"/>
        <v/>
      </c>
      <c r="Y3260" s="26"/>
      <c r="Z3260" s="34"/>
      <c r="AA3260" s="34"/>
      <c r="AB3260" s="34"/>
      <c r="AC3260" s="35"/>
      <c r="AD3260" s="36"/>
      <c r="AE3260" s="49"/>
      <c r="AF3260" s="246"/>
      <c r="AG3260" s="257">
        <f t="shared" si="298"/>
        <v>0</v>
      </c>
      <c r="AH3260" s="252" t="str">
        <f t="shared" si="300"/>
        <v/>
      </c>
      <c r="AI3260" s="258">
        <f t="shared" si="301"/>
        <v>0</v>
      </c>
    </row>
    <row r="3261" spans="1:35" ht="14.25" customHeight="1" x14ac:dyDescent="0.2">
      <c r="A3261" s="20"/>
      <c r="B3261" s="7"/>
      <c r="C3261" s="7"/>
      <c r="D3261" s="88"/>
      <c r="E3261" s="6"/>
      <c r="F3261" s="88"/>
      <c r="G3261" s="14"/>
      <c r="H3261" s="14"/>
      <c r="I3261" s="17"/>
      <c r="J3261" s="17"/>
      <c r="K3261" s="6"/>
      <c r="L3261" s="6"/>
      <c r="M3261" s="136"/>
      <c r="N3261" s="14"/>
      <c r="O3261" s="26"/>
      <c r="P3261" s="14"/>
      <c r="Q3261" s="14"/>
      <c r="R3261" s="14"/>
      <c r="S3261" s="14"/>
      <c r="T3261" s="14"/>
      <c r="U3261" s="14"/>
      <c r="V3261" s="6"/>
      <c r="W3261" s="256">
        <f t="shared" si="297"/>
        <v>0</v>
      </c>
      <c r="X3261" s="144" t="str">
        <f t="shared" si="299"/>
        <v/>
      </c>
      <c r="Y3261" s="26"/>
      <c r="Z3261" s="34"/>
      <c r="AA3261" s="34"/>
      <c r="AB3261" s="34"/>
      <c r="AC3261" s="35"/>
      <c r="AD3261" s="36"/>
      <c r="AE3261" s="49"/>
      <c r="AF3261" s="246"/>
      <c r="AG3261" s="257">
        <f t="shared" si="298"/>
        <v>0</v>
      </c>
      <c r="AH3261" s="252" t="str">
        <f t="shared" si="300"/>
        <v/>
      </c>
      <c r="AI3261" s="258">
        <f t="shared" si="301"/>
        <v>0</v>
      </c>
    </row>
    <row r="3262" spans="1:35" ht="14.25" customHeight="1" x14ac:dyDescent="0.2">
      <c r="A3262" s="20"/>
      <c r="B3262" s="7"/>
      <c r="C3262" s="7"/>
      <c r="D3262" s="88"/>
      <c r="E3262" s="6"/>
      <c r="F3262" s="88"/>
      <c r="G3262" s="14"/>
      <c r="H3262" s="14"/>
      <c r="I3262" s="17"/>
      <c r="J3262" s="17"/>
      <c r="K3262" s="6"/>
      <c r="L3262" s="6"/>
      <c r="M3262" s="136"/>
      <c r="N3262" s="14"/>
      <c r="O3262" s="26"/>
      <c r="P3262" s="14"/>
      <c r="Q3262" s="14"/>
      <c r="R3262" s="14"/>
      <c r="S3262" s="14"/>
      <c r="T3262" s="14"/>
      <c r="U3262" s="14"/>
      <c r="V3262" s="6"/>
      <c r="W3262" s="256">
        <f t="shared" si="297"/>
        <v>0</v>
      </c>
      <c r="X3262" s="144" t="str">
        <f t="shared" si="299"/>
        <v/>
      </c>
      <c r="Y3262" s="26"/>
      <c r="Z3262" s="34"/>
      <c r="AA3262" s="34"/>
      <c r="AB3262" s="34"/>
      <c r="AC3262" s="35"/>
      <c r="AD3262" s="36"/>
      <c r="AE3262" s="49"/>
      <c r="AF3262" s="246"/>
      <c r="AG3262" s="257">
        <f t="shared" si="298"/>
        <v>0</v>
      </c>
      <c r="AH3262" s="252" t="str">
        <f t="shared" si="300"/>
        <v/>
      </c>
      <c r="AI3262" s="258">
        <f t="shared" si="301"/>
        <v>0</v>
      </c>
    </row>
    <row r="3263" spans="1:35" ht="14.25" customHeight="1" x14ac:dyDescent="0.2">
      <c r="A3263" s="20"/>
      <c r="B3263" s="7"/>
      <c r="C3263" s="7"/>
      <c r="D3263" s="88"/>
      <c r="E3263" s="6"/>
      <c r="F3263" s="88"/>
      <c r="G3263" s="14"/>
      <c r="H3263" s="14"/>
      <c r="I3263" s="17"/>
      <c r="J3263" s="17"/>
      <c r="K3263" s="6"/>
      <c r="L3263" s="6"/>
      <c r="M3263" s="136"/>
      <c r="N3263" s="14"/>
      <c r="O3263" s="26"/>
      <c r="P3263" s="14"/>
      <c r="Q3263" s="14"/>
      <c r="R3263" s="14"/>
      <c r="S3263" s="14"/>
      <c r="T3263" s="14"/>
      <c r="U3263" s="14"/>
      <c r="V3263" s="6"/>
      <c r="W3263" s="256">
        <f t="shared" si="297"/>
        <v>0</v>
      </c>
      <c r="X3263" s="144" t="str">
        <f t="shared" si="299"/>
        <v/>
      </c>
      <c r="Y3263" s="26"/>
      <c r="Z3263" s="34"/>
      <c r="AA3263" s="34"/>
      <c r="AB3263" s="34"/>
      <c r="AC3263" s="35"/>
      <c r="AD3263" s="36"/>
      <c r="AE3263" s="49"/>
      <c r="AF3263" s="246"/>
      <c r="AG3263" s="257">
        <f t="shared" si="298"/>
        <v>0</v>
      </c>
      <c r="AH3263" s="252" t="str">
        <f t="shared" si="300"/>
        <v/>
      </c>
      <c r="AI3263" s="258">
        <f t="shared" si="301"/>
        <v>0</v>
      </c>
    </row>
    <row r="3264" spans="1:35" ht="14.25" customHeight="1" x14ac:dyDescent="0.2">
      <c r="A3264" s="20"/>
      <c r="B3264" s="7"/>
      <c r="C3264" s="7"/>
      <c r="D3264" s="88"/>
      <c r="E3264" s="6"/>
      <c r="F3264" s="88"/>
      <c r="G3264" s="14"/>
      <c r="H3264" s="14"/>
      <c r="I3264" s="17"/>
      <c r="J3264" s="17"/>
      <c r="K3264" s="6"/>
      <c r="L3264" s="6"/>
      <c r="M3264" s="136"/>
      <c r="N3264" s="14"/>
      <c r="O3264" s="26"/>
      <c r="P3264" s="14"/>
      <c r="Q3264" s="14"/>
      <c r="R3264" s="14"/>
      <c r="S3264" s="14"/>
      <c r="T3264" s="14"/>
      <c r="U3264" s="14"/>
      <c r="V3264" s="6"/>
      <c r="W3264" s="256">
        <f t="shared" si="297"/>
        <v>0</v>
      </c>
      <c r="X3264" s="144" t="str">
        <f t="shared" si="299"/>
        <v/>
      </c>
      <c r="Y3264" s="26"/>
      <c r="Z3264" s="34"/>
      <c r="AA3264" s="34"/>
      <c r="AB3264" s="34"/>
      <c r="AC3264" s="35"/>
      <c r="AD3264" s="36"/>
      <c r="AE3264" s="49"/>
      <c r="AF3264" s="246"/>
      <c r="AG3264" s="257">
        <f t="shared" si="298"/>
        <v>0</v>
      </c>
      <c r="AH3264" s="252" t="str">
        <f t="shared" si="300"/>
        <v/>
      </c>
      <c r="AI3264" s="258">
        <f t="shared" si="301"/>
        <v>0</v>
      </c>
    </row>
    <row r="3265" spans="1:35" ht="14.25" customHeight="1" x14ac:dyDescent="0.2">
      <c r="A3265" s="20"/>
      <c r="B3265" s="7"/>
      <c r="C3265" s="7"/>
      <c r="D3265" s="88"/>
      <c r="E3265" s="6"/>
      <c r="F3265" s="88"/>
      <c r="G3265" s="14"/>
      <c r="H3265" s="14"/>
      <c r="I3265" s="17"/>
      <c r="J3265" s="17"/>
      <c r="K3265" s="6"/>
      <c r="L3265" s="6"/>
      <c r="M3265" s="136"/>
      <c r="N3265" s="14"/>
      <c r="O3265" s="26"/>
      <c r="P3265" s="14"/>
      <c r="Q3265" s="14"/>
      <c r="R3265" s="14"/>
      <c r="S3265" s="14"/>
      <c r="T3265" s="14"/>
      <c r="U3265" s="14"/>
      <c r="V3265" s="6"/>
      <c r="W3265" s="256">
        <f t="shared" si="297"/>
        <v>0</v>
      </c>
      <c r="X3265" s="144" t="str">
        <f t="shared" si="299"/>
        <v/>
      </c>
      <c r="Y3265" s="26"/>
      <c r="Z3265" s="34"/>
      <c r="AA3265" s="34"/>
      <c r="AB3265" s="34"/>
      <c r="AC3265" s="35"/>
      <c r="AD3265" s="36"/>
      <c r="AE3265" s="49"/>
      <c r="AF3265" s="246"/>
      <c r="AG3265" s="257">
        <f t="shared" si="298"/>
        <v>0</v>
      </c>
      <c r="AH3265" s="252" t="str">
        <f t="shared" si="300"/>
        <v/>
      </c>
      <c r="AI3265" s="258">
        <f t="shared" si="301"/>
        <v>0</v>
      </c>
    </row>
    <row r="3266" spans="1:35" ht="14.25" customHeight="1" x14ac:dyDescent="0.2">
      <c r="A3266" s="20"/>
      <c r="B3266" s="7"/>
      <c r="C3266" s="7"/>
      <c r="D3266" s="88"/>
      <c r="E3266" s="6"/>
      <c r="F3266" s="88"/>
      <c r="G3266" s="14"/>
      <c r="H3266" s="14"/>
      <c r="I3266" s="17"/>
      <c r="J3266" s="17"/>
      <c r="K3266" s="6"/>
      <c r="L3266" s="6"/>
      <c r="M3266" s="136"/>
      <c r="N3266" s="14"/>
      <c r="O3266" s="26"/>
      <c r="P3266" s="14"/>
      <c r="Q3266" s="14"/>
      <c r="R3266" s="14"/>
      <c r="S3266" s="14"/>
      <c r="T3266" s="14"/>
      <c r="U3266" s="14"/>
      <c r="V3266" s="6"/>
      <c r="W3266" s="256">
        <f t="shared" si="297"/>
        <v>0</v>
      </c>
      <c r="X3266" s="144" t="str">
        <f t="shared" si="299"/>
        <v/>
      </c>
      <c r="Y3266" s="26"/>
      <c r="Z3266" s="34"/>
      <c r="AA3266" s="34"/>
      <c r="AB3266" s="34"/>
      <c r="AC3266" s="35"/>
      <c r="AD3266" s="36"/>
      <c r="AE3266" s="49"/>
      <c r="AF3266" s="246"/>
      <c r="AG3266" s="257">
        <f t="shared" si="298"/>
        <v>0</v>
      </c>
      <c r="AH3266" s="252" t="str">
        <f t="shared" si="300"/>
        <v/>
      </c>
      <c r="AI3266" s="258">
        <f t="shared" si="301"/>
        <v>0</v>
      </c>
    </row>
    <row r="3267" spans="1:35" ht="14.25" customHeight="1" x14ac:dyDescent="0.2">
      <c r="A3267" s="20"/>
      <c r="B3267" s="7"/>
      <c r="C3267" s="7"/>
      <c r="D3267" s="88"/>
      <c r="E3267" s="6"/>
      <c r="F3267" s="88"/>
      <c r="G3267" s="14"/>
      <c r="H3267" s="14"/>
      <c r="I3267" s="17"/>
      <c r="J3267" s="17"/>
      <c r="K3267" s="6"/>
      <c r="L3267" s="6"/>
      <c r="M3267" s="136"/>
      <c r="N3267" s="14"/>
      <c r="O3267" s="26"/>
      <c r="P3267" s="14"/>
      <c r="Q3267" s="14"/>
      <c r="R3267" s="14"/>
      <c r="S3267" s="14"/>
      <c r="T3267" s="14"/>
      <c r="U3267" s="14"/>
      <c r="V3267" s="6"/>
      <c r="W3267" s="256">
        <f t="shared" si="297"/>
        <v>0</v>
      </c>
      <c r="X3267" s="144" t="str">
        <f t="shared" si="299"/>
        <v/>
      </c>
      <c r="Y3267" s="26"/>
      <c r="Z3267" s="34"/>
      <c r="AA3267" s="34"/>
      <c r="AB3267" s="34"/>
      <c r="AC3267" s="35"/>
      <c r="AD3267" s="36"/>
      <c r="AE3267" s="49"/>
      <c r="AF3267" s="246"/>
      <c r="AG3267" s="257">
        <f t="shared" si="298"/>
        <v>0</v>
      </c>
      <c r="AH3267" s="252" t="str">
        <f t="shared" si="300"/>
        <v/>
      </c>
      <c r="AI3267" s="258">
        <f t="shared" si="301"/>
        <v>0</v>
      </c>
    </row>
    <row r="3268" spans="1:35" ht="14.25" customHeight="1" x14ac:dyDescent="0.2">
      <c r="A3268" s="20"/>
      <c r="B3268" s="7"/>
      <c r="C3268" s="7"/>
      <c r="D3268" s="88"/>
      <c r="E3268" s="6"/>
      <c r="F3268" s="88"/>
      <c r="G3268" s="14"/>
      <c r="H3268" s="14"/>
      <c r="I3268" s="17"/>
      <c r="J3268" s="17"/>
      <c r="K3268" s="6"/>
      <c r="L3268" s="6"/>
      <c r="M3268" s="136"/>
      <c r="N3268" s="14"/>
      <c r="O3268" s="26"/>
      <c r="P3268" s="14"/>
      <c r="Q3268" s="14"/>
      <c r="R3268" s="14"/>
      <c r="S3268" s="14"/>
      <c r="T3268" s="14"/>
      <c r="U3268" s="14"/>
      <c r="V3268" s="6"/>
      <c r="W3268" s="256">
        <f t="shared" si="297"/>
        <v>0</v>
      </c>
      <c r="X3268" s="144" t="str">
        <f t="shared" si="299"/>
        <v/>
      </c>
      <c r="Y3268" s="26"/>
      <c r="Z3268" s="34"/>
      <c r="AA3268" s="34"/>
      <c r="AB3268" s="34"/>
      <c r="AC3268" s="35"/>
      <c r="AD3268" s="36"/>
      <c r="AE3268" s="49"/>
      <c r="AF3268" s="246"/>
      <c r="AG3268" s="257">
        <f t="shared" si="298"/>
        <v>0</v>
      </c>
      <c r="AH3268" s="252" t="str">
        <f t="shared" si="300"/>
        <v/>
      </c>
      <c r="AI3268" s="258">
        <f t="shared" si="301"/>
        <v>0</v>
      </c>
    </row>
    <row r="3269" spans="1:35" ht="14.25" customHeight="1" x14ac:dyDescent="0.2">
      <c r="A3269" s="20"/>
      <c r="B3269" s="7"/>
      <c r="C3269" s="7"/>
      <c r="D3269" s="88"/>
      <c r="E3269" s="6"/>
      <c r="F3269" s="88"/>
      <c r="G3269" s="14"/>
      <c r="H3269" s="14"/>
      <c r="I3269" s="17"/>
      <c r="J3269" s="17"/>
      <c r="K3269" s="6"/>
      <c r="L3269" s="6"/>
      <c r="M3269" s="136"/>
      <c r="N3269" s="14"/>
      <c r="O3269" s="26"/>
      <c r="P3269" s="14"/>
      <c r="Q3269" s="14"/>
      <c r="R3269" s="14"/>
      <c r="S3269" s="14"/>
      <c r="T3269" s="14"/>
      <c r="U3269" s="14"/>
      <c r="V3269" s="6"/>
      <c r="W3269" s="256">
        <f t="shared" si="297"/>
        <v>0</v>
      </c>
      <c r="X3269" s="144" t="str">
        <f t="shared" si="299"/>
        <v/>
      </c>
      <c r="Y3269" s="26"/>
      <c r="Z3269" s="34"/>
      <c r="AA3269" s="34"/>
      <c r="AB3269" s="34"/>
      <c r="AC3269" s="35"/>
      <c r="AD3269" s="36"/>
      <c r="AE3269" s="49"/>
      <c r="AF3269" s="246"/>
      <c r="AG3269" s="257">
        <f t="shared" si="298"/>
        <v>0</v>
      </c>
      <c r="AH3269" s="252" t="str">
        <f t="shared" si="300"/>
        <v/>
      </c>
      <c r="AI3269" s="258">
        <f t="shared" si="301"/>
        <v>0</v>
      </c>
    </row>
    <row r="3270" spans="1:35" ht="14.25" customHeight="1" x14ac:dyDescent="0.2">
      <c r="A3270" s="20"/>
      <c r="B3270" s="7"/>
      <c r="C3270" s="7"/>
      <c r="D3270" s="88"/>
      <c r="E3270" s="6"/>
      <c r="F3270" s="88"/>
      <c r="G3270" s="14"/>
      <c r="H3270" s="14"/>
      <c r="I3270" s="17"/>
      <c r="J3270" s="17"/>
      <c r="K3270" s="6"/>
      <c r="L3270" s="6"/>
      <c r="M3270" s="136"/>
      <c r="N3270" s="14"/>
      <c r="O3270" s="26"/>
      <c r="P3270" s="14"/>
      <c r="Q3270" s="14"/>
      <c r="R3270" s="14"/>
      <c r="S3270" s="14"/>
      <c r="T3270" s="14"/>
      <c r="U3270" s="14"/>
      <c r="V3270" s="6"/>
      <c r="W3270" s="256">
        <f t="shared" si="297"/>
        <v>0</v>
      </c>
      <c r="X3270" s="144" t="str">
        <f t="shared" si="299"/>
        <v/>
      </c>
      <c r="Y3270" s="26"/>
      <c r="Z3270" s="34"/>
      <c r="AA3270" s="34"/>
      <c r="AB3270" s="34"/>
      <c r="AC3270" s="35"/>
      <c r="AD3270" s="36"/>
      <c r="AE3270" s="49"/>
      <c r="AF3270" s="246"/>
      <c r="AG3270" s="257">
        <f t="shared" si="298"/>
        <v>0</v>
      </c>
      <c r="AH3270" s="252" t="str">
        <f t="shared" si="300"/>
        <v/>
      </c>
      <c r="AI3270" s="258">
        <f t="shared" si="301"/>
        <v>0</v>
      </c>
    </row>
    <row r="3271" spans="1:35" ht="14.25" customHeight="1" x14ac:dyDescent="0.2">
      <c r="A3271" s="20"/>
      <c r="B3271" s="7"/>
      <c r="C3271" s="7"/>
      <c r="D3271" s="88"/>
      <c r="E3271" s="6"/>
      <c r="F3271" s="88"/>
      <c r="G3271" s="14"/>
      <c r="H3271" s="14"/>
      <c r="I3271" s="17"/>
      <c r="J3271" s="17"/>
      <c r="K3271" s="6"/>
      <c r="L3271" s="6"/>
      <c r="M3271" s="136"/>
      <c r="N3271" s="14"/>
      <c r="O3271" s="26"/>
      <c r="P3271" s="14"/>
      <c r="Q3271" s="14"/>
      <c r="R3271" s="14"/>
      <c r="S3271" s="14"/>
      <c r="T3271" s="14"/>
      <c r="U3271" s="14"/>
      <c r="V3271" s="6"/>
      <c r="W3271" s="256">
        <f t="shared" si="297"/>
        <v>0</v>
      </c>
      <c r="X3271" s="144" t="str">
        <f t="shared" si="299"/>
        <v/>
      </c>
      <c r="Y3271" s="26"/>
      <c r="Z3271" s="34"/>
      <c r="AA3271" s="34"/>
      <c r="AB3271" s="34"/>
      <c r="AC3271" s="35"/>
      <c r="AD3271" s="36"/>
      <c r="AE3271" s="49"/>
      <c r="AF3271" s="246"/>
      <c r="AG3271" s="257">
        <f t="shared" si="298"/>
        <v>0</v>
      </c>
      <c r="AH3271" s="252" t="str">
        <f t="shared" si="300"/>
        <v/>
      </c>
      <c r="AI3271" s="258">
        <f t="shared" si="301"/>
        <v>0</v>
      </c>
    </row>
    <row r="3272" spans="1:35" ht="14.25" customHeight="1" x14ac:dyDescent="0.2">
      <c r="A3272" s="20"/>
      <c r="B3272" s="7"/>
      <c r="C3272" s="7"/>
      <c r="D3272" s="88"/>
      <c r="E3272" s="6"/>
      <c r="F3272" s="88"/>
      <c r="G3272" s="14"/>
      <c r="H3272" s="14"/>
      <c r="I3272" s="17"/>
      <c r="J3272" s="17"/>
      <c r="K3272" s="6"/>
      <c r="L3272" s="6"/>
      <c r="M3272" s="136"/>
      <c r="N3272" s="14"/>
      <c r="O3272" s="26"/>
      <c r="P3272" s="14"/>
      <c r="Q3272" s="14"/>
      <c r="R3272" s="14"/>
      <c r="S3272" s="14"/>
      <c r="T3272" s="14"/>
      <c r="U3272" s="14"/>
      <c r="V3272" s="6"/>
      <c r="W3272" s="256">
        <f t="shared" si="297"/>
        <v>0</v>
      </c>
      <c r="X3272" s="144" t="str">
        <f t="shared" si="299"/>
        <v/>
      </c>
      <c r="Y3272" s="26"/>
      <c r="Z3272" s="34"/>
      <c r="AA3272" s="34"/>
      <c r="AB3272" s="34"/>
      <c r="AC3272" s="35"/>
      <c r="AD3272" s="36"/>
      <c r="AE3272" s="49"/>
      <c r="AF3272" s="246"/>
      <c r="AG3272" s="257">
        <f t="shared" si="298"/>
        <v>0</v>
      </c>
      <c r="AH3272" s="252" t="str">
        <f t="shared" si="300"/>
        <v/>
      </c>
      <c r="AI3272" s="258">
        <f t="shared" si="301"/>
        <v>0</v>
      </c>
    </row>
    <row r="3273" spans="1:35" ht="14.25" customHeight="1" x14ac:dyDescent="0.2">
      <c r="A3273" s="20"/>
      <c r="B3273" s="7"/>
      <c r="C3273" s="7"/>
      <c r="D3273" s="88"/>
      <c r="E3273" s="6"/>
      <c r="F3273" s="88"/>
      <c r="G3273" s="14"/>
      <c r="H3273" s="14"/>
      <c r="I3273" s="17"/>
      <c r="J3273" s="17"/>
      <c r="K3273" s="6"/>
      <c r="L3273" s="6"/>
      <c r="M3273" s="136"/>
      <c r="N3273" s="14"/>
      <c r="O3273" s="26"/>
      <c r="P3273" s="14"/>
      <c r="Q3273" s="14"/>
      <c r="R3273" s="14"/>
      <c r="S3273" s="14"/>
      <c r="T3273" s="14"/>
      <c r="U3273" s="14"/>
      <c r="V3273" s="6"/>
      <c r="W3273" s="256">
        <f t="shared" si="297"/>
        <v>0</v>
      </c>
      <c r="X3273" s="144" t="str">
        <f t="shared" si="299"/>
        <v/>
      </c>
      <c r="Y3273" s="26"/>
      <c r="Z3273" s="34"/>
      <c r="AA3273" s="34"/>
      <c r="AB3273" s="34"/>
      <c r="AC3273" s="35"/>
      <c r="AD3273" s="36"/>
      <c r="AE3273" s="49"/>
      <c r="AF3273" s="246"/>
      <c r="AG3273" s="257">
        <f t="shared" si="298"/>
        <v>0</v>
      </c>
      <c r="AH3273" s="252" t="str">
        <f t="shared" si="300"/>
        <v/>
      </c>
      <c r="AI3273" s="258">
        <f t="shared" si="301"/>
        <v>0</v>
      </c>
    </row>
    <row r="3274" spans="1:35" ht="14.25" customHeight="1" x14ac:dyDescent="0.2">
      <c r="A3274" s="20"/>
      <c r="B3274" s="7"/>
      <c r="C3274" s="7"/>
      <c r="D3274" s="88"/>
      <c r="E3274" s="6"/>
      <c r="F3274" s="88"/>
      <c r="G3274" s="14"/>
      <c r="H3274" s="14"/>
      <c r="I3274" s="17"/>
      <c r="J3274" s="17"/>
      <c r="K3274" s="6"/>
      <c r="L3274" s="6"/>
      <c r="M3274" s="136"/>
      <c r="N3274" s="14"/>
      <c r="O3274" s="26"/>
      <c r="P3274" s="14"/>
      <c r="Q3274" s="14"/>
      <c r="R3274" s="14"/>
      <c r="S3274" s="14"/>
      <c r="T3274" s="14"/>
      <c r="U3274" s="14"/>
      <c r="V3274" s="6"/>
      <c r="W3274" s="256">
        <f t="shared" si="297"/>
        <v>0</v>
      </c>
      <c r="X3274" s="144" t="str">
        <f t="shared" si="299"/>
        <v/>
      </c>
      <c r="Y3274" s="26"/>
      <c r="Z3274" s="34"/>
      <c r="AA3274" s="34"/>
      <c r="AB3274" s="34"/>
      <c r="AC3274" s="35"/>
      <c r="AD3274" s="36"/>
      <c r="AE3274" s="49"/>
      <c r="AF3274" s="246"/>
      <c r="AG3274" s="257">
        <f t="shared" si="298"/>
        <v>0</v>
      </c>
      <c r="AH3274" s="252" t="str">
        <f t="shared" si="300"/>
        <v/>
      </c>
      <c r="AI3274" s="258">
        <f t="shared" si="301"/>
        <v>0</v>
      </c>
    </row>
    <row r="3275" spans="1:35" ht="14.25" customHeight="1" x14ac:dyDescent="0.2">
      <c r="A3275" s="20"/>
      <c r="B3275" s="7"/>
      <c r="C3275" s="7"/>
      <c r="D3275" s="88"/>
      <c r="E3275" s="6"/>
      <c r="F3275" s="88"/>
      <c r="G3275" s="14"/>
      <c r="H3275" s="14"/>
      <c r="I3275" s="17"/>
      <c r="J3275" s="17"/>
      <c r="K3275" s="6"/>
      <c r="L3275" s="6"/>
      <c r="M3275" s="136"/>
      <c r="N3275" s="14"/>
      <c r="O3275" s="26"/>
      <c r="P3275" s="14"/>
      <c r="Q3275" s="14"/>
      <c r="R3275" s="14"/>
      <c r="S3275" s="14"/>
      <c r="T3275" s="14"/>
      <c r="U3275" s="14"/>
      <c r="V3275" s="6"/>
      <c r="W3275" s="256">
        <f t="shared" si="297"/>
        <v>0</v>
      </c>
      <c r="X3275" s="144" t="str">
        <f t="shared" si="299"/>
        <v/>
      </c>
      <c r="Y3275" s="26"/>
      <c r="Z3275" s="34"/>
      <c r="AA3275" s="34"/>
      <c r="AB3275" s="34"/>
      <c r="AC3275" s="35"/>
      <c r="AD3275" s="36"/>
      <c r="AE3275" s="49"/>
      <c r="AF3275" s="246"/>
      <c r="AG3275" s="257">
        <f t="shared" si="298"/>
        <v>0</v>
      </c>
      <c r="AH3275" s="252" t="str">
        <f t="shared" si="300"/>
        <v/>
      </c>
      <c r="AI3275" s="258">
        <f t="shared" si="301"/>
        <v>0</v>
      </c>
    </row>
    <row r="3276" spans="1:35" ht="14.25" customHeight="1" x14ac:dyDescent="0.2">
      <c r="A3276" s="20"/>
      <c r="B3276" s="7"/>
      <c r="C3276" s="7"/>
      <c r="D3276" s="88"/>
      <c r="E3276" s="6"/>
      <c r="F3276" s="88"/>
      <c r="G3276" s="14"/>
      <c r="H3276" s="14"/>
      <c r="I3276" s="17"/>
      <c r="J3276" s="17"/>
      <c r="K3276" s="6"/>
      <c r="L3276" s="6"/>
      <c r="M3276" s="136"/>
      <c r="N3276" s="14"/>
      <c r="O3276" s="26"/>
      <c r="P3276" s="14"/>
      <c r="Q3276" s="14"/>
      <c r="R3276" s="14"/>
      <c r="S3276" s="14"/>
      <c r="T3276" s="14"/>
      <c r="U3276" s="14"/>
      <c r="V3276" s="6"/>
      <c r="W3276" s="256">
        <f t="shared" si="297"/>
        <v>0</v>
      </c>
      <c r="X3276" s="144" t="str">
        <f t="shared" si="299"/>
        <v/>
      </c>
      <c r="Y3276" s="26"/>
      <c r="Z3276" s="34"/>
      <c r="AA3276" s="34"/>
      <c r="AB3276" s="34"/>
      <c r="AC3276" s="35"/>
      <c r="AD3276" s="36"/>
      <c r="AE3276" s="49"/>
      <c r="AF3276" s="246"/>
      <c r="AG3276" s="257">
        <f t="shared" si="298"/>
        <v>0</v>
      </c>
      <c r="AH3276" s="252" t="str">
        <f t="shared" si="300"/>
        <v/>
      </c>
      <c r="AI3276" s="258">
        <f t="shared" si="301"/>
        <v>0</v>
      </c>
    </row>
    <row r="3277" spans="1:35" ht="14.25" customHeight="1" x14ac:dyDescent="0.2">
      <c r="A3277" s="20"/>
      <c r="B3277" s="7"/>
      <c r="C3277" s="7"/>
      <c r="D3277" s="88"/>
      <c r="E3277" s="6"/>
      <c r="F3277" s="88"/>
      <c r="G3277" s="14"/>
      <c r="H3277" s="14"/>
      <c r="I3277" s="17"/>
      <c r="J3277" s="17"/>
      <c r="K3277" s="6"/>
      <c r="L3277" s="6"/>
      <c r="M3277" s="136"/>
      <c r="N3277" s="14"/>
      <c r="O3277" s="26"/>
      <c r="P3277" s="14"/>
      <c r="Q3277" s="14"/>
      <c r="R3277" s="14"/>
      <c r="S3277" s="14"/>
      <c r="T3277" s="14"/>
      <c r="U3277" s="14"/>
      <c r="V3277" s="6"/>
      <c r="W3277" s="256">
        <f t="shared" si="297"/>
        <v>0</v>
      </c>
      <c r="X3277" s="144" t="str">
        <f t="shared" si="299"/>
        <v/>
      </c>
      <c r="Y3277" s="26"/>
      <c r="Z3277" s="34"/>
      <c r="AA3277" s="34"/>
      <c r="AB3277" s="34"/>
      <c r="AC3277" s="35"/>
      <c r="AD3277" s="36"/>
      <c r="AE3277" s="49"/>
      <c r="AF3277" s="246"/>
      <c r="AG3277" s="257">
        <f t="shared" si="298"/>
        <v>0</v>
      </c>
      <c r="AH3277" s="252" t="str">
        <f t="shared" si="300"/>
        <v/>
      </c>
      <c r="AI3277" s="258">
        <f t="shared" si="301"/>
        <v>0</v>
      </c>
    </row>
    <row r="3278" spans="1:35" ht="14.25" customHeight="1" x14ac:dyDescent="0.2">
      <c r="A3278" s="20"/>
      <c r="B3278" s="7"/>
      <c r="C3278" s="7"/>
      <c r="D3278" s="88"/>
      <c r="E3278" s="6"/>
      <c r="F3278" s="88"/>
      <c r="G3278" s="14"/>
      <c r="H3278" s="14"/>
      <c r="I3278" s="17"/>
      <c r="J3278" s="17"/>
      <c r="K3278" s="6"/>
      <c r="L3278" s="6"/>
      <c r="M3278" s="136"/>
      <c r="N3278" s="14"/>
      <c r="O3278" s="26"/>
      <c r="P3278" s="14"/>
      <c r="Q3278" s="14"/>
      <c r="R3278" s="14"/>
      <c r="S3278" s="14"/>
      <c r="T3278" s="14"/>
      <c r="U3278" s="14"/>
      <c r="V3278" s="6"/>
      <c r="W3278" s="256">
        <f t="shared" si="297"/>
        <v>0</v>
      </c>
      <c r="X3278" s="144" t="str">
        <f t="shared" si="299"/>
        <v/>
      </c>
      <c r="Y3278" s="26"/>
      <c r="Z3278" s="34"/>
      <c r="AA3278" s="34"/>
      <c r="AB3278" s="34"/>
      <c r="AC3278" s="35"/>
      <c r="AD3278" s="36"/>
      <c r="AE3278" s="49"/>
      <c r="AF3278" s="246"/>
      <c r="AG3278" s="257">
        <f t="shared" si="298"/>
        <v>0</v>
      </c>
      <c r="AH3278" s="252" t="str">
        <f t="shared" si="300"/>
        <v/>
      </c>
      <c r="AI3278" s="258">
        <f t="shared" si="301"/>
        <v>0</v>
      </c>
    </row>
    <row r="3279" spans="1:35" ht="14.25" customHeight="1" x14ac:dyDescent="0.2">
      <c r="A3279" s="20"/>
      <c r="B3279" s="7"/>
      <c r="C3279" s="7"/>
      <c r="D3279" s="88"/>
      <c r="E3279" s="6"/>
      <c r="F3279" s="88"/>
      <c r="G3279" s="14"/>
      <c r="H3279" s="14"/>
      <c r="I3279" s="17"/>
      <c r="J3279" s="17"/>
      <c r="K3279" s="6"/>
      <c r="L3279" s="6"/>
      <c r="M3279" s="136"/>
      <c r="N3279" s="14"/>
      <c r="O3279" s="26"/>
      <c r="P3279" s="14"/>
      <c r="Q3279" s="14"/>
      <c r="R3279" s="14"/>
      <c r="S3279" s="14"/>
      <c r="T3279" s="14"/>
      <c r="U3279" s="14"/>
      <c r="V3279" s="6"/>
      <c r="W3279" s="256">
        <f t="shared" si="297"/>
        <v>0</v>
      </c>
      <c r="X3279" s="144" t="str">
        <f t="shared" si="299"/>
        <v/>
      </c>
      <c r="Y3279" s="26"/>
      <c r="Z3279" s="34"/>
      <c r="AA3279" s="34"/>
      <c r="AB3279" s="34"/>
      <c r="AC3279" s="35"/>
      <c r="AD3279" s="36"/>
      <c r="AE3279" s="49"/>
      <c r="AF3279" s="246"/>
      <c r="AG3279" s="257">
        <f t="shared" si="298"/>
        <v>0</v>
      </c>
      <c r="AH3279" s="252" t="str">
        <f t="shared" si="300"/>
        <v/>
      </c>
      <c r="AI3279" s="258">
        <f t="shared" si="301"/>
        <v>0</v>
      </c>
    </row>
    <row r="3280" spans="1:35" ht="14.25" customHeight="1" x14ac:dyDescent="0.2">
      <c r="A3280" s="20"/>
      <c r="B3280" s="7"/>
      <c r="C3280" s="7"/>
      <c r="D3280" s="88"/>
      <c r="E3280" s="6"/>
      <c r="F3280" s="88"/>
      <c r="G3280" s="14"/>
      <c r="H3280" s="14"/>
      <c r="I3280" s="17"/>
      <c r="J3280" s="17"/>
      <c r="K3280" s="6"/>
      <c r="L3280" s="6"/>
      <c r="M3280" s="136"/>
      <c r="N3280" s="14"/>
      <c r="O3280" s="26"/>
      <c r="P3280" s="14"/>
      <c r="Q3280" s="14"/>
      <c r="R3280" s="14"/>
      <c r="S3280" s="14"/>
      <c r="T3280" s="14"/>
      <c r="U3280" s="14"/>
      <c r="V3280" s="6"/>
      <c r="W3280" s="256">
        <f t="shared" si="297"/>
        <v>0</v>
      </c>
      <c r="X3280" s="144" t="str">
        <f t="shared" si="299"/>
        <v/>
      </c>
      <c r="Y3280" s="26"/>
      <c r="Z3280" s="34"/>
      <c r="AA3280" s="34"/>
      <c r="AB3280" s="34"/>
      <c r="AC3280" s="35"/>
      <c r="AD3280" s="36"/>
      <c r="AE3280" s="49"/>
      <c r="AF3280" s="246"/>
      <c r="AG3280" s="257">
        <f t="shared" si="298"/>
        <v>0</v>
      </c>
      <c r="AH3280" s="252" t="str">
        <f t="shared" si="300"/>
        <v/>
      </c>
      <c r="AI3280" s="258">
        <f t="shared" si="301"/>
        <v>0</v>
      </c>
    </row>
    <row r="3281" spans="1:35" ht="14.25" customHeight="1" x14ac:dyDescent="0.2">
      <c r="A3281" s="20"/>
      <c r="B3281" s="7"/>
      <c r="C3281" s="7"/>
      <c r="D3281" s="88"/>
      <c r="E3281" s="6"/>
      <c r="F3281" s="88"/>
      <c r="G3281" s="14"/>
      <c r="H3281" s="14"/>
      <c r="I3281" s="17"/>
      <c r="J3281" s="17"/>
      <c r="K3281" s="6"/>
      <c r="L3281" s="6"/>
      <c r="M3281" s="136"/>
      <c r="N3281" s="14"/>
      <c r="O3281" s="26"/>
      <c r="P3281" s="14"/>
      <c r="Q3281" s="14"/>
      <c r="R3281" s="14"/>
      <c r="S3281" s="14"/>
      <c r="T3281" s="14"/>
      <c r="U3281" s="14"/>
      <c r="V3281" s="6"/>
      <c r="W3281" s="256">
        <f t="shared" si="297"/>
        <v>0</v>
      </c>
      <c r="X3281" s="144" t="str">
        <f t="shared" si="299"/>
        <v/>
      </c>
      <c r="Y3281" s="26"/>
      <c r="Z3281" s="34"/>
      <c r="AA3281" s="34"/>
      <c r="AB3281" s="34"/>
      <c r="AC3281" s="35"/>
      <c r="AD3281" s="36"/>
      <c r="AE3281" s="49"/>
      <c r="AF3281" s="246"/>
      <c r="AG3281" s="257">
        <f t="shared" si="298"/>
        <v>0</v>
      </c>
      <c r="AH3281" s="252" t="str">
        <f t="shared" si="300"/>
        <v/>
      </c>
      <c r="AI3281" s="258">
        <f t="shared" si="301"/>
        <v>0</v>
      </c>
    </row>
    <row r="3282" spans="1:35" ht="14.25" customHeight="1" x14ac:dyDescent="0.2">
      <c r="A3282" s="20"/>
      <c r="B3282" s="7"/>
      <c r="C3282" s="7"/>
      <c r="D3282" s="88"/>
      <c r="E3282" s="6"/>
      <c r="F3282" s="88"/>
      <c r="G3282" s="14"/>
      <c r="H3282" s="14"/>
      <c r="I3282" s="17"/>
      <c r="J3282" s="17"/>
      <c r="K3282" s="6"/>
      <c r="L3282" s="6"/>
      <c r="M3282" s="136"/>
      <c r="N3282" s="14"/>
      <c r="O3282" s="26"/>
      <c r="P3282" s="14"/>
      <c r="Q3282" s="14"/>
      <c r="R3282" s="14"/>
      <c r="S3282" s="14"/>
      <c r="T3282" s="14"/>
      <c r="U3282" s="14"/>
      <c r="V3282" s="6"/>
      <c r="W3282" s="256">
        <f t="shared" si="297"/>
        <v>0</v>
      </c>
      <c r="X3282" s="144" t="str">
        <f t="shared" si="299"/>
        <v/>
      </c>
      <c r="Y3282" s="26"/>
      <c r="Z3282" s="34"/>
      <c r="AA3282" s="34"/>
      <c r="AB3282" s="34"/>
      <c r="AC3282" s="35"/>
      <c r="AD3282" s="36"/>
      <c r="AE3282" s="49"/>
      <c r="AF3282" s="246"/>
      <c r="AG3282" s="257">
        <f t="shared" si="298"/>
        <v>0</v>
      </c>
      <c r="AH3282" s="252" t="str">
        <f t="shared" si="300"/>
        <v/>
      </c>
      <c r="AI3282" s="258">
        <f t="shared" si="301"/>
        <v>0</v>
      </c>
    </row>
    <row r="3283" spans="1:35" ht="14.25" customHeight="1" x14ac:dyDescent="0.2">
      <c r="A3283" s="20"/>
      <c r="B3283" s="7"/>
      <c r="C3283" s="7"/>
      <c r="D3283" s="88"/>
      <c r="E3283" s="6"/>
      <c r="F3283" s="88"/>
      <c r="G3283" s="14"/>
      <c r="H3283" s="14"/>
      <c r="I3283" s="17"/>
      <c r="J3283" s="17"/>
      <c r="K3283" s="6"/>
      <c r="L3283" s="6"/>
      <c r="M3283" s="136"/>
      <c r="N3283" s="14"/>
      <c r="O3283" s="26"/>
      <c r="P3283" s="14"/>
      <c r="Q3283" s="14"/>
      <c r="R3283" s="14"/>
      <c r="S3283" s="14"/>
      <c r="T3283" s="14"/>
      <c r="U3283" s="14"/>
      <c r="V3283" s="6"/>
      <c r="W3283" s="256">
        <f t="shared" si="297"/>
        <v>0</v>
      </c>
      <c r="X3283" s="144" t="str">
        <f t="shared" si="299"/>
        <v/>
      </c>
      <c r="Y3283" s="26"/>
      <c r="Z3283" s="34"/>
      <c r="AA3283" s="34"/>
      <c r="AB3283" s="34"/>
      <c r="AC3283" s="35"/>
      <c r="AD3283" s="36"/>
      <c r="AE3283" s="49"/>
      <c r="AF3283" s="246"/>
      <c r="AG3283" s="257">
        <f t="shared" si="298"/>
        <v>0</v>
      </c>
      <c r="AH3283" s="252" t="str">
        <f t="shared" si="300"/>
        <v/>
      </c>
      <c r="AI3283" s="258">
        <f t="shared" si="301"/>
        <v>0</v>
      </c>
    </row>
    <row r="3284" spans="1:35" ht="14.25" customHeight="1" x14ac:dyDescent="0.2">
      <c r="A3284" s="20"/>
      <c r="B3284" s="7"/>
      <c r="C3284" s="7"/>
      <c r="D3284" s="88"/>
      <c r="E3284" s="6"/>
      <c r="F3284" s="88"/>
      <c r="G3284" s="14"/>
      <c r="H3284" s="14"/>
      <c r="I3284" s="17"/>
      <c r="J3284" s="17"/>
      <c r="K3284" s="6"/>
      <c r="L3284" s="6"/>
      <c r="M3284" s="136"/>
      <c r="N3284" s="14"/>
      <c r="O3284" s="26"/>
      <c r="P3284" s="14"/>
      <c r="Q3284" s="14"/>
      <c r="R3284" s="14"/>
      <c r="S3284" s="14"/>
      <c r="T3284" s="14"/>
      <c r="U3284" s="14"/>
      <c r="V3284" s="6"/>
      <c r="W3284" s="256">
        <f t="shared" si="297"/>
        <v>0</v>
      </c>
      <c r="X3284" s="144" t="str">
        <f t="shared" si="299"/>
        <v/>
      </c>
      <c r="Y3284" s="26"/>
      <c r="Z3284" s="34"/>
      <c r="AA3284" s="34"/>
      <c r="AB3284" s="34"/>
      <c r="AC3284" s="35"/>
      <c r="AD3284" s="36"/>
      <c r="AE3284" s="49"/>
      <c r="AF3284" s="246"/>
      <c r="AG3284" s="257">
        <f t="shared" si="298"/>
        <v>0</v>
      </c>
      <c r="AH3284" s="252" t="str">
        <f t="shared" si="300"/>
        <v/>
      </c>
      <c r="AI3284" s="258">
        <f t="shared" si="301"/>
        <v>0</v>
      </c>
    </row>
    <row r="3285" spans="1:35" ht="14.25" customHeight="1" x14ac:dyDescent="0.2">
      <c r="A3285" s="20"/>
      <c r="B3285" s="7"/>
      <c r="C3285" s="7"/>
      <c r="D3285" s="88"/>
      <c r="E3285" s="6"/>
      <c r="F3285" s="88"/>
      <c r="G3285" s="14"/>
      <c r="H3285" s="14"/>
      <c r="I3285" s="17"/>
      <c r="J3285" s="17"/>
      <c r="K3285" s="6"/>
      <c r="L3285" s="6"/>
      <c r="M3285" s="136"/>
      <c r="N3285" s="14"/>
      <c r="O3285" s="26"/>
      <c r="P3285" s="14"/>
      <c r="Q3285" s="14"/>
      <c r="R3285" s="14"/>
      <c r="S3285" s="14"/>
      <c r="T3285" s="14"/>
      <c r="U3285" s="14"/>
      <c r="V3285" s="6"/>
      <c r="W3285" s="256">
        <f t="shared" si="297"/>
        <v>0</v>
      </c>
      <c r="X3285" s="144" t="str">
        <f t="shared" si="299"/>
        <v/>
      </c>
      <c r="Y3285" s="26"/>
      <c r="Z3285" s="34"/>
      <c r="AA3285" s="34"/>
      <c r="AB3285" s="34"/>
      <c r="AC3285" s="35"/>
      <c r="AD3285" s="36"/>
      <c r="AE3285" s="49"/>
      <c r="AF3285" s="246"/>
      <c r="AG3285" s="257">
        <f t="shared" si="298"/>
        <v>0</v>
      </c>
      <c r="AH3285" s="252" t="str">
        <f t="shared" si="300"/>
        <v/>
      </c>
      <c r="AI3285" s="258">
        <f t="shared" si="301"/>
        <v>0</v>
      </c>
    </row>
    <row r="3286" spans="1:35" ht="14.25" customHeight="1" x14ac:dyDescent="0.2">
      <c r="A3286" s="20"/>
      <c r="B3286" s="7"/>
      <c r="C3286" s="7"/>
      <c r="D3286" s="88"/>
      <c r="E3286" s="6"/>
      <c r="F3286" s="88"/>
      <c r="G3286" s="14"/>
      <c r="H3286" s="14"/>
      <c r="I3286" s="17"/>
      <c r="J3286" s="17"/>
      <c r="K3286" s="6"/>
      <c r="L3286" s="6"/>
      <c r="M3286" s="136"/>
      <c r="N3286" s="14"/>
      <c r="O3286" s="26"/>
      <c r="P3286" s="14"/>
      <c r="Q3286" s="14"/>
      <c r="R3286" s="14"/>
      <c r="S3286" s="14"/>
      <c r="T3286" s="14"/>
      <c r="U3286" s="14"/>
      <c r="V3286" s="6"/>
      <c r="W3286" s="256">
        <f t="shared" si="297"/>
        <v>0</v>
      </c>
      <c r="X3286" s="144" t="str">
        <f t="shared" si="299"/>
        <v/>
      </c>
      <c r="Y3286" s="26"/>
      <c r="Z3286" s="34"/>
      <c r="AA3286" s="34"/>
      <c r="AB3286" s="34"/>
      <c r="AC3286" s="35"/>
      <c r="AD3286" s="36"/>
      <c r="AE3286" s="49"/>
      <c r="AF3286" s="246"/>
      <c r="AG3286" s="257">
        <f t="shared" si="298"/>
        <v>0</v>
      </c>
      <c r="AH3286" s="252" t="str">
        <f t="shared" si="300"/>
        <v/>
      </c>
      <c r="AI3286" s="258">
        <f t="shared" si="301"/>
        <v>0</v>
      </c>
    </row>
    <row r="3287" spans="1:35" ht="14.25" customHeight="1" x14ac:dyDescent="0.2">
      <c r="A3287" s="20"/>
      <c r="B3287" s="7"/>
      <c r="C3287" s="7"/>
      <c r="D3287" s="88"/>
      <c r="E3287" s="6"/>
      <c r="F3287" s="88"/>
      <c r="G3287" s="14"/>
      <c r="H3287" s="14"/>
      <c r="I3287" s="17"/>
      <c r="J3287" s="17"/>
      <c r="K3287" s="6"/>
      <c r="L3287" s="6"/>
      <c r="M3287" s="136"/>
      <c r="N3287" s="14"/>
      <c r="O3287" s="26"/>
      <c r="P3287" s="14"/>
      <c r="Q3287" s="14"/>
      <c r="R3287" s="14"/>
      <c r="S3287" s="14"/>
      <c r="T3287" s="14"/>
      <c r="U3287" s="14"/>
      <c r="V3287" s="6"/>
      <c r="W3287" s="256">
        <f t="shared" si="297"/>
        <v>0</v>
      </c>
      <c r="X3287" s="144" t="str">
        <f t="shared" si="299"/>
        <v/>
      </c>
      <c r="Y3287" s="26"/>
      <c r="Z3287" s="34"/>
      <c r="AA3287" s="34"/>
      <c r="AB3287" s="34"/>
      <c r="AC3287" s="35"/>
      <c r="AD3287" s="36"/>
      <c r="AE3287" s="49"/>
      <c r="AF3287" s="246"/>
      <c r="AG3287" s="257">
        <f t="shared" si="298"/>
        <v>0</v>
      </c>
      <c r="AH3287" s="252" t="str">
        <f t="shared" si="300"/>
        <v/>
      </c>
      <c r="AI3287" s="258">
        <f t="shared" si="301"/>
        <v>0</v>
      </c>
    </row>
    <row r="3288" spans="1:35" ht="14.25" customHeight="1" x14ac:dyDescent="0.2">
      <c r="A3288" s="20"/>
      <c r="B3288" s="7"/>
      <c r="C3288" s="7"/>
      <c r="D3288" s="88"/>
      <c r="E3288" s="6"/>
      <c r="F3288" s="88"/>
      <c r="G3288" s="14"/>
      <c r="H3288" s="14"/>
      <c r="I3288" s="17"/>
      <c r="J3288" s="17"/>
      <c r="K3288" s="6"/>
      <c r="L3288" s="6"/>
      <c r="M3288" s="136"/>
      <c r="N3288" s="14"/>
      <c r="O3288" s="26"/>
      <c r="P3288" s="14"/>
      <c r="Q3288" s="14"/>
      <c r="R3288" s="14"/>
      <c r="S3288" s="14"/>
      <c r="T3288" s="14"/>
      <c r="U3288" s="14"/>
      <c r="V3288" s="6"/>
      <c r="W3288" s="256">
        <f t="shared" si="297"/>
        <v>0</v>
      </c>
      <c r="X3288" s="144" t="str">
        <f t="shared" si="299"/>
        <v/>
      </c>
      <c r="Y3288" s="26"/>
      <c r="Z3288" s="34"/>
      <c r="AA3288" s="34"/>
      <c r="AB3288" s="34"/>
      <c r="AC3288" s="35"/>
      <c r="AD3288" s="36"/>
      <c r="AE3288" s="49"/>
      <c r="AF3288" s="246"/>
      <c r="AG3288" s="257">
        <f t="shared" si="298"/>
        <v>0</v>
      </c>
      <c r="AH3288" s="252" t="str">
        <f t="shared" si="300"/>
        <v/>
      </c>
      <c r="AI3288" s="258">
        <f t="shared" si="301"/>
        <v>0</v>
      </c>
    </row>
    <row r="3289" spans="1:35" ht="14.25" customHeight="1" x14ac:dyDescent="0.2">
      <c r="A3289" s="20"/>
      <c r="B3289" s="7"/>
      <c r="C3289" s="7"/>
      <c r="D3289" s="88"/>
      <c r="E3289" s="6"/>
      <c r="F3289" s="88"/>
      <c r="G3289" s="14"/>
      <c r="H3289" s="14"/>
      <c r="I3289" s="17"/>
      <c r="J3289" s="17"/>
      <c r="K3289" s="6"/>
      <c r="L3289" s="6"/>
      <c r="M3289" s="136"/>
      <c r="N3289" s="14"/>
      <c r="O3289" s="26"/>
      <c r="P3289" s="14"/>
      <c r="Q3289" s="14"/>
      <c r="R3289" s="14"/>
      <c r="S3289" s="14"/>
      <c r="T3289" s="14"/>
      <c r="U3289" s="14"/>
      <c r="V3289" s="6"/>
      <c r="W3289" s="256">
        <f t="shared" si="297"/>
        <v>0</v>
      </c>
      <c r="X3289" s="144" t="str">
        <f t="shared" si="299"/>
        <v/>
      </c>
      <c r="Y3289" s="26"/>
      <c r="Z3289" s="34"/>
      <c r="AA3289" s="34"/>
      <c r="AB3289" s="34"/>
      <c r="AC3289" s="35"/>
      <c r="AD3289" s="36"/>
      <c r="AE3289" s="49"/>
      <c r="AF3289" s="246"/>
      <c r="AG3289" s="257">
        <f t="shared" si="298"/>
        <v>0</v>
      </c>
      <c r="AH3289" s="252" t="str">
        <f t="shared" si="300"/>
        <v/>
      </c>
      <c r="AI3289" s="258">
        <f t="shared" si="301"/>
        <v>0</v>
      </c>
    </row>
    <row r="3290" spans="1:35" ht="14.25" customHeight="1" x14ac:dyDescent="0.2">
      <c r="A3290" s="20"/>
      <c r="B3290" s="7"/>
      <c r="C3290" s="7"/>
      <c r="D3290" s="88"/>
      <c r="E3290" s="6"/>
      <c r="F3290" s="88"/>
      <c r="G3290" s="14"/>
      <c r="H3290" s="14"/>
      <c r="I3290" s="17"/>
      <c r="J3290" s="17"/>
      <c r="K3290" s="6"/>
      <c r="L3290" s="6"/>
      <c r="M3290" s="136"/>
      <c r="N3290" s="14"/>
      <c r="O3290" s="26"/>
      <c r="P3290" s="14"/>
      <c r="Q3290" s="14"/>
      <c r="R3290" s="14"/>
      <c r="S3290" s="14"/>
      <c r="T3290" s="14"/>
      <c r="U3290" s="14"/>
      <c r="V3290" s="6"/>
      <c r="W3290" s="256">
        <f t="shared" si="297"/>
        <v>0</v>
      </c>
      <c r="X3290" s="144" t="str">
        <f t="shared" si="299"/>
        <v/>
      </c>
      <c r="Y3290" s="26"/>
      <c r="Z3290" s="34"/>
      <c r="AA3290" s="34"/>
      <c r="AB3290" s="34"/>
      <c r="AC3290" s="35"/>
      <c r="AD3290" s="36"/>
      <c r="AE3290" s="49"/>
      <c r="AF3290" s="246"/>
      <c r="AG3290" s="257">
        <f t="shared" si="298"/>
        <v>0</v>
      </c>
      <c r="AH3290" s="252" t="str">
        <f t="shared" si="300"/>
        <v/>
      </c>
      <c r="AI3290" s="258">
        <f t="shared" si="301"/>
        <v>0</v>
      </c>
    </row>
    <row r="3291" spans="1:35" ht="14.25" customHeight="1" x14ac:dyDescent="0.2">
      <c r="A3291" s="20"/>
      <c r="B3291" s="7"/>
      <c r="C3291" s="7"/>
      <c r="D3291" s="88"/>
      <c r="E3291" s="6"/>
      <c r="F3291" s="88"/>
      <c r="G3291" s="14"/>
      <c r="H3291" s="14"/>
      <c r="I3291" s="17"/>
      <c r="J3291" s="17"/>
      <c r="K3291" s="6"/>
      <c r="L3291" s="6"/>
      <c r="M3291" s="136"/>
      <c r="N3291" s="14"/>
      <c r="O3291" s="26"/>
      <c r="P3291" s="14"/>
      <c r="Q3291" s="14"/>
      <c r="R3291" s="14"/>
      <c r="S3291" s="14"/>
      <c r="T3291" s="14"/>
      <c r="U3291" s="14"/>
      <c r="V3291" s="6"/>
      <c r="W3291" s="256">
        <f t="shared" si="297"/>
        <v>0</v>
      </c>
      <c r="X3291" s="144" t="str">
        <f t="shared" si="299"/>
        <v/>
      </c>
      <c r="Y3291" s="26"/>
      <c r="Z3291" s="34"/>
      <c r="AA3291" s="34"/>
      <c r="AB3291" s="34"/>
      <c r="AC3291" s="35"/>
      <c r="AD3291" s="36"/>
      <c r="AE3291" s="49"/>
      <c r="AF3291" s="246"/>
      <c r="AG3291" s="257">
        <f t="shared" si="298"/>
        <v>0</v>
      </c>
      <c r="AH3291" s="252" t="str">
        <f t="shared" si="300"/>
        <v/>
      </c>
      <c r="AI3291" s="258">
        <f t="shared" si="301"/>
        <v>0</v>
      </c>
    </row>
    <row r="3292" spans="1:35" ht="14.25" customHeight="1" x14ac:dyDescent="0.2">
      <c r="A3292" s="20"/>
      <c r="B3292" s="7"/>
      <c r="C3292" s="7"/>
      <c r="D3292" s="88"/>
      <c r="E3292" s="6"/>
      <c r="F3292" s="88"/>
      <c r="G3292" s="14"/>
      <c r="H3292" s="14"/>
      <c r="I3292" s="17"/>
      <c r="J3292" s="17"/>
      <c r="K3292" s="6"/>
      <c r="L3292" s="6"/>
      <c r="M3292" s="136"/>
      <c r="N3292" s="14"/>
      <c r="O3292" s="26"/>
      <c r="P3292" s="14"/>
      <c r="Q3292" s="14"/>
      <c r="R3292" s="14"/>
      <c r="S3292" s="14"/>
      <c r="T3292" s="14"/>
      <c r="U3292" s="14"/>
      <c r="V3292" s="6"/>
      <c r="W3292" s="256">
        <f t="shared" si="297"/>
        <v>0</v>
      </c>
      <c r="X3292" s="144" t="str">
        <f t="shared" si="299"/>
        <v/>
      </c>
      <c r="Y3292" s="26"/>
      <c r="Z3292" s="34"/>
      <c r="AA3292" s="34"/>
      <c r="AB3292" s="34"/>
      <c r="AC3292" s="35"/>
      <c r="AD3292" s="36"/>
      <c r="AE3292" s="49"/>
      <c r="AF3292" s="246"/>
      <c r="AG3292" s="257">
        <f t="shared" si="298"/>
        <v>0</v>
      </c>
      <c r="AH3292" s="252" t="str">
        <f t="shared" si="300"/>
        <v/>
      </c>
      <c r="AI3292" s="258">
        <f t="shared" si="301"/>
        <v>0</v>
      </c>
    </row>
    <row r="3293" spans="1:35" ht="14.25" customHeight="1" x14ac:dyDescent="0.2">
      <c r="A3293" s="20"/>
      <c r="B3293" s="7"/>
      <c r="C3293" s="7"/>
      <c r="D3293" s="88"/>
      <c r="E3293" s="6"/>
      <c r="F3293" s="88"/>
      <c r="G3293" s="14"/>
      <c r="H3293" s="14"/>
      <c r="I3293" s="17"/>
      <c r="J3293" s="17"/>
      <c r="K3293" s="6"/>
      <c r="L3293" s="6"/>
      <c r="M3293" s="136"/>
      <c r="N3293" s="14"/>
      <c r="O3293" s="26"/>
      <c r="P3293" s="14"/>
      <c r="Q3293" s="14"/>
      <c r="R3293" s="14"/>
      <c r="S3293" s="14"/>
      <c r="T3293" s="14"/>
      <c r="U3293" s="14"/>
      <c r="V3293" s="6"/>
      <c r="W3293" s="256">
        <f t="shared" si="297"/>
        <v>0</v>
      </c>
      <c r="X3293" s="144" t="str">
        <f t="shared" si="299"/>
        <v/>
      </c>
      <c r="Y3293" s="26"/>
      <c r="Z3293" s="34"/>
      <c r="AA3293" s="34"/>
      <c r="AB3293" s="34"/>
      <c r="AC3293" s="35"/>
      <c r="AD3293" s="36"/>
      <c r="AE3293" s="49"/>
      <c r="AF3293" s="246"/>
      <c r="AG3293" s="257">
        <f t="shared" si="298"/>
        <v>0</v>
      </c>
      <c r="AH3293" s="252" t="str">
        <f t="shared" si="300"/>
        <v/>
      </c>
      <c r="AI3293" s="258">
        <f t="shared" si="301"/>
        <v>0</v>
      </c>
    </row>
    <row r="3294" spans="1:35" ht="14.25" customHeight="1" x14ac:dyDescent="0.2">
      <c r="A3294" s="20"/>
      <c r="B3294" s="7"/>
      <c r="C3294" s="7"/>
      <c r="D3294" s="88"/>
      <c r="E3294" s="6"/>
      <c r="F3294" s="88"/>
      <c r="G3294" s="14"/>
      <c r="H3294" s="14"/>
      <c r="I3294" s="17"/>
      <c r="J3294" s="17"/>
      <c r="K3294" s="6"/>
      <c r="L3294" s="6"/>
      <c r="M3294" s="136"/>
      <c r="N3294" s="14"/>
      <c r="O3294" s="26"/>
      <c r="P3294" s="14"/>
      <c r="Q3294" s="14"/>
      <c r="R3294" s="14"/>
      <c r="S3294" s="14"/>
      <c r="T3294" s="14"/>
      <c r="U3294" s="14"/>
      <c r="V3294" s="6"/>
      <c r="W3294" s="256">
        <f t="shared" si="297"/>
        <v>0</v>
      </c>
      <c r="X3294" s="144" t="str">
        <f t="shared" si="299"/>
        <v/>
      </c>
      <c r="Y3294" s="26"/>
      <c r="Z3294" s="34"/>
      <c r="AA3294" s="34"/>
      <c r="AB3294" s="34"/>
      <c r="AC3294" s="35"/>
      <c r="AD3294" s="36"/>
      <c r="AE3294" s="49"/>
      <c r="AF3294" s="246"/>
      <c r="AG3294" s="257">
        <f t="shared" si="298"/>
        <v>0</v>
      </c>
      <c r="AH3294" s="252" t="str">
        <f t="shared" si="300"/>
        <v/>
      </c>
      <c r="AI3294" s="258">
        <f t="shared" si="301"/>
        <v>0</v>
      </c>
    </row>
    <row r="3295" spans="1:35" ht="14.25" customHeight="1" x14ac:dyDescent="0.2">
      <c r="A3295" s="20"/>
      <c r="B3295" s="7"/>
      <c r="C3295" s="7"/>
      <c r="D3295" s="88"/>
      <c r="E3295" s="6"/>
      <c r="F3295" s="88"/>
      <c r="G3295" s="14"/>
      <c r="H3295" s="14"/>
      <c r="I3295" s="17"/>
      <c r="J3295" s="17"/>
      <c r="K3295" s="6"/>
      <c r="L3295" s="6"/>
      <c r="M3295" s="136"/>
      <c r="N3295" s="14"/>
      <c r="O3295" s="26"/>
      <c r="P3295" s="14"/>
      <c r="Q3295" s="14"/>
      <c r="R3295" s="14"/>
      <c r="S3295" s="14"/>
      <c r="T3295" s="14"/>
      <c r="U3295" s="14"/>
      <c r="V3295" s="6"/>
      <c r="W3295" s="256">
        <f t="shared" si="297"/>
        <v>0</v>
      </c>
      <c r="X3295" s="144" t="str">
        <f t="shared" si="299"/>
        <v/>
      </c>
      <c r="Y3295" s="26"/>
      <c r="Z3295" s="34"/>
      <c r="AA3295" s="34"/>
      <c r="AB3295" s="34"/>
      <c r="AC3295" s="35"/>
      <c r="AD3295" s="36"/>
      <c r="AE3295" s="49"/>
      <c r="AF3295" s="246"/>
      <c r="AG3295" s="257">
        <f t="shared" si="298"/>
        <v>0</v>
      </c>
      <c r="AH3295" s="252" t="str">
        <f t="shared" si="300"/>
        <v/>
      </c>
      <c r="AI3295" s="258">
        <f t="shared" si="301"/>
        <v>0</v>
      </c>
    </row>
    <row r="3296" spans="1:35" ht="14.25" customHeight="1" x14ac:dyDescent="0.2">
      <c r="A3296" s="20"/>
      <c r="B3296" s="7"/>
      <c r="C3296" s="7"/>
      <c r="D3296" s="88"/>
      <c r="E3296" s="6"/>
      <c r="F3296" s="88"/>
      <c r="G3296" s="14"/>
      <c r="H3296" s="14"/>
      <c r="I3296" s="17"/>
      <c r="J3296" s="17"/>
      <c r="K3296" s="6"/>
      <c r="L3296" s="6"/>
      <c r="M3296" s="136"/>
      <c r="N3296" s="14"/>
      <c r="O3296" s="26"/>
      <c r="P3296" s="14"/>
      <c r="Q3296" s="14"/>
      <c r="R3296" s="14"/>
      <c r="S3296" s="14"/>
      <c r="T3296" s="14"/>
      <c r="U3296" s="14"/>
      <c r="V3296" s="6"/>
      <c r="W3296" s="256">
        <f t="shared" si="297"/>
        <v>0</v>
      </c>
      <c r="X3296" s="144" t="str">
        <f t="shared" si="299"/>
        <v/>
      </c>
      <c r="Y3296" s="26"/>
      <c r="Z3296" s="34"/>
      <c r="AA3296" s="34"/>
      <c r="AB3296" s="34"/>
      <c r="AC3296" s="35"/>
      <c r="AD3296" s="36"/>
      <c r="AE3296" s="49"/>
      <c r="AF3296" s="246"/>
      <c r="AG3296" s="257">
        <f t="shared" si="298"/>
        <v>0</v>
      </c>
      <c r="AH3296" s="252" t="str">
        <f t="shared" si="300"/>
        <v/>
      </c>
      <c r="AI3296" s="258">
        <f t="shared" si="301"/>
        <v>0</v>
      </c>
    </row>
    <row r="3297" spans="1:35" ht="14.25" customHeight="1" x14ac:dyDescent="0.2">
      <c r="A3297" s="20"/>
      <c r="B3297" s="7"/>
      <c r="C3297" s="7"/>
      <c r="D3297" s="88"/>
      <c r="E3297" s="6"/>
      <c r="F3297" s="88"/>
      <c r="G3297" s="14"/>
      <c r="H3297" s="14"/>
      <c r="I3297" s="17"/>
      <c r="J3297" s="17"/>
      <c r="K3297" s="6"/>
      <c r="L3297" s="6"/>
      <c r="M3297" s="136"/>
      <c r="N3297" s="14"/>
      <c r="O3297" s="26"/>
      <c r="P3297" s="14"/>
      <c r="Q3297" s="14"/>
      <c r="R3297" s="14"/>
      <c r="S3297" s="14"/>
      <c r="T3297" s="14"/>
      <c r="U3297" s="14"/>
      <c r="V3297" s="6"/>
      <c r="W3297" s="256">
        <f t="shared" si="297"/>
        <v>0</v>
      </c>
      <c r="X3297" s="144" t="str">
        <f t="shared" si="299"/>
        <v/>
      </c>
      <c r="Y3297" s="26"/>
      <c r="Z3297" s="34"/>
      <c r="AA3297" s="34"/>
      <c r="AB3297" s="34"/>
      <c r="AC3297" s="35"/>
      <c r="AD3297" s="36"/>
      <c r="AE3297" s="49"/>
      <c r="AF3297" s="246"/>
      <c r="AG3297" s="257">
        <f t="shared" si="298"/>
        <v>0</v>
      </c>
      <c r="AH3297" s="252" t="str">
        <f t="shared" si="300"/>
        <v/>
      </c>
      <c r="AI3297" s="258">
        <f t="shared" si="301"/>
        <v>0</v>
      </c>
    </row>
    <row r="3298" spans="1:35" ht="14.25" customHeight="1" x14ac:dyDescent="0.2">
      <c r="A3298" s="20"/>
      <c r="B3298" s="7"/>
      <c r="C3298" s="7"/>
      <c r="D3298" s="88"/>
      <c r="E3298" s="6"/>
      <c r="F3298" s="88"/>
      <c r="G3298" s="14"/>
      <c r="H3298" s="14"/>
      <c r="I3298" s="17"/>
      <c r="J3298" s="17"/>
      <c r="K3298" s="6"/>
      <c r="L3298" s="6"/>
      <c r="M3298" s="136"/>
      <c r="N3298" s="14"/>
      <c r="O3298" s="26"/>
      <c r="P3298" s="14"/>
      <c r="Q3298" s="14"/>
      <c r="R3298" s="14"/>
      <c r="S3298" s="14"/>
      <c r="T3298" s="14"/>
      <c r="U3298" s="14"/>
      <c r="V3298" s="6"/>
      <c r="W3298" s="256">
        <f t="shared" si="297"/>
        <v>0</v>
      </c>
      <c r="X3298" s="144" t="str">
        <f t="shared" si="299"/>
        <v/>
      </c>
      <c r="Y3298" s="26"/>
      <c r="Z3298" s="34"/>
      <c r="AA3298" s="34"/>
      <c r="AB3298" s="34"/>
      <c r="AC3298" s="35"/>
      <c r="AD3298" s="36"/>
      <c r="AE3298" s="49"/>
      <c r="AF3298" s="246"/>
      <c r="AG3298" s="257">
        <f t="shared" si="298"/>
        <v>0</v>
      </c>
      <c r="AH3298" s="252" t="str">
        <f t="shared" si="300"/>
        <v/>
      </c>
      <c r="AI3298" s="258">
        <f t="shared" si="301"/>
        <v>0</v>
      </c>
    </row>
    <row r="3299" spans="1:35" ht="14.25" customHeight="1" x14ac:dyDescent="0.2">
      <c r="A3299" s="20"/>
      <c r="B3299" s="7"/>
      <c r="C3299" s="7"/>
      <c r="D3299" s="88"/>
      <c r="E3299" s="6"/>
      <c r="F3299" s="88"/>
      <c r="G3299" s="14"/>
      <c r="H3299" s="14"/>
      <c r="I3299" s="17"/>
      <c r="J3299" s="17"/>
      <c r="K3299" s="6"/>
      <c r="L3299" s="6"/>
      <c r="M3299" s="136"/>
      <c r="N3299" s="14"/>
      <c r="O3299" s="26"/>
      <c r="P3299" s="14"/>
      <c r="Q3299" s="14"/>
      <c r="R3299" s="14"/>
      <c r="S3299" s="14"/>
      <c r="T3299" s="14"/>
      <c r="U3299" s="14"/>
      <c r="V3299" s="6"/>
      <c r="W3299" s="256">
        <f t="shared" si="297"/>
        <v>0</v>
      </c>
      <c r="X3299" s="144" t="str">
        <f t="shared" si="299"/>
        <v/>
      </c>
      <c r="Y3299" s="26"/>
      <c r="Z3299" s="34"/>
      <c r="AA3299" s="34"/>
      <c r="AB3299" s="34"/>
      <c r="AC3299" s="35"/>
      <c r="AD3299" s="36"/>
      <c r="AE3299" s="49"/>
      <c r="AF3299" s="246"/>
      <c r="AG3299" s="257">
        <f t="shared" si="298"/>
        <v>0</v>
      </c>
      <c r="AH3299" s="252" t="str">
        <f t="shared" si="300"/>
        <v/>
      </c>
      <c r="AI3299" s="258">
        <f t="shared" si="301"/>
        <v>0</v>
      </c>
    </row>
    <row r="3300" spans="1:35" ht="14.25" customHeight="1" x14ac:dyDescent="0.2">
      <c r="A3300" s="20"/>
      <c r="B3300" s="7"/>
      <c r="C3300" s="7"/>
      <c r="D3300" s="88"/>
      <c r="E3300" s="6"/>
      <c r="F3300" s="88"/>
      <c r="G3300" s="14"/>
      <c r="H3300" s="14"/>
      <c r="I3300" s="17"/>
      <c r="J3300" s="17"/>
      <c r="K3300" s="6"/>
      <c r="L3300" s="6"/>
      <c r="M3300" s="136"/>
      <c r="N3300" s="14"/>
      <c r="O3300" s="26"/>
      <c r="P3300" s="14"/>
      <c r="Q3300" s="14"/>
      <c r="R3300" s="14"/>
      <c r="S3300" s="14"/>
      <c r="T3300" s="14"/>
      <c r="U3300" s="14"/>
      <c r="V3300" s="6"/>
      <c r="W3300" s="256">
        <f t="shared" si="297"/>
        <v>0</v>
      </c>
      <c r="X3300" s="144" t="str">
        <f t="shared" si="299"/>
        <v/>
      </c>
      <c r="Y3300" s="26"/>
      <c r="Z3300" s="34"/>
      <c r="AA3300" s="34"/>
      <c r="AB3300" s="34"/>
      <c r="AC3300" s="35"/>
      <c r="AD3300" s="36"/>
      <c r="AE3300" s="49"/>
      <c r="AF3300" s="246"/>
      <c r="AG3300" s="257">
        <f t="shared" si="298"/>
        <v>0</v>
      </c>
      <c r="AH3300" s="252" t="str">
        <f t="shared" si="300"/>
        <v/>
      </c>
      <c r="AI3300" s="258">
        <f t="shared" si="301"/>
        <v>0</v>
      </c>
    </row>
    <row r="3301" spans="1:35" ht="14.25" customHeight="1" x14ac:dyDescent="0.2">
      <c r="A3301" s="20"/>
      <c r="B3301" s="7"/>
      <c r="C3301" s="7"/>
      <c r="D3301" s="88"/>
      <c r="E3301" s="6"/>
      <c r="F3301" s="88"/>
      <c r="G3301" s="14"/>
      <c r="H3301" s="14"/>
      <c r="I3301" s="17"/>
      <c r="J3301" s="17"/>
      <c r="K3301" s="6"/>
      <c r="L3301" s="6"/>
      <c r="M3301" s="136"/>
      <c r="N3301" s="14"/>
      <c r="O3301" s="26"/>
      <c r="P3301" s="14"/>
      <c r="Q3301" s="14"/>
      <c r="R3301" s="14"/>
      <c r="S3301" s="14"/>
      <c r="T3301" s="14"/>
      <c r="U3301" s="14"/>
      <c r="V3301" s="6"/>
      <c r="W3301" s="256">
        <f t="shared" si="297"/>
        <v>0</v>
      </c>
      <c r="X3301" s="144" t="str">
        <f t="shared" si="299"/>
        <v/>
      </c>
      <c r="Y3301" s="26"/>
      <c r="Z3301" s="34"/>
      <c r="AA3301" s="34"/>
      <c r="AB3301" s="34"/>
      <c r="AC3301" s="35"/>
      <c r="AD3301" s="36"/>
      <c r="AE3301" s="49"/>
      <c r="AF3301" s="246"/>
      <c r="AG3301" s="257">
        <f t="shared" si="298"/>
        <v>0</v>
      </c>
      <c r="AH3301" s="252" t="str">
        <f t="shared" si="300"/>
        <v/>
      </c>
      <c r="AI3301" s="258">
        <f t="shared" si="301"/>
        <v>0</v>
      </c>
    </row>
    <row r="3302" spans="1:35" ht="14.25" customHeight="1" x14ac:dyDescent="0.2">
      <c r="A3302" s="20"/>
      <c r="B3302" s="7"/>
      <c r="C3302" s="7"/>
      <c r="D3302" s="88"/>
      <c r="E3302" s="6"/>
      <c r="F3302" s="88"/>
      <c r="G3302" s="14"/>
      <c r="H3302" s="14"/>
      <c r="I3302" s="17"/>
      <c r="J3302" s="17"/>
      <c r="K3302" s="6"/>
      <c r="L3302" s="6"/>
      <c r="M3302" s="136"/>
      <c r="N3302" s="14"/>
      <c r="O3302" s="26"/>
      <c r="P3302" s="14"/>
      <c r="Q3302" s="14"/>
      <c r="R3302" s="14"/>
      <c r="S3302" s="14"/>
      <c r="T3302" s="14"/>
      <c r="U3302" s="14"/>
      <c r="V3302" s="6"/>
      <c r="W3302" s="256">
        <f t="shared" si="297"/>
        <v>0</v>
      </c>
      <c r="X3302" s="144" t="str">
        <f t="shared" si="299"/>
        <v/>
      </c>
      <c r="Y3302" s="26"/>
      <c r="Z3302" s="34"/>
      <c r="AA3302" s="34"/>
      <c r="AB3302" s="34"/>
      <c r="AC3302" s="35"/>
      <c r="AD3302" s="36"/>
      <c r="AE3302" s="49"/>
      <c r="AF3302" s="246"/>
      <c r="AG3302" s="257">
        <f t="shared" si="298"/>
        <v>0</v>
      </c>
      <c r="AH3302" s="252" t="str">
        <f t="shared" si="300"/>
        <v/>
      </c>
      <c r="AI3302" s="258">
        <f t="shared" si="301"/>
        <v>0</v>
      </c>
    </row>
    <row r="3303" spans="1:35" ht="14.25" customHeight="1" x14ac:dyDescent="0.2">
      <c r="A3303" s="20"/>
      <c r="B3303" s="7"/>
      <c r="C3303" s="7"/>
      <c r="D3303" s="88"/>
      <c r="E3303" s="6"/>
      <c r="F3303" s="88"/>
      <c r="G3303" s="14"/>
      <c r="H3303" s="14"/>
      <c r="I3303" s="17"/>
      <c r="J3303" s="17"/>
      <c r="K3303" s="6"/>
      <c r="L3303" s="6"/>
      <c r="M3303" s="136"/>
      <c r="N3303" s="14"/>
      <c r="O3303" s="26"/>
      <c r="P3303" s="14"/>
      <c r="Q3303" s="14"/>
      <c r="R3303" s="14"/>
      <c r="S3303" s="14"/>
      <c r="T3303" s="14"/>
      <c r="U3303" s="14"/>
      <c r="V3303" s="6"/>
      <c r="W3303" s="256">
        <f t="shared" si="297"/>
        <v>0</v>
      </c>
      <c r="X3303" s="144" t="str">
        <f t="shared" si="299"/>
        <v/>
      </c>
      <c r="Y3303" s="26"/>
      <c r="Z3303" s="34"/>
      <c r="AA3303" s="34"/>
      <c r="AB3303" s="34"/>
      <c r="AC3303" s="35"/>
      <c r="AD3303" s="36"/>
      <c r="AE3303" s="49"/>
      <c r="AF3303" s="246"/>
      <c r="AG3303" s="257">
        <f t="shared" si="298"/>
        <v>0</v>
      </c>
      <c r="AH3303" s="252" t="str">
        <f t="shared" si="300"/>
        <v/>
      </c>
      <c r="AI3303" s="258">
        <f t="shared" si="301"/>
        <v>0</v>
      </c>
    </row>
    <row r="3304" spans="1:35" ht="14.25" customHeight="1" x14ac:dyDescent="0.2">
      <c r="A3304" s="20"/>
      <c r="B3304" s="7"/>
      <c r="C3304" s="7"/>
      <c r="D3304" s="88"/>
      <c r="E3304" s="6"/>
      <c r="F3304" s="88"/>
      <c r="G3304" s="14"/>
      <c r="H3304" s="14"/>
      <c r="I3304" s="17"/>
      <c r="J3304" s="17"/>
      <c r="K3304" s="6"/>
      <c r="L3304" s="6"/>
      <c r="M3304" s="136"/>
      <c r="N3304" s="14"/>
      <c r="O3304" s="26"/>
      <c r="P3304" s="14"/>
      <c r="Q3304" s="14"/>
      <c r="R3304" s="14"/>
      <c r="S3304" s="14"/>
      <c r="T3304" s="14"/>
      <c r="U3304" s="14"/>
      <c r="V3304" s="6"/>
      <c r="W3304" s="256">
        <f t="shared" ref="W3304:W3367" si="302">S3304+T3304+U3304+V3304</f>
        <v>0</v>
      </c>
      <c r="X3304" s="144" t="str">
        <f t="shared" si="299"/>
        <v/>
      </c>
      <c r="Y3304" s="26"/>
      <c r="Z3304" s="34"/>
      <c r="AA3304" s="34"/>
      <c r="AB3304" s="34"/>
      <c r="AC3304" s="35"/>
      <c r="AD3304" s="36"/>
      <c r="AE3304" s="49"/>
      <c r="AF3304" s="246"/>
      <c r="AG3304" s="257">
        <f t="shared" ref="AG3304:AG3367" si="303">N3304*C3304</f>
        <v>0</v>
      </c>
      <c r="AH3304" s="252" t="str">
        <f t="shared" si="300"/>
        <v/>
      </c>
      <c r="AI3304" s="258">
        <f t="shared" si="301"/>
        <v>0</v>
      </c>
    </row>
    <row r="3305" spans="1:35" ht="14.25" customHeight="1" x14ac:dyDescent="0.2">
      <c r="A3305" s="20"/>
      <c r="B3305" s="7"/>
      <c r="C3305" s="7"/>
      <c r="D3305" s="88"/>
      <c r="E3305" s="6"/>
      <c r="F3305" s="88"/>
      <c r="G3305" s="14"/>
      <c r="H3305" s="14"/>
      <c r="I3305" s="17"/>
      <c r="J3305" s="17"/>
      <c r="K3305" s="6"/>
      <c r="L3305" s="6"/>
      <c r="M3305" s="136"/>
      <c r="N3305" s="14"/>
      <c r="O3305" s="26"/>
      <c r="P3305" s="14"/>
      <c r="Q3305" s="14"/>
      <c r="R3305" s="14"/>
      <c r="S3305" s="14"/>
      <c r="T3305" s="14"/>
      <c r="U3305" s="14"/>
      <c r="V3305" s="6"/>
      <c r="W3305" s="256">
        <f t="shared" si="302"/>
        <v>0</v>
      </c>
      <c r="X3305" s="144" t="str">
        <f t="shared" ref="X3305:X3368" si="304">IF(O3305="a",0,IF(O3305="d","0",IF(O3305="","",+N3305-S3305-T3305-U3305-V3305)))</f>
        <v/>
      </c>
      <c r="Y3305" s="26"/>
      <c r="Z3305" s="34"/>
      <c r="AA3305" s="34"/>
      <c r="AB3305" s="34"/>
      <c r="AC3305" s="35"/>
      <c r="AD3305" s="36"/>
      <c r="AE3305" s="49"/>
      <c r="AF3305" s="246"/>
      <c r="AG3305" s="257">
        <f t="shared" si="303"/>
        <v>0</v>
      </c>
      <c r="AH3305" s="252" t="str">
        <f t="shared" ref="AH3305:AH3368" si="305">IF(O3305="a",0,IF(O3305="d",0,IF(C3305="","",+N3305-(C3305*N3305))))</f>
        <v/>
      </c>
      <c r="AI3305" s="258">
        <f t="shared" si="301"/>
        <v>0</v>
      </c>
    </row>
    <row r="3306" spans="1:35" ht="14.25" customHeight="1" x14ac:dyDescent="0.2">
      <c r="A3306" s="20"/>
      <c r="B3306" s="7"/>
      <c r="C3306" s="7"/>
      <c r="D3306" s="88"/>
      <c r="E3306" s="6"/>
      <c r="F3306" s="88"/>
      <c r="G3306" s="14"/>
      <c r="H3306" s="14"/>
      <c r="I3306" s="17"/>
      <c r="J3306" s="17"/>
      <c r="K3306" s="6"/>
      <c r="L3306" s="6"/>
      <c r="M3306" s="136"/>
      <c r="N3306" s="14"/>
      <c r="O3306" s="26"/>
      <c r="P3306" s="14"/>
      <c r="Q3306" s="14"/>
      <c r="R3306" s="14"/>
      <c r="S3306" s="14"/>
      <c r="T3306" s="14"/>
      <c r="U3306" s="14"/>
      <c r="V3306" s="6"/>
      <c r="W3306" s="256">
        <f t="shared" si="302"/>
        <v>0</v>
      </c>
      <c r="X3306" s="144" t="str">
        <f t="shared" si="304"/>
        <v/>
      </c>
      <c r="Y3306" s="26"/>
      <c r="Z3306" s="34"/>
      <c r="AA3306" s="34"/>
      <c r="AB3306" s="34"/>
      <c r="AC3306" s="35"/>
      <c r="AD3306" s="36"/>
      <c r="AE3306" s="49"/>
      <c r="AF3306" s="246"/>
      <c r="AG3306" s="257">
        <f t="shared" si="303"/>
        <v>0</v>
      </c>
      <c r="AH3306" s="252" t="str">
        <f t="shared" si="305"/>
        <v/>
      </c>
      <c r="AI3306" s="258">
        <f t="shared" si="301"/>
        <v>0</v>
      </c>
    </row>
    <row r="3307" spans="1:35" ht="14.25" customHeight="1" x14ac:dyDescent="0.2">
      <c r="A3307" s="20"/>
      <c r="B3307" s="7"/>
      <c r="C3307" s="7"/>
      <c r="D3307" s="88"/>
      <c r="E3307" s="6"/>
      <c r="F3307" s="88"/>
      <c r="G3307" s="14"/>
      <c r="H3307" s="14"/>
      <c r="I3307" s="17"/>
      <c r="J3307" s="17"/>
      <c r="K3307" s="6"/>
      <c r="L3307" s="6"/>
      <c r="M3307" s="136"/>
      <c r="N3307" s="14"/>
      <c r="O3307" s="26"/>
      <c r="P3307" s="14"/>
      <c r="Q3307" s="14"/>
      <c r="R3307" s="14"/>
      <c r="S3307" s="14"/>
      <c r="T3307" s="14"/>
      <c r="U3307" s="14"/>
      <c r="V3307" s="6"/>
      <c r="W3307" s="256">
        <f t="shared" si="302"/>
        <v>0</v>
      </c>
      <c r="X3307" s="144" t="str">
        <f t="shared" si="304"/>
        <v/>
      </c>
      <c r="Y3307" s="26"/>
      <c r="Z3307" s="34"/>
      <c r="AA3307" s="34"/>
      <c r="AB3307" s="34"/>
      <c r="AC3307" s="35"/>
      <c r="AD3307" s="36"/>
      <c r="AE3307" s="49"/>
      <c r="AF3307" s="246"/>
      <c r="AG3307" s="257">
        <f t="shared" si="303"/>
        <v>0</v>
      </c>
      <c r="AH3307" s="252" t="str">
        <f t="shared" si="305"/>
        <v/>
      </c>
      <c r="AI3307" s="258">
        <f t="shared" si="301"/>
        <v>0</v>
      </c>
    </row>
    <row r="3308" spans="1:35" ht="14.25" customHeight="1" x14ac:dyDescent="0.2">
      <c r="A3308" s="20"/>
      <c r="B3308" s="7"/>
      <c r="C3308" s="7"/>
      <c r="D3308" s="88"/>
      <c r="E3308" s="6"/>
      <c r="F3308" s="88"/>
      <c r="G3308" s="14"/>
      <c r="H3308" s="14"/>
      <c r="I3308" s="17"/>
      <c r="J3308" s="17"/>
      <c r="K3308" s="6"/>
      <c r="L3308" s="6"/>
      <c r="M3308" s="136"/>
      <c r="N3308" s="14"/>
      <c r="O3308" s="26"/>
      <c r="P3308" s="14"/>
      <c r="Q3308" s="14"/>
      <c r="R3308" s="14"/>
      <c r="S3308" s="14"/>
      <c r="T3308" s="14"/>
      <c r="U3308" s="14"/>
      <c r="V3308" s="6"/>
      <c r="W3308" s="256">
        <f t="shared" si="302"/>
        <v>0</v>
      </c>
      <c r="X3308" s="144" t="str">
        <f t="shared" si="304"/>
        <v/>
      </c>
      <c r="Y3308" s="26"/>
      <c r="Z3308" s="34"/>
      <c r="AA3308" s="34"/>
      <c r="AB3308" s="34"/>
      <c r="AC3308" s="35"/>
      <c r="AD3308" s="36"/>
      <c r="AE3308" s="49"/>
      <c r="AF3308" s="246"/>
      <c r="AG3308" s="257">
        <f t="shared" si="303"/>
        <v>0</v>
      </c>
      <c r="AH3308" s="252" t="str">
        <f t="shared" si="305"/>
        <v/>
      </c>
      <c r="AI3308" s="258">
        <f t="shared" si="301"/>
        <v>0</v>
      </c>
    </row>
    <row r="3309" spans="1:35" ht="14.25" customHeight="1" x14ac:dyDescent="0.2">
      <c r="A3309" s="20"/>
      <c r="B3309" s="7"/>
      <c r="C3309" s="7"/>
      <c r="D3309" s="88"/>
      <c r="E3309" s="6"/>
      <c r="F3309" s="88"/>
      <c r="G3309" s="14"/>
      <c r="H3309" s="14"/>
      <c r="I3309" s="17"/>
      <c r="J3309" s="17"/>
      <c r="K3309" s="6"/>
      <c r="L3309" s="6"/>
      <c r="M3309" s="136"/>
      <c r="N3309" s="14"/>
      <c r="O3309" s="26"/>
      <c r="P3309" s="14"/>
      <c r="Q3309" s="14"/>
      <c r="R3309" s="14"/>
      <c r="S3309" s="14"/>
      <c r="T3309" s="14"/>
      <c r="U3309" s="14"/>
      <c r="V3309" s="6"/>
      <c r="W3309" s="256">
        <f t="shared" si="302"/>
        <v>0</v>
      </c>
      <c r="X3309" s="144" t="str">
        <f t="shared" si="304"/>
        <v/>
      </c>
      <c r="Y3309" s="26"/>
      <c r="Z3309" s="34"/>
      <c r="AA3309" s="34"/>
      <c r="AB3309" s="34"/>
      <c r="AC3309" s="35"/>
      <c r="AD3309" s="36"/>
      <c r="AE3309" s="49"/>
      <c r="AF3309" s="246"/>
      <c r="AG3309" s="257">
        <f t="shared" si="303"/>
        <v>0</v>
      </c>
      <c r="AH3309" s="252" t="str">
        <f t="shared" si="305"/>
        <v/>
      </c>
      <c r="AI3309" s="258">
        <f t="shared" si="301"/>
        <v>0</v>
      </c>
    </row>
    <row r="3310" spans="1:35" ht="14.25" customHeight="1" x14ac:dyDescent="0.2">
      <c r="A3310" s="20"/>
      <c r="B3310" s="7"/>
      <c r="C3310" s="7"/>
      <c r="D3310" s="88"/>
      <c r="E3310" s="6"/>
      <c r="F3310" s="88"/>
      <c r="G3310" s="14"/>
      <c r="H3310" s="14"/>
      <c r="I3310" s="17"/>
      <c r="J3310" s="17"/>
      <c r="K3310" s="6"/>
      <c r="L3310" s="6"/>
      <c r="M3310" s="136"/>
      <c r="N3310" s="14"/>
      <c r="O3310" s="26"/>
      <c r="P3310" s="14"/>
      <c r="Q3310" s="14"/>
      <c r="R3310" s="14"/>
      <c r="S3310" s="14"/>
      <c r="T3310" s="14"/>
      <c r="U3310" s="14"/>
      <c r="V3310" s="6"/>
      <c r="W3310" s="256">
        <f t="shared" si="302"/>
        <v>0</v>
      </c>
      <c r="X3310" s="144" t="str">
        <f t="shared" si="304"/>
        <v/>
      </c>
      <c r="Y3310" s="26"/>
      <c r="Z3310" s="34"/>
      <c r="AA3310" s="34"/>
      <c r="AB3310" s="34"/>
      <c r="AC3310" s="35"/>
      <c r="AD3310" s="36"/>
      <c r="AE3310" s="49"/>
      <c r="AF3310" s="246"/>
      <c r="AG3310" s="257">
        <f t="shared" si="303"/>
        <v>0</v>
      </c>
      <c r="AH3310" s="252" t="str">
        <f t="shared" si="305"/>
        <v/>
      </c>
      <c r="AI3310" s="258">
        <f t="shared" ref="AI3310:AI3373" si="306">AG3310-W3310</f>
        <v>0</v>
      </c>
    </row>
    <row r="3311" spans="1:35" ht="14.25" customHeight="1" x14ac:dyDescent="0.2">
      <c r="A3311" s="20"/>
      <c r="B3311" s="7"/>
      <c r="C3311" s="7"/>
      <c r="D3311" s="88"/>
      <c r="E3311" s="6"/>
      <c r="F3311" s="88"/>
      <c r="G3311" s="14"/>
      <c r="H3311" s="14"/>
      <c r="I3311" s="17"/>
      <c r="J3311" s="17"/>
      <c r="K3311" s="6"/>
      <c r="L3311" s="6"/>
      <c r="M3311" s="136"/>
      <c r="N3311" s="14"/>
      <c r="O3311" s="26"/>
      <c r="P3311" s="14"/>
      <c r="Q3311" s="14"/>
      <c r="R3311" s="14"/>
      <c r="S3311" s="14"/>
      <c r="T3311" s="14"/>
      <c r="U3311" s="14"/>
      <c r="V3311" s="6"/>
      <c r="W3311" s="256">
        <f t="shared" si="302"/>
        <v>0</v>
      </c>
      <c r="X3311" s="144" t="str">
        <f t="shared" si="304"/>
        <v/>
      </c>
      <c r="Y3311" s="26"/>
      <c r="Z3311" s="34"/>
      <c r="AA3311" s="34"/>
      <c r="AB3311" s="34"/>
      <c r="AC3311" s="35"/>
      <c r="AD3311" s="36"/>
      <c r="AE3311" s="49"/>
      <c r="AF3311" s="246"/>
      <c r="AG3311" s="257">
        <f t="shared" si="303"/>
        <v>0</v>
      </c>
      <c r="AH3311" s="252" t="str">
        <f t="shared" si="305"/>
        <v/>
      </c>
      <c r="AI3311" s="258">
        <f t="shared" si="306"/>
        <v>0</v>
      </c>
    </row>
    <row r="3312" spans="1:35" ht="14.25" customHeight="1" x14ac:dyDescent="0.2">
      <c r="A3312" s="20"/>
      <c r="B3312" s="7"/>
      <c r="C3312" s="7"/>
      <c r="D3312" s="88"/>
      <c r="E3312" s="6"/>
      <c r="F3312" s="88"/>
      <c r="G3312" s="14"/>
      <c r="H3312" s="14"/>
      <c r="I3312" s="17"/>
      <c r="J3312" s="17"/>
      <c r="K3312" s="6"/>
      <c r="L3312" s="6"/>
      <c r="M3312" s="136"/>
      <c r="N3312" s="14"/>
      <c r="O3312" s="26"/>
      <c r="P3312" s="14"/>
      <c r="Q3312" s="14"/>
      <c r="R3312" s="14"/>
      <c r="S3312" s="14"/>
      <c r="T3312" s="14"/>
      <c r="U3312" s="14"/>
      <c r="V3312" s="6"/>
      <c r="W3312" s="256">
        <f t="shared" si="302"/>
        <v>0</v>
      </c>
      <c r="X3312" s="144" t="str">
        <f t="shared" si="304"/>
        <v/>
      </c>
      <c r="Y3312" s="26"/>
      <c r="Z3312" s="34"/>
      <c r="AA3312" s="34"/>
      <c r="AB3312" s="34"/>
      <c r="AC3312" s="35"/>
      <c r="AD3312" s="36"/>
      <c r="AE3312" s="49"/>
      <c r="AF3312" s="246"/>
      <c r="AG3312" s="257">
        <f t="shared" si="303"/>
        <v>0</v>
      </c>
      <c r="AH3312" s="252" t="str">
        <f t="shared" si="305"/>
        <v/>
      </c>
      <c r="AI3312" s="258">
        <f t="shared" si="306"/>
        <v>0</v>
      </c>
    </row>
    <row r="3313" spans="1:35" ht="14.25" customHeight="1" x14ac:dyDescent="0.2">
      <c r="A3313" s="20"/>
      <c r="B3313" s="7"/>
      <c r="C3313" s="7"/>
      <c r="D3313" s="88"/>
      <c r="E3313" s="6"/>
      <c r="F3313" s="88"/>
      <c r="G3313" s="14"/>
      <c r="H3313" s="14"/>
      <c r="I3313" s="17"/>
      <c r="J3313" s="17"/>
      <c r="K3313" s="6"/>
      <c r="L3313" s="6"/>
      <c r="M3313" s="136"/>
      <c r="N3313" s="14"/>
      <c r="O3313" s="26"/>
      <c r="P3313" s="14"/>
      <c r="Q3313" s="14"/>
      <c r="R3313" s="14"/>
      <c r="S3313" s="14"/>
      <c r="T3313" s="14"/>
      <c r="U3313" s="14"/>
      <c r="V3313" s="6"/>
      <c r="W3313" s="256">
        <f t="shared" si="302"/>
        <v>0</v>
      </c>
      <c r="X3313" s="144" t="str">
        <f t="shared" si="304"/>
        <v/>
      </c>
      <c r="Y3313" s="26"/>
      <c r="Z3313" s="34"/>
      <c r="AA3313" s="34"/>
      <c r="AB3313" s="34"/>
      <c r="AC3313" s="35"/>
      <c r="AD3313" s="36"/>
      <c r="AE3313" s="49"/>
      <c r="AF3313" s="246"/>
      <c r="AG3313" s="257">
        <f t="shared" si="303"/>
        <v>0</v>
      </c>
      <c r="AH3313" s="252" t="str">
        <f t="shared" si="305"/>
        <v/>
      </c>
      <c r="AI3313" s="258">
        <f t="shared" si="306"/>
        <v>0</v>
      </c>
    </row>
    <row r="3314" spans="1:35" ht="14.25" customHeight="1" x14ac:dyDescent="0.2">
      <c r="A3314" s="20"/>
      <c r="B3314" s="7"/>
      <c r="C3314" s="7"/>
      <c r="D3314" s="88"/>
      <c r="E3314" s="6"/>
      <c r="F3314" s="88"/>
      <c r="G3314" s="14"/>
      <c r="H3314" s="14"/>
      <c r="I3314" s="17"/>
      <c r="J3314" s="17"/>
      <c r="K3314" s="6"/>
      <c r="L3314" s="6"/>
      <c r="M3314" s="136"/>
      <c r="N3314" s="14"/>
      <c r="O3314" s="26"/>
      <c r="P3314" s="14"/>
      <c r="Q3314" s="14"/>
      <c r="R3314" s="14"/>
      <c r="S3314" s="14"/>
      <c r="T3314" s="14"/>
      <c r="U3314" s="14"/>
      <c r="V3314" s="6"/>
      <c r="W3314" s="256">
        <f t="shared" si="302"/>
        <v>0</v>
      </c>
      <c r="X3314" s="144" t="str">
        <f t="shared" si="304"/>
        <v/>
      </c>
      <c r="Y3314" s="26"/>
      <c r="Z3314" s="34"/>
      <c r="AA3314" s="34"/>
      <c r="AB3314" s="34"/>
      <c r="AC3314" s="35"/>
      <c r="AD3314" s="36"/>
      <c r="AE3314" s="49"/>
      <c r="AF3314" s="246"/>
      <c r="AG3314" s="257">
        <f t="shared" si="303"/>
        <v>0</v>
      </c>
      <c r="AH3314" s="252" t="str">
        <f t="shared" si="305"/>
        <v/>
      </c>
      <c r="AI3314" s="258">
        <f t="shared" si="306"/>
        <v>0</v>
      </c>
    </row>
    <row r="3315" spans="1:35" ht="14.25" customHeight="1" x14ac:dyDescent="0.2">
      <c r="A3315" s="20"/>
      <c r="B3315" s="7"/>
      <c r="C3315" s="7"/>
      <c r="D3315" s="88"/>
      <c r="E3315" s="6"/>
      <c r="F3315" s="88"/>
      <c r="G3315" s="14"/>
      <c r="H3315" s="14"/>
      <c r="I3315" s="17"/>
      <c r="J3315" s="17"/>
      <c r="K3315" s="6"/>
      <c r="L3315" s="6"/>
      <c r="M3315" s="136"/>
      <c r="N3315" s="14"/>
      <c r="O3315" s="26"/>
      <c r="P3315" s="14"/>
      <c r="Q3315" s="14"/>
      <c r="R3315" s="14"/>
      <c r="S3315" s="14"/>
      <c r="T3315" s="14"/>
      <c r="U3315" s="14"/>
      <c r="V3315" s="6"/>
      <c r="W3315" s="256">
        <f t="shared" si="302"/>
        <v>0</v>
      </c>
      <c r="X3315" s="144" t="str">
        <f t="shared" si="304"/>
        <v/>
      </c>
      <c r="Y3315" s="26"/>
      <c r="Z3315" s="34"/>
      <c r="AA3315" s="34"/>
      <c r="AB3315" s="34"/>
      <c r="AC3315" s="35"/>
      <c r="AD3315" s="36"/>
      <c r="AE3315" s="49"/>
      <c r="AF3315" s="246"/>
      <c r="AG3315" s="257">
        <f t="shared" si="303"/>
        <v>0</v>
      </c>
      <c r="AH3315" s="252" t="str">
        <f t="shared" si="305"/>
        <v/>
      </c>
      <c r="AI3315" s="258">
        <f t="shared" si="306"/>
        <v>0</v>
      </c>
    </row>
    <row r="3316" spans="1:35" ht="14.25" customHeight="1" x14ac:dyDescent="0.2">
      <c r="A3316" s="20"/>
      <c r="B3316" s="7"/>
      <c r="C3316" s="7"/>
      <c r="D3316" s="88"/>
      <c r="E3316" s="6"/>
      <c r="F3316" s="88"/>
      <c r="G3316" s="14"/>
      <c r="H3316" s="14"/>
      <c r="I3316" s="17"/>
      <c r="J3316" s="17"/>
      <c r="K3316" s="6"/>
      <c r="L3316" s="6"/>
      <c r="M3316" s="136"/>
      <c r="N3316" s="14"/>
      <c r="O3316" s="26"/>
      <c r="P3316" s="14"/>
      <c r="Q3316" s="14"/>
      <c r="R3316" s="14"/>
      <c r="S3316" s="14"/>
      <c r="T3316" s="14"/>
      <c r="U3316" s="14"/>
      <c r="V3316" s="6"/>
      <c r="W3316" s="256">
        <f t="shared" si="302"/>
        <v>0</v>
      </c>
      <c r="X3316" s="144" t="str">
        <f t="shared" si="304"/>
        <v/>
      </c>
      <c r="Y3316" s="26"/>
      <c r="Z3316" s="34"/>
      <c r="AA3316" s="34"/>
      <c r="AB3316" s="34"/>
      <c r="AC3316" s="35"/>
      <c r="AD3316" s="36"/>
      <c r="AE3316" s="49"/>
      <c r="AF3316" s="246"/>
      <c r="AG3316" s="257">
        <f t="shared" si="303"/>
        <v>0</v>
      </c>
      <c r="AH3316" s="252" t="str">
        <f t="shared" si="305"/>
        <v/>
      </c>
      <c r="AI3316" s="258">
        <f t="shared" si="306"/>
        <v>0</v>
      </c>
    </row>
    <row r="3317" spans="1:35" ht="14.25" customHeight="1" x14ac:dyDescent="0.2">
      <c r="A3317" s="20"/>
      <c r="B3317" s="7"/>
      <c r="C3317" s="7"/>
      <c r="D3317" s="88"/>
      <c r="E3317" s="6"/>
      <c r="F3317" s="88"/>
      <c r="G3317" s="14"/>
      <c r="H3317" s="14"/>
      <c r="I3317" s="17"/>
      <c r="J3317" s="17"/>
      <c r="K3317" s="6"/>
      <c r="L3317" s="6"/>
      <c r="M3317" s="136"/>
      <c r="N3317" s="14"/>
      <c r="O3317" s="26"/>
      <c r="P3317" s="14"/>
      <c r="Q3317" s="14"/>
      <c r="R3317" s="14"/>
      <c r="S3317" s="14"/>
      <c r="T3317" s="14"/>
      <c r="U3317" s="14"/>
      <c r="V3317" s="6"/>
      <c r="W3317" s="256">
        <f t="shared" si="302"/>
        <v>0</v>
      </c>
      <c r="X3317" s="144" t="str">
        <f t="shared" si="304"/>
        <v/>
      </c>
      <c r="Y3317" s="26"/>
      <c r="Z3317" s="34"/>
      <c r="AA3317" s="34"/>
      <c r="AB3317" s="34"/>
      <c r="AC3317" s="35"/>
      <c r="AD3317" s="36"/>
      <c r="AE3317" s="49"/>
      <c r="AF3317" s="246"/>
      <c r="AG3317" s="257">
        <f t="shared" si="303"/>
        <v>0</v>
      </c>
      <c r="AH3317" s="252" t="str">
        <f t="shared" si="305"/>
        <v/>
      </c>
      <c r="AI3317" s="258">
        <f t="shared" si="306"/>
        <v>0</v>
      </c>
    </row>
    <row r="3318" spans="1:35" ht="14.25" customHeight="1" x14ac:dyDescent="0.2">
      <c r="A3318" s="20"/>
      <c r="B3318" s="7"/>
      <c r="C3318" s="7"/>
      <c r="D3318" s="88"/>
      <c r="E3318" s="6"/>
      <c r="F3318" s="88"/>
      <c r="G3318" s="14"/>
      <c r="H3318" s="14"/>
      <c r="I3318" s="17"/>
      <c r="J3318" s="17"/>
      <c r="K3318" s="6"/>
      <c r="L3318" s="6"/>
      <c r="M3318" s="136"/>
      <c r="N3318" s="14"/>
      <c r="O3318" s="26"/>
      <c r="P3318" s="14"/>
      <c r="Q3318" s="14"/>
      <c r="R3318" s="14"/>
      <c r="S3318" s="14"/>
      <c r="T3318" s="14"/>
      <c r="U3318" s="14"/>
      <c r="V3318" s="6"/>
      <c r="W3318" s="256">
        <f t="shared" si="302"/>
        <v>0</v>
      </c>
      <c r="X3318" s="144" t="str">
        <f t="shared" si="304"/>
        <v/>
      </c>
      <c r="Y3318" s="26"/>
      <c r="Z3318" s="34"/>
      <c r="AA3318" s="34"/>
      <c r="AB3318" s="34"/>
      <c r="AC3318" s="35"/>
      <c r="AD3318" s="36"/>
      <c r="AE3318" s="49"/>
      <c r="AF3318" s="246"/>
      <c r="AG3318" s="257">
        <f t="shared" si="303"/>
        <v>0</v>
      </c>
      <c r="AH3318" s="252" t="str">
        <f t="shared" si="305"/>
        <v/>
      </c>
      <c r="AI3318" s="258">
        <f t="shared" si="306"/>
        <v>0</v>
      </c>
    </row>
    <row r="3319" spans="1:35" ht="14.25" customHeight="1" x14ac:dyDescent="0.2">
      <c r="A3319" s="20"/>
      <c r="B3319" s="7"/>
      <c r="C3319" s="7"/>
      <c r="D3319" s="88"/>
      <c r="E3319" s="6"/>
      <c r="F3319" s="88"/>
      <c r="G3319" s="14"/>
      <c r="H3319" s="14"/>
      <c r="I3319" s="17"/>
      <c r="J3319" s="17"/>
      <c r="K3319" s="6"/>
      <c r="L3319" s="6"/>
      <c r="M3319" s="136"/>
      <c r="N3319" s="14"/>
      <c r="O3319" s="26"/>
      <c r="P3319" s="14"/>
      <c r="Q3319" s="14"/>
      <c r="R3319" s="14"/>
      <c r="S3319" s="14"/>
      <c r="T3319" s="14"/>
      <c r="U3319" s="14"/>
      <c r="V3319" s="6"/>
      <c r="W3319" s="256">
        <f t="shared" si="302"/>
        <v>0</v>
      </c>
      <c r="X3319" s="144" t="str">
        <f t="shared" si="304"/>
        <v/>
      </c>
      <c r="Y3319" s="26"/>
      <c r="Z3319" s="34"/>
      <c r="AA3319" s="34"/>
      <c r="AB3319" s="34"/>
      <c r="AC3319" s="35"/>
      <c r="AD3319" s="36"/>
      <c r="AE3319" s="49"/>
      <c r="AF3319" s="246"/>
      <c r="AG3319" s="257">
        <f t="shared" si="303"/>
        <v>0</v>
      </c>
      <c r="AH3319" s="252" t="str">
        <f t="shared" si="305"/>
        <v/>
      </c>
      <c r="AI3319" s="258">
        <f t="shared" si="306"/>
        <v>0</v>
      </c>
    </row>
    <row r="3320" spans="1:35" ht="14.25" customHeight="1" x14ac:dyDescent="0.2">
      <c r="A3320" s="20"/>
      <c r="B3320" s="7"/>
      <c r="C3320" s="7"/>
      <c r="D3320" s="88"/>
      <c r="E3320" s="6"/>
      <c r="F3320" s="88"/>
      <c r="G3320" s="14"/>
      <c r="H3320" s="14"/>
      <c r="I3320" s="17"/>
      <c r="J3320" s="17"/>
      <c r="K3320" s="6"/>
      <c r="L3320" s="6"/>
      <c r="M3320" s="136"/>
      <c r="N3320" s="14"/>
      <c r="O3320" s="26"/>
      <c r="P3320" s="14"/>
      <c r="Q3320" s="14"/>
      <c r="R3320" s="14"/>
      <c r="S3320" s="14"/>
      <c r="T3320" s="14"/>
      <c r="U3320" s="14"/>
      <c r="V3320" s="6"/>
      <c r="W3320" s="256">
        <f t="shared" si="302"/>
        <v>0</v>
      </c>
      <c r="X3320" s="144" t="str">
        <f t="shared" si="304"/>
        <v/>
      </c>
      <c r="Y3320" s="26"/>
      <c r="Z3320" s="34"/>
      <c r="AA3320" s="34"/>
      <c r="AB3320" s="34"/>
      <c r="AC3320" s="35"/>
      <c r="AD3320" s="36"/>
      <c r="AE3320" s="49"/>
      <c r="AF3320" s="246"/>
      <c r="AG3320" s="257">
        <f t="shared" si="303"/>
        <v>0</v>
      </c>
      <c r="AH3320" s="252" t="str">
        <f t="shared" si="305"/>
        <v/>
      </c>
      <c r="AI3320" s="258">
        <f t="shared" si="306"/>
        <v>0</v>
      </c>
    </row>
    <row r="3321" spans="1:35" ht="14.25" customHeight="1" x14ac:dyDescent="0.2">
      <c r="A3321" s="20"/>
      <c r="B3321" s="7"/>
      <c r="C3321" s="7"/>
      <c r="D3321" s="88"/>
      <c r="E3321" s="6"/>
      <c r="F3321" s="88"/>
      <c r="G3321" s="14"/>
      <c r="H3321" s="14"/>
      <c r="I3321" s="17"/>
      <c r="J3321" s="17"/>
      <c r="K3321" s="6"/>
      <c r="L3321" s="6"/>
      <c r="M3321" s="136"/>
      <c r="N3321" s="14"/>
      <c r="O3321" s="26"/>
      <c r="P3321" s="14"/>
      <c r="Q3321" s="14"/>
      <c r="R3321" s="14"/>
      <c r="S3321" s="14"/>
      <c r="T3321" s="14"/>
      <c r="U3321" s="14"/>
      <c r="V3321" s="6"/>
      <c r="W3321" s="256">
        <f t="shared" si="302"/>
        <v>0</v>
      </c>
      <c r="X3321" s="144" t="str">
        <f t="shared" si="304"/>
        <v/>
      </c>
      <c r="Y3321" s="26"/>
      <c r="Z3321" s="34"/>
      <c r="AA3321" s="34"/>
      <c r="AB3321" s="34"/>
      <c r="AC3321" s="35"/>
      <c r="AD3321" s="36"/>
      <c r="AE3321" s="49"/>
      <c r="AF3321" s="246"/>
      <c r="AG3321" s="257">
        <f t="shared" si="303"/>
        <v>0</v>
      </c>
      <c r="AH3321" s="252" t="str">
        <f t="shared" si="305"/>
        <v/>
      </c>
      <c r="AI3321" s="258">
        <f t="shared" si="306"/>
        <v>0</v>
      </c>
    </row>
    <row r="3322" spans="1:35" ht="14.25" customHeight="1" x14ac:dyDescent="0.2">
      <c r="A3322" s="20"/>
      <c r="B3322" s="7"/>
      <c r="C3322" s="7"/>
      <c r="D3322" s="88"/>
      <c r="E3322" s="6"/>
      <c r="F3322" s="88"/>
      <c r="G3322" s="14"/>
      <c r="H3322" s="14"/>
      <c r="I3322" s="17"/>
      <c r="J3322" s="17"/>
      <c r="K3322" s="6"/>
      <c r="L3322" s="6"/>
      <c r="M3322" s="136"/>
      <c r="N3322" s="14"/>
      <c r="O3322" s="26"/>
      <c r="P3322" s="14"/>
      <c r="Q3322" s="14"/>
      <c r="R3322" s="14"/>
      <c r="S3322" s="14"/>
      <c r="T3322" s="14"/>
      <c r="U3322" s="14"/>
      <c r="V3322" s="6"/>
      <c r="W3322" s="256">
        <f t="shared" si="302"/>
        <v>0</v>
      </c>
      <c r="X3322" s="144" t="str">
        <f t="shared" si="304"/>
        <v/>
      </c>
      <c r="Y3322" s="26"/>
      <c r="Z3322" s="34"/>
      <c r="AA3322" s="34"/>
      <c r="AB3322" s="34"/>
      <c r="AC3322" s="35"/>
      <c r="AD3322" s="36"/>
      <c r="AE3322" s="49"/>
      <c r="AF3322" s="246"/>
      <c r="AG3322" s="257">
        <f t="shared" si="303"/>
        <v>0</v>
      </c>
      <c r="AH3322" s="252" t="str">
        <f t="shared" si="305"/>
        <v/>
      </c>
      <c r="AI3322" s="258">
        <f t="shared" si="306"/>
        <v>0</v>
      </c>
    </row>
    <row r="3323" spans="1:35" ht="14.25" customHeight="1" x14ac:dyDescent="0.2">
      <c r="A3323" s="20"/>
      <c r="B3323" s="7"/>
      <c r="C3323" s="7"/>
      <c r="D3323" s="88"/>
      <c r="E3323" s="6"/>
      <c r="F3323" s="88"/>
      <c r="G3323" s="14"/>
      <c r="H3323" s="14"/>
      <c r="I3323" s="17"/>
      <c r="J3323" s="17"/>
      <c r="K3323" s="6"/>
      <c r="L3323" s="6"/>
      <c r="M3323" s="136"/>
      <c r="N3323" s="14"/>
      <c r="O3323" s="26"/>
      <c r="P3323" s="14"/>
      <c r="Q3323" s="14"/>
      <c r="R3323" s="14"/>
      <c r="S3323" s="14"/>
      <c r="T3323" s="14"/>
      <c r="U3323" s="14"/>
      <c r="V3323" s="6"/>
      <c r="W3323" s="256">
        <f t="shared" si="302"/>
        <v>0</v>
      </c>
      <c r="X3323" s="144" t="str">
        <f t="shared" si="304"/>
        <v/>
      </c>
      <c r="Y3323" s="26"/>
      <c r="Z3323" s="34"/>
      <c r="AA3323" s="34"/>
      <c r="AB3323" s="34"/>
      <c r="AC3323" s="35"/>
      <c r="AD3323" s="36"/>
      <c r="AE3323" s="49"/>
      <c r="AF3323" s="246"/>
      <c r="AG3323" s="257">
        <f t="shared" si="303"/>
        <v>0</v>
      </c>
      <c r="AH3323" s="252" t="str">
        <f t="shared" si="305"/>
        <v/>
      </c>
      <c r="AI3323" s="258">
        <f t="shared" si="306"/>
        <v>0</v>
      </c>
    </row>
    <row r="3324" spans="1:35" ht="14.25" customHeight="1" x14ac:dyDescent="0.2">
      <c r="A3324" s="20"/>
      <c r="B3324" s="7"/>
      <c r="C3324" s="7"/>
      <c r="D3324" s="88"/>
      <c r="E3324" s="6"/>
      <c r="F3324" s="88"/>
      <c r="G3324" s="14"/>
      <c r="H3324" s="14"/>
      <c r="I3324" s="17"/>
      <c r="J3324" s="17"/>
      <c r="K3324" s="6"/>
      <c r="L3324" s="6"/>
      <c r="M3324" s="136"/>
      <c r="N3324" s="14"/>
      <c r="O3324" s="26"/>
      <c r="P3324" s="14"/>
      <c r="Q3324" s="14"/>
      <c r="R3324" s="14"/>
      <c r="S3324" s="14"/>
      <c r="T3324" s="14"/>
      <c r="U3324" s="14"/>
      <c r="V3324" s="6"/>
      <c r="W3324" s="256">
        <f t="shared" si="302"/>
        <v>0</v>
      </c>
      <c r="X3324" s="144" t="str">
        <f t="shared" si="304"/>
        <v/>
      </c>
      <c r="Y3324" s="26"/>
      <c r="Z3324" s="34"/>
      <c r="AA3324" s="34"/>
      <c r="AB3324" s="34"/>
      <c r="AC3324" s="35"/>
      <c r="AD3324" s="36"/>
      <c r="AE3324" s="49"/>
      <c r="AF3324" s="246"/>
      <c r="AG3324" s="257">
        <f t="shared" si="303"/>
        <v>0</v>
      </c>
      <c r="AH3324" s="252" t="str">
        <f t="shared" si="305"/>
        <v/>
      </c>
      <c r="AI3324" s="258">
        <f t="shared" si="306"/>
        <v>0</v>
      </c>
    </row>
    <row r="3325" spans="1:35" ht="14.25" customHeight="1" x14ac:dyDescent="0.2">
      <c r="A3325" s="20"/>
      <c r="B3325" s="7"/>
      <c r="C3325" s="7"/>
      <c r="D3325" s="88"/>
      <c r="E3325" s="6"/>
      <c r="F3325" s="88"/>
      <c r="G3325" s="14"/>
      <c r="H3325" s="14"/>
      <c r="I3325" s="17"/>
      <c r="J3325" s="17"/>
      <c r="K3325" s="6"/>
      <c r="L3325" s="6"/>
      <c r="M3325" s="136"/>
      <c r="N3325" s="14"/>
      <c r="O3325" s="26"/>
      <c r="P3325" s="14"/>
      <c r="Q3325" s="14"/>
      <c r="R3325" s="14"/>
      <c r="S3325" s="14"/>
      <c r="T3325" s="14"/>
      <c r="U3325" s="14"/>
      <c r="V3325" s="6"/>
      <c r="W3325" s="256">
        <f t="shared" si="302"/>
        <v>0</v>
      </c>
      <c r="X3325" s="144" t="str">
        <f t="shared" si="304"/>
        <v/>
      </c>
      <c r="Y3325" s="26"/>
      <c r="Z3325" s="34"/>
      <c r="AA3325" s="34"/>
      <c r="AB3325" s="34"/>
      <c r="AC3325" s="35"/>
      <c r="AD3325" s="36"/>
      <c r="AE3325" s="49"/>
      <c r="AF3325" s="246"/>
      <c r="AG3325" s="257">
        <f t="shared" si="303"/>
        <v>0</v>
      </c>
      <c r="AH3325" s="252" t="str">
        <f t="shared" si="305"/>
        <v/>
      </c>
      <c r="AI3325" s="258">
        <f t="shared" si="306"/>
        <v>0</v>
      </c>
    </row>
    <row r="3326" spans="1:35" ht="14.25" customHeight="1" x14ac:dyDescent="0.2">
      <c r="A3326" s="20"/>
      <c r="B3326" s="7"/>
      <c r="C3326" s="7"/>
      <c r="D3326" s="88"/>
      <c r="E3326" s="6"/>
      <c r="F3326" s="88"/>
      <c r="G3326" s="14"/>
      <c r="H3326" s="14"/>
      <c r="I3326" s="17"/>
      <c r="J3326" s="17"/>
      <c r="K3326" s="6"/>
      <c r="L3326" s="6"/>
      <c r="M3326" s="136"/>
      <c r="N3326" s="14"/>
      <c r="O3326" s="26"/>
      <c r="P3326" s="14"/>
      <c r="Q3326" s="14"/>
      <c r="R3326" s="14"/>
      <c r="S3326" s="14"/>
      <c r="T3326" s="14"/>
      <c r="U3326" s="14"/>
      <c r="V3326" s="6"/>
      <c r="W3326" s="256">
        <f t="shared" si="302"/>
        <v>0</v>
      </c>
      <c r="X3326" s="144" t="str">
        <f t="shared" si="304"/>
        <v/>
      </c>
      <c r="Y3326" s="26"/>
      <c r="Z3326" s="34"/>
      <c r="AA3326" s="34"/>
      <c r="AB3326" s="34"/>
      <c r="AC3326" s="35"/>
      <c r="AD3326" s="36"/>
      <c r="AE3326" s="49"/>
      <c r="AF3326" s="246"/>
      <c r="AG3326" s="257">
        <f t="shared" si="303"/>
        <v>0</v>
      </c>
      <c r="AH3326" s="252" t="str">
        <f t="shared" si="305"/>
        <v/>
      </c>
      <c r="AI3326" s="258">
        <f t="shared" si="306"/>
        <v>0</v>
      </c>
    </row>
    <row r="3327" spans="1:35" ht="14.25" customHeight="1" x14ac:dyDescent="0.2">
      <c r="A3327" s="20"/>
      <c r="B3327" s="7"/>
      <c r="C3327" s="7"/>
      <c r="D3327" s="88"/>
      <c r="E3327" s="6"/>
      <c r="F3327" s="88"/>
      <c r="G3327" s="14"/>
      <c r="H3327" s="14"/>
      <c r="I3327" s="17"/>
      <c r="J3327" s="17"/>
      <c r="K3327" s="6"/>
      <c r="L3327" s="6"/>
      <c r="M3327" s="136"/>
      <c r="N3327" s="14"/>
      <c r="O3327" s="26"/>
      <c r="P3327" s="14"/>
      <c r="Q3327" s="14"/>
      <c r="R3327" s="14"/>
      <c r="S3327" s="14"/>
      <c r="T3327" s="14"/>
      <c r="U3327" s="14"/>
      <c r="V3327" s="6"/>
      <c r="W3327" s="256">
        <f t="shared" si="302"/>
        <v>0</v>
      </c>
      <c r="X3327" s="144" t="str">
        <f t="shared" si="304"/>
        <v/>
      </c>
      <c r="Y3327" s="26"/>
      <c r="Z3327" s="34"/>
      <c r="AA3327" s="34"/>
      <c r="AB3327" s="34"/>
      <c r="AC3327" s="35"/>
      <c r="AD3327" s="36"/>
      <c r="AE3327" s="49"/>
      <c r="AF3327" s="246"/>
      <c r="AG3327" s="257">
        <f t="shared" si="303"/>
        <v>0</v>
      </c>
      <c r="AH3327" s="252" t="str">
        <f t="shared" si="305"/>
        <v/>
      </c>
      <c r="AI3327" s="258">
        <f t="shared" si="306"/>
        <v>0</v>
      </c>
    </row>
    <row r="3328" spans="1:35" ht="14.25" customHeight="1" x14ac:dyDescent="0.2">
      <c r="A3328" s="20"/>
      <c r="B3328" s="7"/>
      <c r="C3328" s="7"/>
      <c r="D3328" s="88"/>
      <c r="E3328" s="6"/>
      <c r="F3328" s="88"/>
      <c r="G3328" s="14"/>
      <c r="H3328" s="14"/>
      <c r="I3328" s="17"/>
      <c r="J3328" s="17"/>
      <c r="K3328" s="6"/>
      <c r="L3328" s="6"/>
      <c r="M3328" s="136"/>
      <c r="N3328" s="14"/>
      <c r="O3328" s="26"/>
      <c r="P3328" s="14"/>
      <c r="Q3328" s="14"/>
      <c r="R3328" s="14"/>
      <c r="S3328" s="14"/>
      <c r="T3328" s="14"/>
      <c r="U3328" s="14"/>
      <c r="V3328" s="6"/>
      <c r="W3328" s="256">
        <f t="shared" si="302"/>
        <v>0</v>
      </c>
      <c r="X3328" s="144" t="str">
        <f t="shared" si="304"/>
        <v/>
      </c>
      <c r="Y3328" s="26"/>
      <c r="Z3328" s="34"/>
      <c r="AA3328" s="34"/>
      <c r="AB3328" s="34"/>
      <c r="AC3328" s="35"/>
      <c r="AD3328" s="36"/>
      <c r="AE3328" s="49"/>
      <c r="AF3328" s="246"/>
      <c r="AG3328" s="257">
        <f t="shared" si="303"/>
        <v>0</v>
      </c>
      <c r="AH3328" s="252" t="str">
        <f t="shared" si="305"/>
        <v/>
      </c>
      <c r="AI3328" s="258">
        <f t="shared" si="306"/>
        <v>0</v>
      </c>
    </row>
    <row r="3329" spans="1:35" ht="14.25" customHeight="1" x14ac:dyDescent="0.2">
      <c r="A3329" s="20"/>
      <c r="B3329" s="7"/>
      <c r="C3329" s="7"/>
      <c r="D3329" s="88"/>
      <c r="E3329" s="6"/>
      <c r="F3329" s="88"/>
      <c r="G3329" s="14"/>
      <c r="H3329" s="14"/>
      <c r="I3329" s="17"/>
      <c r="J3329" s="17"/>
      <c r="K3329" s="6"/>
      <c r="L3329" s="6"/>
      <c r="M3329" s="136"/>
      <c r="N3329" s="14"/>
      <c r="O3329" s="26"/>
      <c r="P3329" s="14"/>
      <c r="Q3329" s="14"/>
      <c r="R3329" s="14"/>
      <c r="S3329" s="14"/>
      <c r="T3329" s="14"/>
      <c r="U3329" s="14"/>
      <c r="V3329" s="6"/>
      <c r="W3329" s="256">
        <f t="shared" si="302"/>
        <v>0</v>
      </c>
      <c r="X3329" s="144" t="str">
        <f t="shared" si="304"/>
        <v/>
      </c>
      <c r="Y3329" s="26"/>
      <c r="Z3329" s="34"/>
      <c r="AA3329" s="34"/>
      <c r="AB3329" s="34"/>
      <c r="AC3329" s="35"/>
      <c r="AD3329" s="36"/>
      <c r="AE3329" s="49"/>
      <c r="AF3329" s="246"/>
      <c r="AG3329" s="257">
        <f t="shared" si="303"/>
        <v>0</v>
      </c>
      <c r="AH3329" s="252" t="str">
        <f t="shared" si="305"/>
        <v/>
      </c>
      <c r="AI3329" s="258">
        <f t="shared" si="306"/>
        <v>0</v>
      </c>
    </row>
    <row r="3330" spans="1:35" ht="14.25" customHeight="1" x14ac:dyDescent="0.2">
      <c r="A3330" s="20"/>
      <c r="B3330" s="7"/>
      <c r="C3330" s="7"/>
      <c r="D3330" s="88"/>
      <c r="E3330" s="6"/>
      <c r="F3330" s="88"/>
      <c r="G3330" s="14"/>
      <c r="H3330" s="14"/>
      <c r="I3330" s="17"/>
      <c r="J3330" s="17"/>
      <c r="K3330" s="6"/>
      <c r="L3330" s="6"/>
      <c r="M3330" s="136"/>
      <c r="N3330" s="14"/>
      <c r="O3330" s="26"/>
      <c r="P3330" s="14"/>
      <c r="Q3330" s="14"/>
      <c r="R3330" s="14"/>
      <c r="S3330" s="14"/>
      <c r="T3330" s="14"/>
      <c r="U3330" s="14"/>
      <c r="V3330" s="6"/>
      <c r="W3330" s="256">
        <f t="shared" si="302"/>
        <v>0</v>
      </c>
      <c r="X3330" s="144" t="str">
        <f t="shared" si="304"/>
        <v/>
      </c>
      <c r="Y3330" s="26"/>
      <c r="Z3330" s="34"/>
      <c r="AA3330" s="34"/>
      <c r="AB3330" s="34"/>
      <c r="AC3330" s="35"/>
      <c r="AD3330" s="36"/>
      <c r="AE3330" s="49"/>
      <c r="AF3330" s="246"/>
      <c r="AG3330" s="257">
        <f t="shared" si="303"/>
        <v>0</v>
      </c>
      <c r="AH3330" s="252" t="str">
        <f t="shared" si="305"/>
        <v/>
      </c>
      <c r="AI3330" s="258">
        <f t="shared" si="306"/>
        <v>0</v>
      </c>
    </row>
    <row r="3331" spans="1:35" ht="14.25" customHeight="1" x14ac:dyDescent="0.2">
      <c r="A3331" s="20"/>
      <c r="B3331" s="7"/>
      <c r="C3331" s="7"/>
      <c r="D3331" s="88"/>
      <c r="E3331" s="6"/>
      <c r="F3331" s="88"/>
      <c r="G3331" s="14"/>
      <c r="H3331" s="14"/>
      <c r="I3331" s="17"/>
      <c r="J3331" s="17"/>
      <c r="K3331" s="6"/>
      <c r="L3331" s="6"/>
      <c r="M3331" s="136"/>
      <c r="N3331" s="14"/>
      <c r="O3331" s="26"/>
      <c r="P3331" s="14"/>
      <c r="Q3331" s="14"/>
      <c r="R3331" s="14"/>
      <c r="S3331" s="14"/>
      <c r="T3331" s="14"/>
      <c r="U3331" s="14"/>
      <c r="V3331" s="6"/>
      <c r="W3331" s="256">
        <f t="shared" si="302"/>
        <v>0</v>
      </c>
      <c r="X3331" s="144" t="str">
        <f t="shared" si="304"/>
        <v/>
      </c>
      <c r="Y3331" s="26"/>
      <c r="Z3331" s="34"/>
      <c r="AA3331" s="34"/>
      <c r="AB3331" s="34"/>
      <c r="AC3331" s="35"/>
      <c r="AD3331" s="36"/>
      <c r="AE3331" s="49"/>
      <c r="AF3331" s="246"/>
      <c r="AG3331" s="257">
        <f t="shared" si="303"/>
        <v>0</v>
      </c>
      <c r="AH3331" s="252" t="str">
        <f t="shared" si="305"/>
        <v/>
      </c>
      <c r="AI3331" s="258">
        <f t="shared" si="306"/>
        <v>0</v>
      </c>
    </row>
    <row r="3332" spans="1:35" ht="14.25" customHeight="1" x14ac:dyDescent="0.2">
      <c r="A3332" s="20"/>
      <c r="B3332" s="7"/>
      <c r="C3332" s="7"/>
      <c r="D3332" s="88"/>
      <c r="E3332" s="6"/>
      <c r="F3332" s="88"/>
      <c r="G3332" s="14"/>
      <c r="H3332" s="14"/>
      <c r="I3332" s="17"/>
      <c r="J3332" s="17"/>
      <c r="K3332" s="6"/>
      <c r="L3332" s="6"/>
      <c r="M3332" s="136"/>
      <c r="N3332" s="14"/>
      <c r="O3332" s="26"/>
      <c r="P3332" s="14"/>
      <c r="Q3332" s="14"/>
      <c r="R3332" s="14"/>
      <c r="S3332" s="14"/>
      <c r="T3332" s="14"/>
      <c r="U3332" s="14"/>
      <c r="V3332" s="6"/>
      <c r="W3332" s="256">
        <f t="shared" si="302"/>
        <v>0</v>
      </c>
      <c r="X3332" s="144" t="str">
        <f t="shared" si="304"/>
        <v/>
      </c>
      <c r="Y3332" s="26"/>
      <c r="Z3332" s="34"/>
      <c r="AA3332" s="34"/>
      <c r="AB3332" s="34"/>
      <c r="AC3332" s="35"/>
      <c r="AD3332" s="36"/>
      <c r="AE3332" s="49"/>
      <c r="AF3332" s="246"/>
      <c r="AG3332" s="257">
        <f t="shared" si="303"/>
        <v>0</v>
      </c>
      <c r="AH3332" s="252" t="str">
        <f t="shared" si="305"/>
        <v/>
      </c>
      <c r="AI3332" s="258">
        <f t="shared" si="306"/>
        <v>0</v>
      </c>
    </row>
    <row r="3333" spans="1:35" ht="14.25" customHeight="1" x14ac:dyDescent="0.2">
      <c r="A3333" s="20"/>
      <c r="B3333" s="7"/>
      <c r="C3333" s="7"/>
      <c r="D3333" s="88"/>
      <c r="E3333" s="6"/>
      <c r="F3333" s="88"/>
      <c r="G3333" s="14"/>
      <c r="H3333" s="14"/>
      <c r="I3333" s="17"/>
      <c r="J3333" s="17"/>
      <c r="K3333" s="6"/>
      <c r="L3333" s="6"/>
      <c r="M3333" s="136"/>
      <c r="N3333" s="14"/>
      <c r="O3333" s="26"/>
      <c r="P3333" s="14"/>
      <c r="Q3333" s="14"/>
      <c r="R3333" s="14"/>
      <c r="S3333" s="14"/>
      <c r="T3333" s="14"/>
      <c r="U3333" s="14"/>
      <c r="V3333" s="6"/>
      <c r="W3333" s="256">
        <f t="shared" si="302"/>
        <v>0</v>
      </c>
      <c r="X3333" s="144" t="str">
        <f t="shared" si="304"/>
        <v/>
      </c>
      <c r="Y3333" s="26"/>
      <c r="Z3333" s="34"/>
      <c r="AA3333" s="34"/>
      <c r="AB3333" s="34"/>
      <c r="AC3333" s="35"/>
      <c r="AD3333" s="36"/>
      <c r="AE3333" s="49"/>
      <c r="AF3333" s="246"/>
      <c r="AG3333" s="257">
        <f t="shared" si="303"/>
        <v>0</v>
      </c>
      <c r="AH3333" s="252" t="str">
        <f t="shared" si="305"/>
        <v/>
      </c>
      <c r="AI3333" s="258">
        <f t="shared" si="306"/>
        <v>0</v>
      </c>
    </row>
    <row r="3334" spans="1:35" ht="14.25" customHeight="1" x14ac:dyDescent="0.2">
      <c r="A3334" s="20"/>
      <c r="B3334" s="7"/>
      <c r="C3334" s="7"/>
      <c r="D3334" s="88"/>
      <c r="E3334" s="6"/>
      <c r="F3334" s="88"/>
      <c r="G3334" s="14"/>
      <c r="H3334" s="14"/>
      <c r="I3334" s="17"/>
      <c r="J3334" s="17"/>
      <c r="K3334" s="6"/>
      <c r="L3334" s="6"/>
      <c r="M3334" s="136"/>
      <c r="N3334" s="14"/>
      <c r="O3334" s="26"/>
      <c r="P3334" s="14"/>
      <c r="Q3334" s="14"/>
      <c r="R3334" s="14"/>
      <c r="S3334" s="14"/>
      <c r="T3334" s="14"/>
      <c r="U3334" s="14"/>
      <c r="V3334" s="6"/>
      <c r="W3334" s="256">
        <f t="shared" si="302"/>
        <v>0</v>
      </c>
      <c r="X3334" s="144" t="str">
        <f t="shared" si="304"/>
        <v/>
      </c>
      <c r="Y3334" s="26"/>
      <c r="Z3334" s="34"/>
      <c r="AA3334" s="34"/>
      <c r="AB3334" s="34"/>
      <c r="AC3334" s="35"/>
      <c r="AD3334" s="36"/>
      <c r="AE3334" s="49"/>
      <c r="AF3334" s="246"/>
      <c r="AG3334" s="257">
        <f t="shared" si="303"/>
        <v>0</v>
      </c>
      <c r="AH3334" s="252" t="str">
        <f t="shared" si="305"/>
        <v/>
      </c>
      <c r="AI3334" s="258">
        <f t="shared" si="306"/>
        <v>0</v>
      </c>
    </row>
    <row r="3335" spans="1:35" ht="14.25" customHeight="1" x14ac:dyDescent="0.2">
      <c r="A3335" s="20"/>
      <c r="B3335" s="7"/>
      <c r="C3335" s="7"/>
      <c r="D3335" s="88"/>
      <c r="E3335" s="6"/>
      <c r="F3335" s="88"/>
      <c r="G3335" s="14"/>
      <c r="H3335" s="14"/>
      <c r="I3335" s="17"/>
      <c r="J3335" s="17"/>
      <c r="K3335" s="6"/>
      <c r="L3335" s="6"/>
      <c r="M3335" s="136"/>
      <c r="N3335" s="14"/>
      <c r="O3335" s="26"/>
      <c r="P3335" s="14"/>
      <c r="Q3335" s="14"/>
      <c r="R3335" s="14"/>
      <c r="S3335" s="14"/>
      <c r="T3335" s="14"/>
      <c r="U3335" s="14"/>
      <c r="V3335" s="6"/>
      <c r="W3335" s="256">
        <f t="shared" si="302"/>
        <v>0</v>
      </c>
      <c r="X3335" s="144" t="str">
        <f t="shared" si="304"/>
        <v/>
      </c>
      <c r="Y3335" s="26"/>
      <c r="Z3335" s="34"/>
      <c r="AA3335" s="34"/>
      <c r="AB3335" s="34"/>
      <c r="AC3335" s="35"/>
      <c r="AD3335" s="36"/>
      <c r="AE3335" s="49"/>
      <c r="AF3335" s="246"/>
      <c r="AG3335" s="257">
        <f t="shared" si="303"/>
        <v>0</v>
      </c>
      <c r="AH3335" s="252" t="str">
        <f t="shared" si="305"/>
        <v/>
      </c>
      <c r="AI3335" s="258">
        <f t="shared" si="306"/>
        <v>0</v>
      </c>
    </row>
    <row r="3336" spans="1:35" ht="14.25" customHeight="1" x14ac:dyDescent="0.2">
      <c r="A3336" s="20"/>
      <c r="B3336" s="7"/>
      <c r="C3336" s="7"/>
      <c r="D3336" s="88"/>
      <c r="E3336" s="6"/>
      <c r="F3336" s="88"/>
      <c r="G3336" s="14"/>
      <c r="H3336" s="14"/>
      <c r="I3336" s="17"/>
      <c r="J3336" s="17"/>
      <c r="K3336" s="6"/>
      <c r="L3336" s="6"/>
      <c r="M3336" s="136"/>
      <c r="N3336" s="14"/>
      <c r="O3336" s="26"/>
      <c r="P3336" s="14"/>
      <c r="Q3336" s="14"/>
      <c r="R3336" s="14"/>
      <c r="S3336" s="14"/>
      <c r="T3336" s="14"/>
      <c r="U3336" s="14"/>
      <c r="V3336" s="6"/>
      <c r="W3336" s="256">
        <f t="shared" si="302"/>
        <v>0</v>
      </c>
      <c r="X3336" s="144" t="str">
        <f t="shared" si="304"/>
        <v/>
      </c>
      <c r="Y3336" s="26"/>
      <c r="Z3336" s="34"/>
      <c r="AA3336" s="34"/>
      <c r="AB3336" s="34"/>
      <c r="AC3336" s="35"/>
      <c r="AD3336" s="36"/>
      <c r="AE3336" s="49"/>
      <c r="AF3336" s="246"/>
      <c r="AG3336" s="257">
        <f t="shared" si="303"/>
        <v>0</v>
      </c>
      <c r="AH3336" s="252" t="str">
        <f t="shared" si="305"/>
        <v/>
      </c>
      <c r="AI3336" s="258">
        <f t="shared" si="306"/>
        <v>0</v>
      </c>
    </row>
    <row r="3337" spans="1:35" ht="14.25" customHeight="1" x14ac:dyDescent="0.2">
      <c r="A3337" s="20"/>
      <c r="B3337" s="7"/>
      <c r="C3337" s="7"/>
      <c r="D3337" s="88"/>
      <c r="E3337" s="6"/>
      <c r="F3337" s="88"/>
      <c r="G3337" s="14"/>
      <c r="H3337" s="14"/>
      <c r="I3337" s="17"/>
      <c r="J3337" s="17"/>
      <c r="K3337" s="6"/>
      <c r="L3337" s="6"/>
      <c r="M3337" s="136"/>
      <c r="N3337" s="14"/>
      <c r="O3337" s="26"/>
      <c r="P3337" s="14"/>
      <c r="Q3337" s="14"/>
      <c r="R3337" s="14"/>
      <c r="S3337" s="14"/>
      <c r="T3337" s="14"/>
      <c r="U3337" s="14"/>
      <c r="V3337" s="6"/>
      <c r="W3337" s="256">
        <f t="shared" si="302"/>
        <v>0</v>
      </c>
      <c r="X3337" s="144" t="str">
        <f t="shared" si="304"/>
        <v/>
      </c>
      <c r="Y3337" s="26"/>
      <c r="Z3337" s="34"/>
      <c r="AA3337" s="34"/>
      <c r="AB3337" s="34"/>
      <c r="AC3337" s="35"/>
      <c r="AD3337" s="36"/>
      <c r="AE3337" s="49"/>
      <c r="AF3337" s="246"/>
      <c r="AG3337" s="257">
        <f t="shared" si="303"/>
        <v>0</v>
      </c>
      <c r="AH3337" s="252" t="str">
        <f t="shared" si="305"/>
        <v/>
      </c>
      <c r="AI3337" s="258">
        <f t="shared" si="306"/>
        <v>0</v>
      </c>
    </row>
    <row r="3338" spans="1:35" ht="14.25" customHeight="1" x14ac:dyDescent="0.2">
      <c r="A3338" s="20"/>
      <c r="B3338" s="7"/>
      <c r="C3338" s="7"/>
      <c r="D3338" s="88"/>
      <c r="E3338" s="6"/>
      <c r="F3338" s="88"/>
      <c r="G3338" s="14"/>
      <c r="H3338" s="14"/>
      <c r="I3338" s="17"/>
      <c r="J3338" s="17"/>
      <c r="K3338" s="6"/>
      <c r="L3338" s="6"/>
      <c r="M3338" s="136"/>
      <c r="N3338" s="14"/>
      <c r="O3338" s="26"/>
      <c r="P3338" s="14"/>
      <c r="Q3338" s="14"/>
      <c r="R3338" s="14"/>
      <c r="S3338" s="14"/>
      <c r="T3338" s="14"/>
      <c r="U3338" s="14"/>
      <c r="V3338" s="6"/>
      <c r="W3338" s="256">
        <f t="shared" si="302"/>
        <v>0</v>
      </c>
      <c r="X3338" s="144" t="str">
        <f t="shared" si="304"/>
        <v/>
      </c>
      <c r="Y3338" s="26"/>
      <c r="Z3338" s="34"/>
      <c r="AA3338" s="34"/>
      <c r="AB3338" s="34"/>
      <c r="AC3338" s="35"/>
      <c r="AD3338" s="36"/>
      <c r="AE3338" s="49"/>
      <c r="AF3338" s="246"/>
      <c r="AG3338" s="257">
        <f t="shared" si="303"/>
        <v>0</v>
      </c>
      <c r="AH3338" s="252" t="str">
        <f t="shared" si="305"/>
        <v/>
      </c>
      <c r="AI3338" s="258">
        <f t="shared" si="306"/>
        <v>0</v>
      </c>
    </row>
    <row r="3339" spans="1:35" ht="14.25" customHeight="1" x14ac:dyDescent="0.2">
      <c r="A3339" s="20"/>
      <c r="B3339" s="7"/>
      <c r="C3339" s="7"/>
      <c r="D3339" s="88"/>
      <c r="E3339" s="6"/>
      <c r="F3339" s="88"/>
      <c r="G3339" s="14"/>
      <c r="H3339" s="14"/>
      <c r="I3339" s="17"/>
      <c r="J3339" s="17"/>
      <c r="K3339" s="6"/>
      <c r="L3339" s="6"/>
      <c r="M3339" s="136"/>
      <c r="N3339" s="14"/>
      <c r="O3339" s="26"/>
      <c r="P3339" s="14"/>
      <c r="Q3339" s="14"/>
      <c r="R3339" s="14"/>
      <c r="S3339" s="14"/>
      <c r="T3339" s="14"/>
      <c r="U3339" s="14"/>
      <c r="V3339" s="6"/>
      <c r="W3339" s="256">
        <f t="shared" si="302"/>
        <v>0</v>
      </c>
      <c r="X3339" s="144" t="str">
        <f t="shared" si="304"/>
        <v/>
      </c>
      <c r="Y3339" s="26"/>
      <c r="Z3339" s="34"/>
      <c r="AA3339" s="34"/>
      <c r="AB3339" s="34"/>
      <c r="AC3339" s="35"/>
      <c r="AD3339" s="36"/>
      <c r="AE3339" s="49"/>
      <c r="AF3339" s="246"/>
      <c r="AG3339" s="257">
        <f t="shared" si="303"/>
        <v>0</v>
      </c>
      <c r="AH3339" s="252" t="str">
        <f t="shared" si="305"/>
        <v/>
      </c>
      <c r="AI3339" s="258">
        <f t="shared" si="306"/>
        <v>0</v>
      </c>
    </row>
    <row r="3340" spans="1:35" ht="14.25" customHeight="1" x14ac:dyDescent="0.2">
      <c r="A3340" s="20"/>
      <c r="B3340" s="7"/>
      <c r="C3340" s="7"/>
      <c r="D3340" s="88"/>
      <c r="E3340" s="6"/>
      <c r="F3340" s="88"/>
      <c r="G3340" s="14"/>
      <c r="H3340" s="14"/>
      <c r="I3340" s="17"/>
      <c r="J3340" s="17"/>
      <c r="K3340" s="6"/>
      <c r="L3340" s="6"/>
      <c r="M3340" s="136"/>
      <c r="N3340" s="14"/>
      <c r="O3340" s="26"/>
      <c r="P3340" s="14"/>
      <c r="Q3340" s="14"/>
      <c r="R3340" s="14"/>
      <c r="S3340" s="14"/>
      <c r="T3340" s="14"/>
      <c r="U3340" s="14"/>
      <c r="V3340" s="6"/>
      <c r="W3340" s="256">
        <f t="shared" si="302"/>
        <v>0</v>
      </c>
      <c r="X3340" s="144" t="str">
        <f t="shared" si="304"/>
        <v/>
      </c>
      <c r="Y3340" s="26"/>
      <c r="Z3340" s="34"/>
      <c r="AA3340" s="34"/>
      <c r="AB3340" s="34"/>
      <c r="AC3340" s="35"/>
      <c r="AD3340" s="36"/>
      <c r="AE3340" s="49"/>
      <c r="AF3340" s="246"/>
      <c r="AG3340" s="257">
        <f t="shared" si="303"/>
        <v>0</v>
      </c>
      <c r="AH3340" s="252" t="str">
        <f t="shared" si="305"/>
        <v/>
      </c>
      <c r="AI3340" s="258">
        <f t="shared" si="306"/>
        <v>0</v>
      </c>
    </row>
    <row r="3341" spans="1:35" ht="14.25" customHeight="1" x14ac:dyDescent="0.2">
      <c r="A3341" s="20"/>
      <c r="B3341" s="7"/>
      <c r="C3341" s="7"/>
      <c r="D3341" s="88"/>
      <c r="E3341" s="6"/>
      <c r="F3341" s="88"/>
      <c r="G3341" s="14"/>
      <c r="H3341" s="14"/>
      <c r="I3341" s="17"/>
      <c r="J3341" s="17"/>
      <c r="K3341" s="6"/>
      <c r="L3341" s="6"/>
      <c r="M3341" s="136"/>
      <c r="N3341" s="14"/>
      <c r="O3341" s="26"/>
      <c r="P3341" s="14"/>
      <c r="Q3341" s="14"/>
      <c r="R3341" s="14"/>
      <c r="S3341" s="14"/>
      <c r="T3341" s="14"/>
      <c r="U3341" s="14"/>
      <c r="V3341" s="6"/>
      <c r="W3341" s="256">
        <f t="shared" si="302"/>
        <v>0</v>
      </c>
      <c r="X3341" s="144" t="str">
        <f t="shared" si="304"/>
        <v/>
      </c>
      <c r="Y3341" s="26"/>
      <c r="Z3341" s="34"/>
      <c r="AA3341" s="34"/>
      <c r="AB3341" s="34"/>
      <c r="AC3341" s="35"/>
      <c r="AD3341" s="36"/>
      <c r="AE3341" s="49"/>
      <c r="AF3341" s="246"/>
      <c r="AG3341" s="257">
        <f t="shared" si="303"/>
        <v>0</v>
      </c>
      <c r="AH3341" s="252" t="str">
        <f t="shared" si="305"/>
        <v/>
      </c>
      <c r="AI3341" s="258">
        <f t="shared" si="306"/>
        <v>0</v>
      </c>
    </row>
    <row r="3342" spans="1:35" ht="14.25" customHeight="1" x14ac:dyDescent="0.2">
      <c r="A3342" s="20"/>
      <c r="B3342" s="7"/>
      <c r="C3342" s="7"/>
      <c r="D3342" s="88"/>
      <c r="E3342" s="6"/>
      <c r="F3342" s="88"/>
      <c r="G3342" s="14"/>
      <c r="H3342" s="14"/>
      <c r="I3342" s="17"/>
      <c r="J3342" s="17"/>
      <c r="K3342" s="6"/>
      <c r="L3342" s="6"/>
      <c r="M3342" s="136"/>
      <c r="N3342" s="14"/>
      <c r="O3342" s="26"/>
      <c r="P3342" s="14"/>
      <c r="Q3342" s="14"/>
      <c r="R3342" s="14"/>
      <c r="S3342" s="14"/>
      <c r="T3342" s="14"/>
      <c r="U3342" s="14"/>
      <c r="V3342" s="6"/>
      <c r="W3342" s="256">
        <f t="shared" si="302"/>
        <v>0</v>
      </c>
      <c r="X3342" s="144" t="str">
        <f t="shared" si="304"/>
        <v/>
      </c>
      <c r="Y3342" s="26"/>
      <c r="Z3342" s="34"/>
      <c r="AA3342" s="34"/>
      <c r="AB3342" s="34"/>
      <c r="AC3342" s="35"/>
      <c r="AD3342" s="36"/>
      <c r="AE3342" s="49"/>
      <c r="AF3342" s="246"/>
      <c r="AG3342" s="257">
        <f t="shared" si="303"/>
        <v>0</v>
      </c>
      <c r="AH3342" s="252" t="str">
        <f t="shared" si="305"/>
        <v/>
      </c>
      <c r="AI3342" s="258">
        <f t="shared" si="306"/>
        <v>0</v>
      </c>
    </row>
    <row r="3343" spans="1:35" ht="14.25" customHeight="1" x14ac:dyDescent="0.2">
      <c r="A3343" s="20"/>
      <c r="B3343" s="7"/>
      <c r="C3343" s="7"/>
      <c r="D3343" s="88"/>
      <c r="E3343" s="6"/>
      <c r="F3343" s="88"/>
      <c r="G3343" s="14"/>
      <c r="H3343" s="14"/>
      <c r="I3343" s="17"/>
      <c r="J3343" s="17"/>
      <c r="K3343" s="6"/>
      <c r="L3343" s="6"/>
      <c r="M3343" s="136"/>
      <c r="N3343" s="14"/>
      <c r="O3343" s="26"/>
      <c r="P3343" s="14"/>
      <c r="Q3343" s="14"/>
      <c r="R3343" s="14"/>
      <c r="S3343" s="14"/>
      <c r="T3343" s="14"/>
      <c r="U3343" s="14"/>
      <c r="V3343" s="6"/>
      <c r="W3343" s="256">
        <f t="shared" si="302"/>
        <v>0</v>
      </c>
      <c r="X3343" s="144" t="str">
        <f t="shared" si="304"/>
        <v/>
      </c>
      <c r="Y3343" s="26"/>
      <c r="Z3343" s="34"/>
      <c r="AA3343" s="34"/>
      <c r="AB3343" s="34"/>
      <c r="AC3343" s="35"/>
      <c r="AD3343" s="36"/>
      <c r="AE3343" s="49"/>
      <c r="AF3343" s="246"/>
      <c r="AG3343" s="257">
        <f t="shared" si="303"/>
        <v>0</v>
      </c>
      <c r="AH3343" s="252" t="str">
        <f t="shared" si="305"/>
        <v/>
      </c>
      <c r="AI3343" s="258">
        <f t="shared" si="306"/>
        <v>0</v>
      </c>
    </row>
    <row r="3344" spans="1:35" ht="14.25" customHeight="1" x14ac:dyDescent="0.2">
      <c r="A3344" s="20"/>
      <c r="B3344" s="7"/>
      <c r="C3344" s="7"/>
      <c r="D3344" s="88"/>
      <c r="E3344" s="6"/>
      <c r="F3344" s="88"/>
      <c r="G3344" s="14"/>
      <c r="H3344" s="14"/>
      <c r="I3344" s="17"/>
      <c r="J3344" s="17"/>
      <c r="K3344" s="6"/>
      <c r="L3344" s="6"/>
      <c r="M3344" s="136"/>
      <c r="N3344" s="14"/>
      <c r="O3344" s="26"/>
      <c r="P3344" s="14"/>
      <c r="Q3344" s="14"/>
      <c r="R3344" s="14"/>
      <c r="S3344" s="14"/>
      <c r="T3344" s="14"/>
      <c r="U3344" s="14"/>
      <c r="V3344" s="6"/>
      <c r="W3344" s="256">
        <f t="shared" si="302"/>
        <v>0</v>
      </c>
      <c r="X3344" s="144" t="str">
        <f t="shared" si="304"/>
        <v/>
      </c>
      <c r="Y3344" s="26"/>
      <c r="Z3344" s="34"/>
      <c r="AA3344" s="34"/>
      <c r="AB3344" s="34"/>
      <c r="AC3344" s="35"/>
      <c r="AD3344" s="36"/>
      <c r="AE3344" s="49"/>
      <c r="AF3344" s="246"/>
      <c r="AG3344" s="257">
        <f t="shared" si="303"/>
        <v>0</v>
      </c>
      <c r="AH3344" s="252" t="str">
        <f t="shared" si="305"/>
        <v/>
      </c>
      <c r="AI3344" s="258">
        <f t="shared" si="306"/>
        <v>0</v>
      </c>
    </row>
    <row r="3345" spans="1:35" ht="14.25" customHeight="1" x14ac:dyDescent="0.2">
      <c r="A3345" s="20"/>
      <c r="B3345" s="7"/>
      <c r="C3345" s="7"/>
      <c r="D3345" s="88"/>
      <c r="E3345" s="6"/>
      <c r="F3345" s="88"/>
      <c r="G3345" s="14"/>
      <c r="H3345" s="14"/>
      <c r="I3345" s="17"/>
      <c r="J3345" s="17"/>
      <c r="K3345" s="6"/>
      <c r="L3345" s="6"/>
      <c r="M3345" s="136"/>
      <c r="N3345" s="14"/>
      <c r="O3345" s="26"/>
      <c r="P3345" s="14"/>
      <c r="Q3345" s="14"/>
      <c r="R3345" s="14"/>
      <c r="S3345" s="14"/>
      <c r="T3345" s="14"/>
      <c r="U3345" s="14"/>
      <c r="V3345" s="6"/>
      <c r="W3345" s="256">
        <f t="shared" si="302"/>
        <v>0</v>
      </c>
      <c r="X3345" s="144" t="str">
        <f t="shared" si="304"/>
        <v/>
      </c>
      <c r="Y3345" s="26"/>
      <c r="Z3345" s="34"/>
      <c r="AA3345" s="34"/>
      <c r="AB3345" s="34"/>
      <c r="AC3345" s="35"/>
      <c r="AD3345" s="36"/>
      <c r="AE3345" s="49"/>
      <c r="AF3345" s="246"/>
      <c r="AG3345" s="257">
        <f t="shared" si="303"/>
        <v>0</v>
      </c>
      <c r="AH3345" s="252" t="str">
        <f t="shared" si="305"/>
        <v/>
      </c>
      <c r="AI3345" s="258">
        <f t="shared" si="306"/>
        <v>0</v>
      </c>
    </row>
    <row r="3346" spans="1:35" ht="14.25" customHeight="1" x14ac:dyDescent="0.2">
      <c r="A3346" s="20"/>
      <c r="B3346" s="7"/>
      <c r="C3346" s="7"/>
      <c r="D3346" s="88"/>
      <c r="E3346" s="6"/>
      <c r="F3346" s="88"/>
      <c r="G3346" s="14"/>
      <c r="H3346" s="14"/>
      <c r="I3346" s="17"/>
      <c r="J3346" s="17"/>
      <c r="K3346" s="6"/>
      <c r="L3346" s="6"/>
      <c r="M3346" s="136"/>
      <c r="N3346" s="14"/>
      <c r="O3346" s="26"/>
      <c r="P3346" s="14"/>
      <c r="Q3346" s="14"/>
      <c r="R3346" s="14"/>
      <c r="S3346" s="14"/>
      <c r="T3346" s="14"/>
      <c r="U3346" s="14"/>
      <c r="V3346" s="6"/>
      <c r="W3346" s="256">
        <f t="shared" si="302"/>
        <v>0</v>
      </c>
      <c r="X3346" s="144" t="str">
        <f t="shared" si="304"/>
        <v/>
      </c>
      <c r="Y3346" s="26"/>
      <c r="Z3346" s="34"/>
      <c r="AA3346" s="34"/>
      <c r="AB3346" s="34"/>
      <c r="AC3346" s="35"/>
      <c r="AD3346" s="36"/>
      <c r="AE3346" s="49"/>
      <c r="AF3346" s="246"/>
      <c r="AG3346" s="257">
        <f t="shared" si="303"/>
        <v>0</v>
      </c>
      <c r="AH3346" s="252" t="str">
        <f t="shared" si="305"/>
        <v/>
      </c>
      <c r="AI3346" s="258">
        <f t="shared" si="306"/>
        <v>0</v>
      </c>
    </row>
    <row r="3347" spans="1:35" ht="14.25" customHeight="1" x14ac:dyDescent="0.2">
      <c r="A3347" s="20"/>
      <c r="B3347" s="7"/>
      <c r="C3347" s="7"/>
      <c r="D3347" s="88"/>
      <c r="E3347" s="6"/>
      <c r="F3347" s="88"/>
      <c r="G3347" s="14"/>
      <c r="H3347" s="14"/>
      <c r="I3347" s="17"/>
      <c r="J3347" s="17"/>
      <c r="K3347" s="6"/>
      <c r="L3347" s="6"/>
      <c r="M3347" s="136"/>
      <c r="N3347" s="14"/>
      <c r="O3347" s="26"/>
      <c r="P3347" s="14"/>
      <c r="Q3347" s="14"/>
      <c r="R3347" s="14"/>
      <c r="S3347" s="14"/>
      <c r="T3347" s="14"/>
      <c r="U3347" s="14"/>
      <c r="V3347" s="6"/>
      <c r="W3347" s="256">
        <f t="shared" si="302"/>
        <v>0</v>
      </c>
      <c r="X3347" s="144" t="str">
        <f t="shared" si="304"/>
        <v/>
      </c>
      <c r="Y3347" s="26"/>
      <c r="Z3347" s="34"/>
      <c r="AA3347" s="34"/>
      <c r="AB3347" s="34"/>
      <c r="AC3347" s="35"/>
      <c r="AD3347" s="36"/>
      <c r="AE3347" s="49"/>
      <c r="AF3347" s="246"/>
      <c r="AG3347" s="257">
        <f t="shared" si="303"/>
        <v>0</v>
      </c>
      <c r="AH3347" s="252" t="str">
        <f t="shared" si="305"/>
        <v/>
      </c>
      <c r="AI3347" s="258">
        <f t="shared" si="306"/>
        <v>0</v>
      </c>
    </row>
    <row r="3348" spans="1:35" ht="14.25" customHeight="1" x14ac:dyDescent="0.2">
      <c r="A3348" s="20"/>
      <c r="B3348" s="7"/>
      <c r="C3348" s="7"/>
      <c r="D3348" s="88"/>
      <c r="E3348" s="6"/>
      <c r="F3348" s="88"/>
      <c r="G3348" s="14"/>
      <c r="H3348" s="14"/>
      <c r="I3348" s="17"/>
      <c r="J3348" s="17"/>
      <c r="K3348" s="6"/>
      <c r="L3348" s="6"/>
      <c r="M3348" s="136"/>
      <c r="N3348" s="14"/>
      <c r="O3348" s="26"/>
      <c r="P3348" s="14"/>
      <c r="Q3348" s="14"/>
      <c r="R3348" s="14"/>
      <c r="S3348" s="14"/>
      <c r="T3348" s="14"/>
      <c r="U3348" s="14"/>
      <c r="V3348" s="6"/>
      <c r="W3348" s="256">
        <f t="shared" si="302"/>
        <v>0</v>
      </c>
      <c r="X3348" s="144" t="str">
        <f t="shared" si="304"/>
        <v/>
      </c>
      <c r="Y3348" s="26"/>
      <c r="Z3348" s="34"/>
      <c r="AA3348" s="34"/>
      <c r="AB3348" s="34"/>
      <c r="AC3348" s="35"/>
      <c r="AD3348" s="36"/>
      <c r="AE3348" s="49"/>
      <c r="AF3348" s="246"/>
      <c r="AG3348" s="257">
        <f t="shared" si="303"/>
        <v>0</v>
      </c>
      <c r="AH3348" s="252" t="str">
        <f t="shared" si="305"/>
        <v/>
      </c>
      <c r="AI3348" s="258">
        <f t="shared" si="306"/>
        <v>0</v>
      </c>
    </row>
    <row r="3349" spans="1:35" ht="14.25" customHeight="1" x14ac:dyDescent="0.2">
      <c r="A3349" s="20"/>
      <c r="B3349" s="7"/>
      <c r="C3349" s="7"/>
      <c r="D3349" s="88"/>
      <c r="E3349" s="6"/>
      <c r="F3349" s="88"/>
      <c r="G3349" s="14"/>
      <c r="H3349" s="14"/>
      <c r="I3349" s="17"/>
      <c r="J3349" s="17"/>
      <c r="K3349" s="6"/>
      <c r="L3349" s="6"/>
      <c r="M3349" s="136"/>
      <c r="N3349" s="14"/>
      <c r="O3349" s="26"/>
      <c r="P3349" s="14"/>
      <c r="Q3349" s="14"/>
      <c r="R3349" s="14"/>
      <c r="S3349" s="14"/>
      <c r="T3349" s="14"/>
      <c r="U3349" s="14"/>
      <c r="V3349" s="6"/>
      <c r="W3349" s="256">
        <f t="shared" si="302"/>
        <v>0</v>
      </c>
      <c r="X3349" s="144" t="str">
        <f t="shared" si="304"/>
        <v/>
      </c>
      <c r="Y3349" s="26"/>
      <c r="Z3349" s="34"/>
      <c r="AA3349" s="34"/>
      <c r="AB3349" s="34"/>
      <c r="AC3349" s="35"/>
      <c r="AD3349" s="36"/>
      <c r="AE3349" s="49"/>
      <c r="AF3349" s="246"/>
      <c r="AG3349" s="257">
        <f t="shared" si="303"/>
        <v>0</v>
      </c>
      <c r="AH3349" s="252" t="str">
        <f t="shared" si="305"/>
        <v/>
      </c>
      <c r="AI3349" s="258">
        <f t="shared" si="306"/>
        <v>0</v>
      </c>
    </row>
    <row r="3350" spans="1:35" ht="14.25" customHeight="1" x14ac:dyDescent="0.2">
      <c r="A3350" s="20"/>
      <c r="B3350" s="7"/>
      <c r="C3350" s="7"/>
      <c r="D3350" s="88"/>
      <c r="E3350" s="6"/>
      <c r="F3350" s="88"/>
      <c r="G3350" s="14"/>
      <c r="H3350" s="14"/>
      <c r="I3350" s="17"/>
      <c r="J3350" s="17"/>
      <c r="K3350" s="6"/>
      <c r="L3350" s="6"/>
      <c r="M3350" s="136"/>
      <c r="N3350" s="14"/>
      <c r="O3350" s="26"/>
      <c r="P3350" s="14"/>
      <c r="Q3350" s="14"/>
      <c r="R3350" s="14"/>
      <c r="S3350" s="14"/>
      <c r="T3350" s="14"/>
      <c r="U3350" s="14"/>
      <c r="V3350" s="6"/>
      <c r="W3350" s="256">
        <f t="shared" si="302"/>
        <v>0</v>
      </c>
      <c r="X3350" s="144" t="str">
        <f t="shared" si="304"/>
        <v/>
      </c>
      <c r="Y3350" s="26"/>
      <c r="Z3350" s="34"/>
      <c r="AA3350" s="34"/>
      <c r="AB3350" s="34"/>
      <c r="AC3350" s="35"/>
      <c r="AD3350" s="36"/>
      <c r="AE3350" s="49"/>
      <c r="AF3350" s="246"/>
      <c r="AG3350" s="257">
        <f t="shared" si="303"/>
        <v>0</v>
      </c>
      <c r="AH3350" s="252" t="str">
        <f t="shared" si="305"/>
        <v/>
      </c>
      <c r="AI3350" s="258">
        <f t="shared" si="306"/>
        <v>0</v>
      </c>
    </row>
    <row r="3351" spans="1:35" ht="14.25" customHeight="1" x14ac:dyDescent="0.2">
      <c r="A3351" s="20"/>
      <c r="B3351" s="7"/>
      <c r="C3351" s="7"/>
      <c r="D3351" s="88"/>
      <c r="E3351" s="6"/>
      <c r="F3351" s="88"/>
      <c r="G3351" s="14"/>
      <c r="H3351" s="14"/>
      <c r="I3351" s="17"/>
      <c r="J3351" s="17"/>
      <c r="K3351" s="6"/>
      <c r="L3351" s="6"/>
      <c r="M3351" s="136"/>
      <c r="N3351" s="14"/>
      <c r="O3351" s="26"/>
      <c r="P3351" s="14"/>
      <c r="Q3351" s="14"/>
      <c r="R3351" s="14"/>
      <c r="S3351" s="14"/>
      <c r="T3351" s="14"/>
      <c r="U3351" s="14"/>
      <c r="V3351" s="6"/>
      <c r="W3351" s="256">
        <f t="shared" si="302"/>
        <v>0</v>
      </c>
      <c r="X3351" s="144" t="str">
        <f t="shared" si="304"/>
        <v/>
      </c>
      <c r="Y3351" s="26"/>
      <c r="Z3351" s="34"/>
      <c r="AA3351" s="34"/>
      <c r="AB3351" s="34"/>
      <c r="AC3351" s="35"/>
      <c r="AD3351" s="36"/>
      <c r="AE3351" s="49"/>
      <c r="AF3351" s="246"/>
      <c r="AG3351" s="257">
        <f t="shared" si="303"/>
        <v>0</v>
      </c>
      <c r="AH3351" s="252" t="str">
        <f t="shared" si="305"/>
        <v/>
      </c>
      <c r="AI3351" s="258">
        <f t="shared" si="306"/>
        <v>0</v>
      </c>
    </row>
    <row r="3352" spans="1:35" ht="14.25" customHeight="1" x14ac:dyDescent="0.2">
      <c r="A3352" s="20"/>
      <c r="B3352" s="7"/>
      <c r="C3352" s="7"/>
      <c r="D3352" s="88"/>
      <c r="E3352" s="6"/>
      <c r="F3352" s="88"/>
      <c r="G3352" s="14"/>
      <c r="H3352" s="14"/>
      <c r="I3352" s="17"/>
      <c r="J3352" s="17"/>
      <c r="K3352" s="6"/>
      <c r="L3352" s="6"/>
      <c r="M3352" s="136"/>
      <c r="N3352" s="14"/>
      <c r="O3352" s="26"/>
      <c r="P3352" s="14"/>
      <c r="Q3352" s="14"/>
      <c r="R3352" s="14"/>
      <c r="S3352" s="14"/>
      <c r="T3352" s="14"/>
      <c r="U3352" s="14"/>
      <c r="V3352" s="6"/>
      <c r="W3352" s="256">
        <f t="shared" si="302"/>
        <v>0</v>
      </c>
      <c r="X3352" s="144" t="str">
        <f t="shared" si="304"/>
        <v/>
      </c>
      <c r="Y3352" s="26"/>
      <c r="Z3352" s="34"/>
      <c r="AA3352" s="34"/>
      <c r="AB3352" s="34"/>
      <c r="AC3352" s="35"/>
      <c r="AD3352" s="36"/>
      <c r="AE3352" s="49"/>
      <c r="AF3352" s="246"/>
      <c r="AG3352" s="257">
        <f t="shared" si="303"/>
        <v>0</v>
      </c>
      <c r="AH3352" s="252" t="str">
        <f t="shared" si="305"/>
        <v/>
      </c>
      <c r="AI3352" s="258">
        <f t="shared" si="306"/>
        <v>0</v>
      </c>
    </row>
    <row r="3353" spans="1:35" ht="14.25" customHeight="1" x14ac:dyDescent="0.2">
      <c r="A3353" s="20"/>
      <c r="B3353" s="7"/>
      <c r="C3353" s="7"/>
      <c r="D3353" s="88"/>
      <c r="E3353" s="6"/>
      <c r="F3353" s="88"/>
      <c r="G3353" s="14"/>
      <c r="H3353" s="14"/>
      <c r="I3353" s="17"/>
      <c r="J3353" s="17"/>
      <c r="K3353" s="6"/>
      <c r="L3353" s="6"/>
      <c r="M3353" s="136"/>
      <c r="N3353" s="14"/>
      <c r="O3353" s="26"/>
      <c r="P3353" s="14"/>
      <c r="Q3353" s="14"/>
      <c r="R3353" s="14"/>
      <c r="S3353" s="14"/>
      <c r="T3353" s="14"/>
      <c r="U3353" s="14"/>
      <c r="V3353" s="6"/>
      <c r="W3353" s="256">
        <f t="shared" si="302"/>
        <v>0</v>
      </c>
      <c r="X3353" s="144" t="str">
        <f t="shared" si="304"/>
        <v/>
      </c>
      <c r="Y3353" s="26"/>
      <c r="Z3353" s="34"/>
      <c r="AA3353" s="34"/>
      <c r="AB3353" s="34"/>
      <c r="AC3353" s="35"/>
      <c r="AD3353" s="36"/>
      <c r="AE3353" s="49"/>
      <c r="AF3353" s="246"/>
      <c r="AG3353" s="257">
        <f t="shared" si="303"/>
        <v>0</v>
      </c>
      <c r="AH3353" s="252" t="str">
        <f t="shared" si="305"/>
        <v/>
      </c>
      <c r="AI3353" s="258">
        <f t="shared" si="306"/>
        <v>0</v>
      </c>
    </row>
    <row r="3354" spans="1:35" ht="14.25" customHeight="1" x14ac:dyDescent="0.2">
      <c r="A3354" s="20"/>
      <c r="B3354" s="7"/>
      <c r="C3354" s="7"/>
      <c r="D3354" s="88"/>
      <c r="E3354" s="6"/>
      <c r="F3354" s="88"/>
      <c r="G3354" s="14"/>
      <c r="H3354" s="14"/>
      <c r="I3354" s="17"/>
      <c r="J3354" s="17"/>
      <c r="K3354" s="6"/>
      <c r="L3354" s="6"/>
      <c r="M3354" s="136"/>
      <c r="N3354" s="14"/>
      <c r="O3354" s="26"/>
      <c r="P3354" s="14"/>
      <c r="Q3354" s="14"/>
      <c r="R3354" s="14"/>
      <c r="S3354" s="14"/>
      <c r="T3354" s="14"/>
      <c r="U3354" s="14"/>
      <c r="V3354" s="6"/>
      <c r="W3354" s="256">
        <f t="shared" si="302"/>
        <v>0</v>
      </c>
      <c r="X3354" s="144" t="str">
        <f t="shared" si="304"/>
        <v/>
      </c>
      <c r="Y3354" s="26"/>
      <c r="Z3354" s="34"/>
      <c r="AA3354" s="34"/>
      <c r="AB3354" s="34"/>
      <c r="AC3354" s="35"/>
      <c r="AD3354" s="36"/>
      <c r="AE3354" s="49"/>
      <c r="AF3354" s="246"/>
      <c r="AG3354" s="257">
        <f t="shared" si="303"/>
        <v>0</v>
      </c>
      <c r="AH3354" s="252" t="str">
        <f t="shared" si="305"/>
        <v/>
      </c>
      <c r="AI3354" s="258">
        <f t="shared" si="306"/>
        <v>0</v>
      </c>
    </row>
    <row r="3355" spans="1:35" ht="14.25" customHeight="1" x14ac:dyDescent="0.2">
      <c r="A3355" s="20"/>
      <c r="B3355" s="7"/>
      <c r="C3355" s="7"/>
      <c r="D3355" s="88"/>
      <c r="E3355" s="6"/>
      <c r="F3355" s="88"/>
      <c r="G3355" s="14"/>
      <c r="H3355" s="14"/>
      <c r="I3355" s="17"/>
      <c r="J3355" s="17"/>
      <c r="K3355" s="6"/>
      <c r="L3355" s="6"/>
      <c r="M3355" s="136"/>
      <c r="N3355" s="14"/>
      <c r="O3355" s="26"/>
      <c r="P3355" s="14"/>
      <c r="Q3355" s="14"/>
      <c r="R3355" s="14"/>
      <c r="S3355" s="14"/>
      <c r="T3355" s="14"/>
      <c r="U3355" s="14"/>
      <c r="V3355" s="6"/>
      <c r="W3355" s="256">
        <f t="shared" si="302"/>
        <v>0</v>
      </c>
      <c r="X3355" s="144" t="str">
        <f t="shared" si="304"/>
        <v/>
      </c>
      <c r="Y3355" s="26"/>
      <c r="Z3355" s="34"/>
      <c r="AA3355" s="34"/>
      <c r="AB3355" s="34"/>
      <c r="AC3355" s="35"/>
      <c r="AD3355" s="36"/>
      <c r="AE3355" s="49"/>
      <c r="AF3355" s="246"/>
      <c r="AG3355" s="257">
        <f t="shared" si="303"/>
        <v>0</v>
      </c>
      <c r="AH3355" s="252" t="str">
        <f t="shared" si="305"/>
        <v/>
      </c>
      <c r="AI3355" s="258">
        <f t="shared" si="306"/>
        <v>0</v>
      </c>
    </row>
    <row r="3356" spans="1:35" ht="14.25" customHeight="1" x14ac:dyDescent="0.2">
      <c r="A3356" s="20"/>
      <c r="B3356" s="7"/>
      <c r="C3356" s="7"/>
      <c r="D3356" s="88"/>
      <c r="E3356" s="6"/>
      <c r="F3356" s="88"/>
      <c r="G3356" s="14"/>
      <c r="H3356" s="14"/>
      <c r="I3356" s="17"/>
      <c r="J3356" s="17"/>
      <c r="K3356" s="6"/>
      <c r="L3356" s="6"/>
      <c r="M3356" s="136"/>
      <c r="N3356" s="14"/>
      <c r="O3356" s="26"/>
      <c r="P3356" s="14"/>
      <c r="Q3356" s="14"/>
      <c r="R3356" s="14"/>
      <c r="S3356" s="14"/>
      <c r="T3356" s="14"/>
      <c r="U3356" s="14"/>
      <c r="V3356" s="6"/>
      <c r="W3356" s="256">
        <f t="shared" si="302"/>
        <v>0</v>
      </c>
      <c r="X3356" s="144" t="str">
        <f t="shared" si="304"/>
        <v/>
      </c>
      <c r="Y3356" s="26"/>
      <c r="Z3356" s="34"/>
      <c r="AA3356" s="34"/>
      <c r="AB3356" s="34"/>
      <c r="AC3356" s="35"/>
      <c r="AD3356" s="36"/>
      <c r="AE3356" s="49"/>
      <c r="AF3356" s="246"/>
      <c r="AG3356" s="257">
        <f t="shared" si="303"/>
        <v>0</v>
      </c>
      <c r="AH3356" s="252" t="str">
        <f t="shared" si="305"/>
        <v/>
      </c>
      <c r="AI3356" s="258">
        <f t="shared" si="306"/>
        <v>0</v>
      </c>
    </row>
    <row r="3357" spans="1:35" ht="14.25" customHeight="1" x14ac:dyDescent="0.2">
      <c r="A3357" s="20"/>
      <c r="B3357" s="7"/>
      <c r="C3357" s="7"/>
      <c r="D3357" s="88"/>
      <c r="E3357" s="6"/>
      <c r="F3357" s="88"/>
      <c r="G3357" s="14"/>
      <c r="H3357" s="14"/>
      <c r="I3357" s="17"/>
      <c r="J3357" s="17"/>
      <c r="K3357" s="6"/>
      <c r="L3357" s="6"/>
      <c r="M3357" s="136"/>
      <c r="N3357" s="14"/>
      <c r="O3357" s="26"/>
      <c r="P3357" s="14"/>
      <c r="Q3357" s="14"/>
      <c r="R3357" s="14"/>
      <c r="S3357" s="14"/>
      <c r="T3357" s="14"/>
      <c r="U3357" s="14"/>
      <c r="V3357" s="6"/>
      <c r="W3357" s="256">
        <f t="shared" si="302"/>
        <v>0</v>
      </c>
      <c r="X3357" s="144" t="str">
        <f t="shared" si="304"/>
        <v/>
      </c>
      <c r="Y3357" s="26"/>
      <c r="Z3357" s="34"/>
      <c r="AA3357" s="34"/>
      <c r="AB3357" s="34"/>
      <c r="AC3357" s="35"/>
      <c r="AD3357" s="36"/>
      <c r="AE3357" s="49"/>
      <c r="AF3357" s="246"/>
      <c r="AG3357" s="257">
        <f t="shared" si="303"/>
        <v>0</v>
      </c>
      <c r="AH3357" s="252" t="str">
        <f t="shared" si="305"/>
        <v/>
      </c>
      <c r="AI3357" s="258">
        <f t="shared" si="306"/>
        <v>0</v>
      </c>
    </row>
    <row r="3358" spans="1:35" ht="14.25" customHeight="1" x14ac:dyDescent="0.2">
      <c r="A3358" s="20"/>
      <c r="B3358" s="7"/>
      <c r="C3358" s="7"/>
      <c r="D3358" s="88"/>
      <c r="E3358" s="6"/>
      <c r="F3358" s="88"/>
      <c r="G3358" s="14"/>
      <c r="H3358" s="14"/>
      <c r="I3358" s="17"/>
      <c r="J3358" s="17"/>
      <c r="K3358" s="6"/>
      <c r="L3358" s="6"/>
      <c r="M3358" s="136"/>
      <c r="N3358" s="14"/>
      <c r="O3358" s="26"/>
      <c r="P3358" s="14"/>
      <c r="Q3358" s="14"/>
      <c r="R3358" s="14"/>
      <c r="S3358" s="14"/>
      <c r="T3358" s="14"/>
      <c r="U3358" s="14"/>
      <c r="V3358" s="6"/>
      <c r="W3358" s="256">
        <f t="shared" si="302"/>
        <v>0</v>
      </c>
      <c r="X3358" s="144" t="str">
        <f t="shared" si="304"/>
        <v/>
      </c>
      <c r="Y3358" s="26"/>
      <c r="Z3358" s="34"/>
      <c r="AA3358" s="34"/>
      <c r="AB3358" s="34"/>
      <c r="AC3358" s="35"/>
      <c r="AD3358" s="36"/>
      <c r="AE3358" s="49"/>
      <c r="AF3358" s="246"/>
      <c r="AG3358" s="257">
        <f t="shared" si="303"/>
        <v>0</v>
      </c>
      <c r="AH3358" s="252" t="str">
        <f t="shared" si="305"/>
        <v/>
      </c>
      <c r="AI3358" s="258">
        <f t="shared" si="306"/>
        <v>0</v>
      </c>
    </row>
    <row r="3359" spans="1:35" ht="14.25" customHeight="1" x14ac:dyDescent="0.2">
      <c r="A3359" s="20"/>
      <c r="B3359" s="7"/>
      <c r="C3359" s="7"/>
      <c r="D3359" s="88"/>
      <c r="E3359" s="6"/>
      <c r="F3359" s="88"/>
      <c r="G3359" s="14"/>
      <c r="H3359" s="14"/>
      <c r="I3359" s="17"/>
      <c r="J3359" s="17"/>
      <c r="K3359" s="6"/>
      <c r="L3359" s="6"/>
      <c r="M3359" s="136"/>
      <c r="N3359" s="14"/>
      <c r="O3359" s="26"/>
      <c r="P3359" s="14"/>
      <c r="Q3359" s="14"/>
      <c r="R3359" s="14"/>
      <c r="S3359" s="14"/>
      <c r="T3359" s="14"/>
      <c r="U3359" s="14"/>
      <c r="V3359" s="6"/>
      <c r="W3359" s="256">
        <f t="shared" si="302"/>
        <v>0</v>
      </c>
      <c r="X3359" s="144" t="str">
        <f t="shared" si="304"/>
        <v/>
      </c>
      <c r="Y3359" s="26"/>
      <c r="Z3359" s="34"/>
      <c r="AA3359" s="34"/>
      <c r="AB3359" s="34"/>
      <c r="AC3359" s="35"/>
      <c r="AD3359" s="36"/>
      <c r="AE3359" s="49"/>
      <c r="AF3359" s="246"/>
      <c r="AG3359" s="257">
        <f t="shared" si="303"/>
        <v>0</v>
      </c>
      <c r="AH3359" s="252" t="str">
        <f t="shared" si="305"/>
        <v/>
      </c>
      <c r="AI3359" s="258">
        <f t="shared" si="306"/>
        <v>0</v>
      </c>
    </row>
    <row r="3360" spans="1:35" ht="14.25" customHeight="1" x14ac:dyDescent="0.2">
      <c r="A3360" s="20"/>
      <c r="B3360" s="7"/>
      <c r="C3360" s="7"/>
      <c r="D3360" s="88"/>
      <c r="E3360" s="6"/>
      <c r="F3360" s="88"/>
      <c r="G3360" s="14"/>
      <c r="H3360" s="14"/>
      <c r="I3360" s="17"/>
      <c r="J3360" s="17"/>
      <c r="K3360" s="6"/>
      <c r="L3360" s="6"/>
      <c r="M3360" s="136"/>
      <c r="N3360" s="14"/>
      <c r="O3360" s="26"/>
      <c r="P3360" s="14"/>
      <c r="Q3360" s="14"/>
      <c r="R3360" s="14"/>
      <c r="S3360" s="14"/>
      <c r="T3360" s="14"/>
      <c r="U3360" s="14"/>
      <c r="V3360" s="6"/>
      <c r="W3360" s="256">
        <f t="shared" si="302"/>
        <v>0</v>
      </c>
      <c r="X3360" s="144" t="str">
        <f t="shared" si="304"/>
        <v/>
      </c>
      <c r="Y3360" s="26"/>
      <c r="Z3360" s="34"/>
      <c r="AA3360" s="34"/>
      <c r="AB3360" s="34"/>
      <c r="AC3360" s="35"/>
      <c r="AD3360" s="36"/>
      <c r="AE3360" s="49"/>
      <c r="AF3360" s="246"/>
      <c r="AG3360" s="257">
        <f t="shared" si="303"/>
        <v>0</v>
      </c>
      <c r="AH3360" s="252" t="str">
        <f t="shared" si="305"/>
        <v/>
      </c>
      <c r="AI3360" s="258">
        <f t="shared" si="306"/>
        <v>0</v>
      </c>
    </row>
    <row r="3361" spans="1:35" ht="14.25" customHeight="1" x14ac:dyDescent="0.2">
      <c r="A3361" s="20"/>
      <c r="B3361" s="7"/>
      <c r="C3361" s="7"/>
      <c r="D3361" s="88"/>
      <c r="E3361" s="6"/>
      <c r="F3361" s="88"/>
      <c r="G3361" s="14"/>
      <c r="H3361" s="14"/>
      <c r="I3361" s="17"/>
      <c r="J3361" s="17"/>
      <c r="K3361" s="6"/>
      <c r="L3361" s="6"/>
      <c r="M3361" s="136"/>
      <c r="N3361" s="14"/>
      <c r="O3361" s="26"/>
      <c r="P3361" s="14"/>
      <c r="Q3361" s="14"/>
      <c r="R3361" s="14"/>
      <c r="S3361" s="14"/>
      <c r="T3361" s="14"/>
      <c r="U3361" s="14"/>
      <c r="V3361" s="6"/>
      <c r="W3361" s="256">
        <f t="shared" si="302"/>
        <v>0</v>
      </c>
      <c r="X3361" s="144" t="str">
        <f t="shared" si="304"/>
        <v/>
      </c>
      <c r="Y3361" s="26"/>
      <c r="Z3361" s="34"/>
      <c r="AA3361" s="34"/>
      <c r="AB3361" s="34"/>
      <c r="AC3361" s="35"/>
      <c r="AD3361" s="36"/>
      <c r="AE3361" s="49"/>
      <c r="AF3361" s="246"/>
      <c r="AG3361" s="257">
        <f t="shared" si="303"/>
        <v>0</v>
      </c>
      <c r="AH3361" s="252" t="str">
        <f t="shared" si="305"/>
        <v/>
      </c>
      <c r="AI3361" s="258">
        <f t="shared" si="306"/>
        <v>0</v>
      </c>
    </row>
    <row r="3362" spans="1:35" ht="14.25" customHeight="1" x14ac:dyDescent="0.2">
      <c r="A3362" s="20"/>
      <c r="B3362" s="7"/>
      <c r="C3362" s="7"/>
      <c r="D3362" s="88"/>
      <c r="E3362" s="6"/>
      <c r="F3362" s="88"/>
      <c r="G3362" s="14"/>
      <c r="H3362" s="14"/>
      <c r="I3362" s="17"/>
      <c r="J3362" s="17"/>
      <c r="K3362" s="6"/>
      <c r="L3362" s="6"/>
      <c r="M3362" s="136"/>
      <c r="N3362" s="14"/>
      <c r="O3362" s="26"/>
      <c r="P3362" s="14"/>
      <c r="Q3362" s="14"/>
      <c r="R3362" s="14"/>
      <c r="S3362" s="14"/>
      <c r="T3362" s="14"/>
      <c r="U3362" s="14"/>
      <c r="V3362" s="6"/>
      <c r="W3362" s="256">
        <f t="shared" si="302"/>
        <v>0</v>
      </c>
      <c r="X3362" s="144" t="str">
        <f t="shared" si="304"/>
        <v/>
      </c>
      <c r="Y3362" s="26"/>
      <c r="Z3362" s="34"/>
      <c r="AA3362" s="34"/>
      <c r="AB3362" s="34"/>
      <c r="AC3362" s="35"/>
      <c r="AD3362" s="36"/>
      <c r="AE3362" s="49"/>
      <c r="AF3362" s="246"/>
      <c r="AG3362" s="257">
        <f t="shared" si="303"/>
        <v>0</v>
      </c>
      <c r="AH3362" s="252" t="str">
        <f t="shared" si="305"/>
        <v/>
      </c>
      <c r="AI3362" s="258">
        <f t="shared" si="306"/>
        <v>0</v>
      </c>
    </row>
    <row r="3363" spans="1:35" ht="14.25" customHeight="1" x14ac:dyDescent="0.2">
      <c r="A3363" s="20"/>
      <c r="B3363" s="7"/>
      <c r="C3363" s="7"/>
      <c r="D3363" s="88"/>
      <c r="E3363" s="6"/>
      <c r="F3363" s="88"/>
      <c r="G3363" s="14"/>
      <c r="H3363" s="14"/>
      <c r="I3363" s="17"/>
      <c r="J3363" s="17"/>
      <c r="K3363" s="6"/>
      <c r="L3363" s="6"/>
      <c r="M3363" s="136"/>
      <c r="N3363" s="14"/>
      <c r="O3363" s="26"/>
      <c r="P3363" s="14"/>
      <c r="Q3363" s="14"/>
      <c r="R3363" s="14"/>
      <c r="S3363" s="14"/>
      <c r="T3363" s="14"/>
      <c r="U3363" s="14"/>
      <c r="V3363" s="6"/>
      <c r="W3363" s="256">
        <f t="shared" si="302"/>
        <v>0</v>
      </c>
      <c r="X3363" s="144" t="str">
        <f t="shared" si="304"/>
        <v/>
      </c>
      <c r="Y3363" s="26"/>
      <c r="Z3363" s="34"/>
      <c r="AA3363" s="34"/>
      <c r="AB3363" s="34"/>
      <c r="AC3363" s="35"/>
      <c r="AD3363" s="36"/>
      <c r="AE3363" s="49"/>
      <c r="AF3363" s="246"/>
      <c r="AG3363" s="257">
        <f t="shared" si="303"/>
        <v>0</v>
      </c>
      <c r="AH3363" s="252" t="str">
        <f t="shared" si="305"/>
        <v/>
      </c>
      <c r="AI3363" s="258">
        <f t="shared" si="306"/>
        <v>0</v>
      </c>
    </row>
    <row r="3364" spans="1:35" ht="14.25" customHeight="1" x14ac:dyDescent="0.2">
      <c r="A3364" s="20"/>
      <c r="B3364" s="7"/>
      <c r="C3364" s="7"/>
      <c r="D3364" s="88"/>
      <c r="E3364" s="6"/>
      <c r="F3364" s="88"/>
      <c r="G3364" s="14"/>
      <c r="H3364" s="14"/>
      <c r="I3364" s="17"/>
      <c r="J3364" s="17"/>
      <c r="K3364" s="6"/>
      <c r="L3364" s="6"/>
      <c r="M3364" s="136"/>
      <c r="N3364" s="14"/>
      <c r="O3364" s="26"/>
      <c r="P3364" s="14"/>
      <c r="Q3364" s="14"/>
      <c r="R3364" s="14"/>
      <c r="S3364" s="14"/>
      <c r="T3364" s="14"/>
      <c r="U3364" s="14"/>
      <c r="V3364" s="6"/>
      <c r="W3364" s="256">
        <f t="shared" si="302"/>
        <v>0</v>
      </c>
      <c r="X3364" s="144" t="str">
        <f t="shared" si="304"/>
        <v/>
      </c>
      <c r="Y3364" s="26"/>
      <c r="Z3364" s="34"/>
      <c r="AA3364" s="34"/>
      <c r="AB3364" s="34"/>
      <c r="AC3364" s="35"/>
      <c r="AD3364" s="36"/>
      <c r="AE3364" s="49"/>
      <c r="AF3364" s="246"/>
      <c r="AG3364" s="257">
        <f t="shared" si="303"/>
        <v>0</v>
      </c>
      <c r="AH3364" s="252" t="str">
        <f t="shared" si="305"/>
        <v/>
      </c>
      <c r="AI3364" s="258">
        <f t="shared" si="306"/>
        <v>0</v>
      </c>
    </row>
    <row r="3365" spans="1:35" ht="14.25" customHeight="1" x14ac:dyDescent="0.2">
      <c r="A3365" s="20"/>
      <c r="B3365" s="7"/>
      <c r="C3365" s="7"/>
      <c r="D3365" s="88"/>
      <c r="E3365" s="6"/>
      <c r="F3365" s="88"/>
      <c r="G3365" s="14"/>
      <c r="H3365" s="14"/>
      <c r="I3365" s="17"/>
      <c r="J3365" s="17"/>
      <c r="K3365" s="6"/>
      <c r="L3365" s="6"/>
      <c r="M3365" s="136"/>
      <c r="N3365" s="14"/>
      <c r="O3365" s="26"/>
      <c r="P3365" s="14"/>
      <c r="Q3365" s="14"/>
      <c r="R3365" s="14"/>
      <c r="S3365" s="14"/>
      <c r="T3365" s="14"/>
      <c r="U3365" s="14"/>
      <c r="V3365" s="6"/>
      <c r="W3365" s="256">
        <f t="shared" si="302"/>
        <v>0</v>
      </c>
      <c r="X3365" s="144" t="str">
        <f t="shared" si="304"/>
        <v/>
      </c>
      <c r="Y3365" s="26"/>
      <c r="Z3365" s="34"/>
      <c r="AA3365" s="34"/>
      <c r="AB3365" s="34"/>
      <c r="AC3365" s="35"/>
      <c r="AD3365" s="36"/>
      <c r="AE3365" s="49"/>
      <c r="AF3365" s="246"/>
      <c r="AG3365" s="257">
        <f t="shared" si="303"/>
        <v>0</v>
      </c>
      <c r="AH3365" s="252" t="str">
        <f t="shared" si="305"/>
        <v/>
      </c>
      <c r="AI3365" s="258">
        <f t="shared" si="306"/>
        <v>0</v>
      </c>
    </row>
    <row r="3366" spans="1:35" ht="14.25" customHeight="1" x14ac:dyDescent="0.2">
      <c r="A3366" s="20"/>
      <c r="B3366" s="7"/>
      <c r="C3366" s="7"/>
      <c r="D3366" s="88"/>
      <c r="E3366" s="6"/>
      <c r="F3366" s="88"/>
      <c r="G3366" s="14"/>
      <c r="H3366" s="14"/>
      <c r="I3366" s="17"/>
      <c r="J3366" s="17"/>
      <c r="K3366" s="6"/>
      <c r="L3366" s="6"/>
      <c r="M3366" s="136"/>
      <c r="N3366" s="14"/>
      <c r="O3366" s="26"/>
      <c r="P3366" s="14"/>
      <c r="Q3366" s="14"/>
      <c r="R3366" s="14"/>
      <c r="S3366" s="14"/>
      <c r="T3366" s="14"/>
      <c r="U3366" s="14"/>
      <c r="V3366" s="6"/>
      <c r="W3366" s="256">
        <f t="shared" si="302"/>
        <v>0</v>
      </c>
      <c r="X3366" s="144" t="str">
        <f t="shared" si="304"/>
        <v/>
      </c>
      <c r="Y3366" s="26"/>
      <c r="Z3366" s="34"/>
      <c r="AA3366" s="34"/>
      <c r="AB3366" s="34"/>
      <c r="AC3366" s="35"/>
      <c r="AD3366" s="36"/>
      <c r="AE3366" s="49"/>
      <c r="AF3366" s="246"/>
      <c r="AG3366" s="257">
        <f t="shared" si="303"/>
        <v>0</v>
      </c>
      <c r="AH3366" s="252" t="str">
        <f t="shared" si="305"/>
        <v/>
      </c>
      <c r="AI3366" s="258">
        <f t="shared" si="306"/>
        <v>0</v>
      </c>
    </row>
    <row r="3367" spans="1:35" ht="14.25" customHeight="1" x14ac:dyDescent="0.2">
      <c r="A3367" s="20"/>
      <c r="B3367" s="7"/>
      <c r="C3367" s="7"/>
      <c r="D3367" s="88"/>
      <c r="E3367" s="6"/>
      <c r="F3367" s="88"/>
      <c r="G3367" s="14"/>
      <c r="H3367" s="14"/>
      <c r="I3367" s="17"/>
      <c r="J3367" s="17"/>
      <c r="K3367" s="6"/>
      <c r="L3367" s="6"/>
      <c r="M3367" s="136"/>
      <c r="N3367" s="14"/>
      <c r="O3367" s="26"/>
      <c r="P3367" s="14"/>
      <c r="Q3367" s="14"/>
      <c r="R3367" s="14"/>
      <c r="S3367" s="14"/>
      <c r="T3367" s="14"/>
      <c r="U3367" s="14"/>
      <c r="V3367" s="6"/>
      <c r="W3367" s="256">
        <f t="shared" si="302"/>
        <v>0</v>
      </c>
      <c r="X3367" s="144" t="str">
        <f t="shared" si="304"/>
        <v/>
      </c>
      <c r="Y3367" s="26"/>
      <c r="Z3367" s="34"/>
      <c r="AA3367" s="34"/>
      <c r="AB3367" s="34"/>
      <c r="AC3367" s="35"/>
      <c r="AD3367" s="36"/>
      <c r="AE3367" s="49"/>
      <c r="AF3367" s="246"/>
      <c r="AG3367" s="257">
        <f t="shared" si="303"/>
        <v>0</v>
      </c>
      <c r="AH3367" s="252" t="str">
        <f t="shared" si="305"/>
        <v/>
      </c>
      <c r="AI3367" s="258">
        <f t="shared" si="306"/>
        <v>0</v>
      </c>
    </row>
    <row r="3368" spans="1:35" ht="14.25" customHeight="1" x14ac:dyDescent="0.2">
      <c r="A3368" s="20"/>
      <c r="B3368" s="7"/>
      <c r="C3368" s="7"/>
      <c r="D3368" s="88"/>
      <c r="E3368" s="6"/>
      <c r="F3368" s="88"/>
      <c r="G3368" s="14"/>
      <c r="H3368" s="14"/>
      <c r="I3368" s="17"/>
      <c r="J3368" s="17"/>
      <c r="K3368" s="6"/>
      <c r="L3368" s="6"/>
      <c r="M3368" s="136"/>
      <c r="N3368" s="14"/>
      <c r="O3368" s="26"/>
      <c r="P3368" s="14"/>
      <c r="Q3368" s="14"/>
      <c r="R3368" s="14"/>
      <c r="S3368" s="14"/>
      <c r="T3368" s="14"/>
      <c r="U3368" s="14"/>
      <c r="V3368" s="6"/>
      <c r="W3368" s="256">
        <f t="shared" ref="W3368:W3431" si="307">S3368+T3368+U3368+V3368</f>
        <v>0</v>
      </c>
      <c r="X3368" s="144" t="str">
        <f t="shared" si="304"/>
        <v/>
      </c>
      <c r="Y3368" s="26"/>
      <c r="Z3368" s="34"/>
      <c r="AA3368" s="34"/>
      <c r="AB3368" s="34"/>
      <c r="AC3368" s="35"/>
      <c r="AD3368" s="36"/>
      <c r="AE3368" s="49"/>
      <c r="AF3368" s="246"/>
      <c r="AG3368" s="257">
        <f t="shared" ref="AG3368:AG3431" si="308">N3368*C3368</f>
        <v>0</v>
      </c>
      <c r="AH3368" s="252" t="str">
        <f t="shared" si="305"/>
        <v/>
      </c>
      <c r="AI3368" s="258">
        <f t="shared" si="306"/>
        <v>0</v>
      </c>
    </row>
    <row r="3369" spans="1:35" ht="14.25" customHeight="1" x14ac:dyDescent="0.2">
      <c r="A3369" s="20"/>
      <c r="B3369" s="7"/>
      <c r="C3369" s="7"/>
      <c r="D3369" s="88"/>
      <c r="E3369" s="6"/>
      <c r="F3369" s="88"/>
      <c r="G3369" s="14"/>
      <c r="H3369" s="14"/>
      <c r="I3369" s="17"/>
      <c r="J3369" s="17"/>
      <c r="K3369" s="6"/>
      <c r="L3369" s="6"/>
      <c r="M3369" s="136"/>
      <c r="N3369" s="14"/>
      <c r="O3369" s="26"/>
      <c r="P3369" s="14"/>
      <c r="Q3369" s="14"/>
      <c r="R3369" s="14"/>
      <c r="S3369" s="14"/>
      <c r="T3369" s="14"/>
      <c r="U3369" s="14"/>
      <c r="V3369" s="6"/>
      <c r="W3369" s="256">
        <f t="shared" si="307"/>
        <v>0</v>
      </c>
      <c r="X3369" s="144" t="str">
        <f t="shared" ref="X3369:X3432" si="309">IF(O3369="a",0,IF(O3369="d","0",IF(O3369="","",+N3369-S3369-T3369-U3369-V3369)))</f>
        <v/>
      </c>
      <c r="Y3369" s="26"/>
      <c r="Z3369" s="34"/>
      <c r="AA3369" s="34"/>
      <c r="AB3369" s="34"/>
      <c r="AC3369" s="35"/>
      <c r="AD3369" s="36"/>
      <c r="AE3369" s="49"/>
      <c r="AF3369" s="246"/>
      <c r="AG3369" s="257">
        <f t="shared" si="308"/>
        <v>0</v>
      </c>
      <c r="AH3369" s="252" t="str">
        <f t="shared" ref="AH3369:AH3432" si="310">IF(O3369="a",0,IF(O3369="d",0,IF(C3369="","",+N3369-(C3369*N3369))))</f>
        <v/>
      </c>
      <c r="AI3369" s="258">
        <f t="shared" si="306"/>
        <v>0</v>
      </c>
    </row>
    <row r="3370" spans="1:35" ht="14.25" customHeight="1" x14ac:dyDescent="0.2">
      <c r="A3370" s="20"/>
      <c r="B3370" s="7"/>
      <c r="C3370" s="7"/>
      <c r="D3370" s="88"/>
      <c r="E3370" s="6"/>
      <c r="F3370" s="88"/>
      <c r="G3370" s="14"/>
      <c r="H3370" s="14"/>
      <c r="I3370" s="17"/>
      <c r="J3370" s="17"/>
      <c r="K3370" s="6"/>
      <c r="L3370" s="6"/>
      <c r="M3370" s="136"/>
      <c r="N3370" s="14"/>
      <c r="O3370" s="26"/>
      <c r="P3370" s="14"/>
      <c r="Q3370" s="14"/>
      <c r="R3370" s="14"/>
      <c r="S3370" s="14"/>
      <c r="T3370" s="14"/>
      <c r="U3370" s="14"/>
      <c r="V3370" s="6"/>
      <c r="W3370" s="256">
        <f t="shared" si="307"/>
        <v>0</v>
      </c>
      <c r="X3370" s="144" t="str">
        <f t="shared" si="309"/>
        <v/>
      </c>
      <c r="Y3370" s="26"/>
      <c r="Z3370" s="34"/>
      <c r="AA3370" s="34"/>
      <c r="AB3370" s="34"/>
      <c r="AC3370" s="35"/>
      <c r="AD3370" s="36"/>
      <c r="AE3370" s="49"/>
      <c r="AF3370" s="246"/>
      <c r="AG3370" s="257">
        <f t="shared" si="308"/>
        <v>0</v>
      </c>
      <c r="AH3370" s="252" t="str">
        <f t="shared" si="310"/>
        <v/>
      </c>
      <c r="AI3370" s="258">
        <f t="shared" si="306"/>
        <v>0</v>
      </c>
    </row>
    <row r="3371" spans="1:35" ht="14.25" customHeight="1" x14ac:dyDescent="0.2">
      <c r="A3371" s="20"/>
      <c r="B3371" s="7"/>
      <c r="C3371" s="7"/>
      <c r="D3371" s="88"/>
      <c r="E3371" s="6"/>
      <c r="F3371" s="88"/>
      <c r="G3371" s="14"/>
      <c r="H3371" s="14"/>
      <c r="I3371" s="17"/>
      <c r="J3371" s="17"/>
      <c r="K3371" s="6"/>
      <c r="L3371" s="6"/>
      <c r="M3371" s="136"/>
      <c r="N3371" s="14"/>
      <c r="O3371" s="26"/>
      <c r="P3371" s="14"/>
      <c r="Q3371" s="14"/>
      <c r="R3371" s="14"/>
      <c r="S3371" s="14"/>
      <c r="T3371" s="14"/>
      <c r="U3371" s="14"/>
      <c r="V3371" s="6"/>
      <c r="W3371" s="256">
        <f t="shared" si="307"/>
        <v>0</v>
      </c>
      <c r="X3371" s="144" t="str">
        <f t="shared" si="309"/>
        <v/>
      </c>
      <c r="Y3371" s="26"/>
      <c r="Z3371" s="34"/>
      <c r="AA3371" s="34"/>
      <c r="AB3371" s="34"/>
      <c r="AC3371" s="35"/>
      <c r="AD3371" s="36"/>
      <c r="AE3371" s="49"/>
      <c r="AF3371" s="246"/>
      <c r="AG3371" s="257">
        <f t="shared" si="308"/>
        <v>0</v>
      </c>
      <c r="AH3371" s="252" t="str">
        <f t="shared" si="310"/>
        <v/>
      </c>
      <c r="AI3371" s="258">
        <f t="shared" si="306"/>
        <v>0</v>
      </c>
    </row>
    <row r="3372" spans="1:35" ht="14.25" customHeight="1" x14ac:dyDescent="0.2">
      <c r="A3372" s="20"/>
      <c r="B3372" s="7"/>
      <c r="C3372" s="7"/>
      <c r="D3372" s="88"/>
      <c r="E3372" s="6"/>
      <c r="F3372" s="88"/>
      <c r="G3372" s="14"/>
      <c r="H3372" s="14"/>
      <c r="I3372" s="17"/>
      <c r="J3372" s="17"/>
      <c r="K3372" s="6"/>
      <c r="L3372" s="6"/>
      <c r="M3372" s="136"/>
      <c r="N3372" s="14"/>
      <c r="O3372" s="26"/>
      <c r="P3372" s="14"/>
      <c r="Q3372" s="14"/>
      <c r="R3372" s="14"/>
      <c r="S3372" s="14"/>
      <c r="T3372" s="14"/>
      <c r="U3372" s="14"/>
      <c r="V3372" s="6"/>
      <c r="W3372" s="256">
        <f t="shared" si="307"/>
        <v>0</v>
      </c>
      <c r="X3372" s="144" t="str">
        <f t="shared" si="309"/>
        <v/>
      </c>
      <c r="Y3372" s="26"/>
      <c r="Z3372" s="34"/>
      <c r="AA3372" s="34"/>
      <c r="AB3372" s="34"/>
      <c r="AC3372" s="35"/>
      <c r="AD3372" s="36"/>
      <c r="AE3372" s="49"/>
      <c r="AF3372" s="246"/>
      <c r="AG3372" s="257">
        <f t="shared" si="308"/>
        <v>0</v>
      </c>
      <c r="AH3372" s="252" t="str">
        <f t="shared" si="310"/>
        <v/>
      </c>
      <c r="AI3372" s="258">
        <f t="shared" si="306"/>
        <v>0</v>
      </c>
    </row>
    <row r="3373" spans="1:35" ht="14.25" customHeight="1" x14ac:dyDescent="0.2">
      <c r="A3373" s="20"/>
      <c r="B3373" s="7"/>
      <c r="C3373" s="7"/>
      <c r="D3373" s="88"/>
      <c r="E3373" s="6"/>
      <c r="F3373" s="88"/>
      <c r="G3373" s="14"/>
      <c r="H3373" s="14"/>
      <c r="I3373" s="17"/>
      <c r="J3373" s="17"/>
      <c r="K3373" s="6"/>
      <c r="L3373" s="6"/>
      <c r="M3373" s="136"/>
      <c r="N3373" s="14"/>
      <c r="O3373" s="26"/>
      <c r="P3373" s="14"/>
      <c r="Q3373" s="14"/>
      <c r="R3373" s="14"/>
      <c r="S3373" s="14"/>
      <c r="T3373" s="14"/>
      <c r="U3373" s="14"/>
      <c r="V3373" s="6"/>
      <c r="W3373" s="256">
        <f t="shared" si="307"/>
        <v>0</v>
      </c>
      <c r="X3373" s="144" t="str">
        <f t="shared" si="309"/>
        <v/>
      </c>
      <c r="Y3373" s="26"/>
      <c r="Z3373" s="34"/>
      <c r="AA3373" s="34"/>
      <c r="AB3373" s="34"/>
      <c r="AC3373" s="35"/>
      <c r="AD3373" s="36"/>
      <c r="AE3373" s="49"/>
      <c r="AF3373" s="246"/>
      <c r="AG3373" s="257">
        <f t="shared" si="308"/>
        <v>0</v>
      </c>
      <c r="AH3373" s="252" t="str">
        <f t="shared" si="310"/>
        <v/>
      </c>
      <c r="AI3373" s="258">
        <f t="shared" si="306"/>
        <v>0</v>
      </c>
    </row>
    <row r="3374" spans="1:35" ht="14.25" customHeight="1" x14ac:dyDescent="0.2">
      <c r="A3374" s="20"/>
      <c r="B3374" s="7"/>
      <c r="C3374" s="7"/>
      <c r="D3374" s="88"/>
      <c r="E3374" s="6"/>
      <c r="F3374" s="88"/>
      <c r="G3374" s="14"/>
      <c r="H3374" s="14"/>
      <c r="I3374" s="17"/>
      <c r="J3374" s="17"/>
      <c r="K3374" s="6"/>
      <c r="L3374" s="6"/>
      <c r="M3374" s="136"/>
      <c r="N3374" s="14"/>
      <c r="O3374" s="26"/>
      <c r="P3374" s="14"/>
      <c r="Q3374" s="14"/>
      <c r="R3374" s="14"/>
      <c r="S3374" s="14"/>
      <c r="T3374" s="14"/>
      <c r="U3374" s="14"/>
      <c r="V3374" s="6"/>
      <c r="W3374" s="256">
        <f t="shared" si="307"/>
        <v>0</v>
      </c>
      <c r="X3374" s="144" t="str">
        <f t="shared" si="309"/>
        <v/>
      </c>
      <c r="Y3374" s="26"/>
      <c r="Z3374" s="34"/>
      <c r="AA3374" s="34"/>
      <c r="AB3374" s="34"/>
      <c r="AC3374" s="35"/>
      <c r="AD3374" s="36"/>
      <c r="AE3374" s="49"/>
      <c r="AF3374" s="246"/>
      <c r="AG3374" s="257">
        <f t="shared" si="308"/>
        <v>0</v>
      </c>
      <c r="AH3374" s="252" t="str">
        <f t="shared" si="310"/>
        <v/>
      </c>
      <c r="AI3374" s="258">
        <f t="shared" ref="AI3374:AI3437" si="311">AG3374-W3374</f>
        <v>0</v>
      </c>
    </row>
    <row r="3375" spans="1:35" ht="14.25" customHeight="1" x14ac:dyDescent="0.2">
      <c r="A3375" s="20"/>
      <c r="B3375" s="7"/>
      <c r="C3375" s="7"/>
      <c r="D3375" s="88"/>
      <c r="E3375" s="6"/>
      <c r="F3375" s="88"/>
      <c r="G3375" s="14"/>
      <c r="H3375" s="14"/>
      <c r="I3375" s="17"/>
      <c r="J3375" s="17"/>
      <c r="K3375" s="6"/>
      <c r="L3375" s="6"/>
      <c r="M3375" s="136"/>
      <c r="N3375" s="14"/>
      <c r="O3375" s="26"/>
      <c r="P3375" s="14"/>
      <c r="Q3375" s="14"/>
      <c r="R3375" s="14"/>
      <c r="S3375" s="14"/>
      <c r="T3375" s="14"/>
      <c r="U3375" s="14"/>
      <c r="V3375" s="6"/>
      <c r="W3375" s="256">
        <f t="shared" si="307"/>
        <v>0</v>
      </c>
      <c r="X3375" s="144" t="str">
        <f t="shared" si="309"/>
        <v/>
      </c>
      <c r="Y3375" s="26"/>
      <c r="Z3375" s="34"/>
      <c r="AA3375" s="34"/>
      <c r="AB3375" s="34"/>
      <c r="AC3375" s="35"/>
      <c r="AD3375" s="36"/>
      <c r="AE3375" s="49"/>
      <c r="AF3375" s="246"/>
      <c r="AG3375" s="257">
        <f t="shared" si="308"/>
        <v>0</v>
      </c>
      <c r="AH3375" s="252" t="str">
        <f t="shared" si="310"/>
        <v/>
      </c>
      <c r="AI3375" s="258">
        <f t="shared" si="311"/>
        <v>0</v>
      </c>
    </row>
    <row r="3376" spans="1:35" ht="14.25" customHeight="1" x14ac:dyDescent="0.2">
      <c r="A3376" s="20"/>
      <c r="B3376" s="7"/>
      <c r="C3376" s="7"/>
      <c r="D3376" s="88"/>
      <c r="E3376" s="6"/>
      <c r="F3376" s="88"/>
      <c r="G3376" s="14"/>
      <c r="H3376" s="14"/>
      <c r="I3376" s="17"/>
      <c r="J3376" s="17"/>
      <c r="K3376" s="6"/>
      <c r="L3376" s="6"/>
      <c r="M3376" s="136"/>
      <c r="N3376" s="14"/>
      <c r="O3376" s="26"/>
      <c r="P3376" s="14"/>
      <c r="Q3376" s="14"/>
      <c r="R3376" s="14"/>
      <c r="S3376" s="14"/>
      <c r="T3376" s="14"/>
      <c r="U3376" s="14"/>
      <c r="V3376" s="6"/>
      <c r="W3376" s="256">
        <f t="shared" si="307"/>
        <v>0</v>
      </c>
      <c r="X3376" s="144" t="str">
        <f t="shared" si="309"/>
        <v/>
      </c>
      <c r="Y3376" s="26"/>
      <c r="Z3376" s="34"/>
      <c r="AA3376" s="34"/>
      <c r="AB3376" s="34"/>
      <c r="AC3376" s="35"/>
      <c r="AD3376" s="36"/>
      <c r="AE3376" s="49"/>
      <c r="AF3376" s="246"/>
      <c r="AG3376" s="257">
        <f t="shared" si="308"/>
        <v>0</v>
      </c>
      <c r="AH3376" s="252" t="str">
        <f t="shared" si="310"/>
        <v/>
      </c>
      <c r="AI3376" s="258">
        <f t="shared" si="311"/>
        <v>0</v>
      </c>
    </row>
    <row r="3377" spans="1:35" ht="14.25" customHeight="1" x14ac:dyDescent="0.2">
      <c r="A3377" s="20"/>
      <c r="B3377" s="7"/>
      <c r="C3377" s="7"/>
      <c r="D3377" s="88"/>
      <c r="E3377" s="6"/>
      <c r="F3377" s="88"/>
      <c r="G3377" s="14"/>
      <c r="H3377" s="14"/>
      <c r="I3377" s="17"/>
      <c r="J3377" s="17"/>
      <c r="K3377" s="6"/>
      <c r="L3377" s="6"/>
      <c r="M3377" s="136"/>
      <c r="N3377" s="14"/>
      <c r="O3377" s="26"/>
      <c r="P3377" s="14"/>
      <c r="Q3377" s="14"/>
      <c r="R3377" s="14"/>
      <c r="S3377" s="14"/>
      <c r="T3377" s="14"/>
      <c r="U3377" s="14"/>
      <c r="V3377" s="6"/>
      <c r="W3377" s="256">
        <f t="shared" si="307"/>
        <v>0</v>
      </c>
      <c r="X3377" s="144" t="str">
        <f t="shared" si="309"/>
        <v/>
      </c>
      <c r="Y3377" s="26"/>
      <c r="Z3377" s="34"/>
      <c r="AA3377" s="34"/>
      <c r="AB3377" s="34"/>
      <c r="AC3377" s="35"/>
      <c r="AD3377" s="36"/>
      <c r="AE3377" s="49"/>
      <c r="AF3377" s="246"/>
      <c r="AG3377" s="257">
        <f t="shared" si="308"/>
        <v>0</v>
      </c>
      <c r="AH3377" s="252" t="str">
        <f t="shared" si="310"/>
        <v/>
      </c>
      <c r="AI3377" s="258">
        <f t="shared" si="311"/>
        <v>0</v>
      </c>
    </row>
    <row r="3378" spans="1:35" ht="14.25" customHeight="1" x14ac:dyDescent="0.2">
      <c r="A3378" s="20"/>
      <c r="B3378" s="7"/>
      <c r="C3378" s="7"/>
      <c r="D3378" s="88"/>
      <c r="E3378" s="6"/>
      <c r="F3378" s="88"/>
      <c r="G3378" s="14"/>
      <c r="H3378" s="14"/>
      <c r="I3378" s="17"/>
      <c r="J3378" s="17"/>
      <c r="K3378" s="6"/>
      <c r="L3378" s="6"/>
      <c r="M3378" s="136"/>
      <c r="N3378" s="14"/>
      <c r="O3378" s="26"/>
      <c r="P3378" s="14"/>
      <c r="Q3378" s="14"/>
      <c r="R3378" s="14"/>
      <c r="S3378" s="14"/>
      <c r="T3378" s="14"/>
      <c r="U3378" s="14"/>
      <c r="V3378" s="6"/>
      <c r="W3378" s="256">
        <f t="shared" si="307"/>
        <v>0</v>
      </c>
      <c r="X3378" s="144" t="str">
        <f t="shared" si="309"/>
        <v/>
      </c>
      <c r="Y3378" s="26"/>
      <c r="Z3378" s="34"/>
      <c r="AA3378" s="34"/>
      <c r="AB3378" s="34"/>
      <c r="AC3378" s="35"/>
      <c r="AD3378" s="36"/>
      <c r="AE3378" s="49"/>
      <c r="AF3378" s="246"/>
      <c r="AG3378" s="257">
        <f t="shared" si="308"/>
        <v>0</v>
      </c>
      <c r="AH3378" s="252" t="str">
        <f t="shared" si="310"/>
        <v/>
      </c>
      <c r="AI3378" s="258">
        <f t="shared" si="311"/>
        <v>0</v>
      </c>
    </row>
    <row r="3379" spans="1:35" ht="14.25" customHeight="1" x14ac:dyDescent="0.2">
      <c r="A3379" s="20"/>
      <c r="B3379" s="7"/>
      <c r="C3379" s="7"/>
      <c r="D3379" s="88"/>
      <c r="E3379" s="6"/>
      <c r="F3379" s="88"/>
      <c r="G3379" s="14"/>
      <c r="H3379" s="14"/>
      <c r="I3379" s="17"/>
      <c r="J3379" s="17"/>
      <c r="K3379" s="6"/>
      <c r="L3379" s="6"/>
      <c r="M3379" s="136"/>
      <c r="N3379" s="14"/>
      <c r="O3379" s="26"/>
      <c r="P3379" s="14"/>
      <c r="Q3379" s="14"/>
      <c r="R3379" s="14"/>
      <c r="S3379" s="14"/>
      <c r="T3379" s="14"/>
      <c r="U3379" s="14"/>
      <c r="V3379" s="6"/>
      <c r="W3379" s="256">
        <f t="shared" si="307"/>
        <v>0</v>
      </c>
      <c r="X3379" s="144" t="str">
        <f t="shared" si="309"/>
        <v/>
      </c>
      <c r="Y3379" s="26"/>
      <c r="Z3379" s="34"/>
      <c r="AA3379" s="34"/>
      <c r="AB3379" s="34"/>
      <c r="AC3379" s="35"/>
      <c r="AD3379" s="36"/>
      <c r="AE3379" s="49"/>
      <c r="AF3379" s="246"/>
      <c r="AG3379" s="257">
        <f t="shared" si="308"/>
        <v>0</v>
      </c>
      <c r="AH3379" s="252" t="str">
        <f t="shared" si="310"/>
        <v/>
      </c>
      <c r="AI3379" s="258">
        <f t="shared" si="311"/>
        <v>0</v>
      </c>
    </row>
    <row r="3380" spans="1:35" ht="14.25" customHeight="1" x14ac:dyDescent="0.2">
      <c r="A3380" s="20"/>
      <c r="B3380" s="7"/>
      <c r="C3380" s="7"/>
      <c r="D3380" s="88"/>
      <c r="E3380" s="6"/>
      <c r="F3380" s="88"/>
      <c r="G3380" s="14"/>
      <c r="H3380" s="14"/>
      <c r="I3380" s="17"/>
      <c r="J3380" s="17"/>
      <c r="K3380" s="6"/>
      <c r="L3380" s="6"/>
      <c r="M3380" s="136"/>
      <c r="N3380" s="14"/>
      <c r="O3380" s="26"/>
      <c r="P3380" s="14"/>
      <c r="Q3380" s="14"/>
      <c r="R3380" s="14"/>
      <c r="S3380" s="14"/>
      <c r="T3380" s="14"/>
      <c r="U3380" s="14"/>
      <c r="V3380" s="6"/>
      <c r="W3380" s="256">
        <f t="shared" si="307"/>
        <v>0</v>
      </c>
      <c r="X3380" s="144" t="str">
        <f t="shared" si="309"/>
        <v/>
      </c>
      <c r="Y3380" s="26"/>
      <c r="Z3380" s="34"/>
      <c r="AA3380" s="34"/>
      <c r="AB3380" s="34"/>
      <c r="AC3380" s="35"/>
      <c r="AD3380" s="36"/>
      <c r="AE3380" s="49"/>
      <c r="AF3380" s="246"/>
      <c r="AG3380" s="257">
        <f t="shared" si="308"/>
        <v>0</v>
      </c>
      <c r="AH3380" s="252" t="str">
        <f t="shared" si="310"/>
        <v/>
      </c>
      <c r="AI3380" s="258">
        <f t="shared" si="311"/>
        <v>0</v>
      </c>
    </row>
    <row r="3381" spans="1:35" ht="14.25" customHeight="1" x14ac:dyDescent="0.2">
      <c r="A3381" s="20"/>
      <c r="B3381" s="7"/>
      <c r="C3381" s="7"/>
      <c r="D3381" s="88"/>
      <c r="E3381" s="6"/>
      <c r="F3381" s="88"/>
      <c r="G3381" s="14"/>
      <c r="H3381" s="14"/>
      <c r="I3381" s="17"/>
      <c r="J3381" s="17"/>
      <c r="K3381" s="6"/>
      <c r="L3381" s="6"/>
      <c r="M3381" s="136"/>
      <c r="N3381" s="14"/>
      <c r="O3381" s="26"/>
      <c r="P3381" s="14"/>
      <c r="Q3381" s="14"/>
      <c r="R3381" s="14"/>
      <c r="S3381" s="14"/>
      <c r="T3381" s="14"/>
      <c r="U3381" s="14"/>
      <c r="V3381" s="6"/>
      <c r="W3381" s="256">
        <f t="shared" si="307"/>
        <v>0</v>
      </c>
      <c r="X3381" s="144" t="str">
        <f t="shared" si="309"/>
        <v/>
      </c>
      <c r="Y3381" s="26"/>
      <c r="Z3381" s="34"/>
      <c r="AA3381" s="34"/>
      <c r="AB3381" s="34"/>
      <c r="AC3381" s="35"/>
      <c r="AD3381" s="36"/>
      <c r="AE3381" s="49"/>
      <c r="AF3381" s="246"/>
      <c r="AG3381" s="257">
        <f t="shared" si="308"/>
        <v>0</v>
      </c>
      <c r="AH3381" s="252" t="str">
        <f t="shared" si="310"/>
        <v/>
      </c>
      <c r="AI3381" s="258">
        <f t="shared" si="311"/>
        <v>0</v>
      </c>
    </row>
    <row r="3382" spans="1:35" ht="14.25" customHeight="1" x14ac:dyDescent="0.2">
      <c r="A3382" s="20"/>
      <c r="B3382" s="7"/>
      <c r="C3382" s="7"/>
      <c r="D3382" s="88"/>
      <c r="E3382" s="6"/>
      <c r="F3382" s="88"/>
      <c r="G3382" s="14"/>
      <c r="H3382" s="14"/>
      <c r="I3382" s="17"/>
      <c r="J3382" s="17"/>
      <c r="K3382" s="6"/>
      <c r="L3382" s="6"/>
      <c r="M3382" s="136"/>
      <c r="N3382" s="14"/>
      <c r="O3382" s="26"/>
      <c r="P3382" s="14"/>
      <c r="Q3382" s="14"/>
      <c r="R3382" s="14"/>
      <c r="S3382" s="14"/>
      <c r="T3382" s="14"/>
      <c r="U3382" s="14"/>
      <c r="V3382" s="6"/>
      <c r="W3382" s="256">
        <f t="shared" si="307"/>
        <v>0</v>
      </c>
      <c r="X3382" s="144" t="str">
        <f t="shared" si="309"/>
        <v/>
      </c>
      <c r="Y3382" s="26"/>
      <c r="Z3382" s="34"/>
      <c r="AA3382" s="34"/>
      <c r="AB3382" s="34"/>
      <c r="AC3382" s="35"/>
      <c r="AD3382" s="36"/>
      <c r="AE3382" s="49"/>
      <c r="AF3382" s="246"/>
      <c r="AG3382" s="257">
        <f t="shared" si="308"/>
        <v>0</v>
      </c>
      <c r="AH3382" s="252" t="str">
        <f t="shared" si="310"/>
        <v/>
      </c>
      <c r="AI3382" s="258">
        <f t="shared" si="311"/>
        <v>0</v>
      </c>
    </row>
    <row r="3383" spans="1:35" ht="14.25" customHeight="1" x14ac:dyDescent="0.2">
      <c r="A3383" s="20"/>
      <c r="B3383" s="7"/>
      <c r="C3383" s="7"/>
      <c r="D3383" s="88"/>
      <c r="E3383" s="6"/>
      <c r="F3383" s="88"/>
      <c r="G3383" s="14"/>
      <c r="H3383" s="14"/>
      <c r="I3383" s="17"/>
      <c r="J3383" s="17"/>
      <c r="K3383" s="6"/>
      <c r="L3383" s="6"/>
      <c r="M3383" s="136"/>
      <c r="N3383" s="14"/>
      <c r="O3383" s="26"/>
      <c r="P3383" s="14"/>
      <c r="Q3383" s="14"/>
      <c r="R3383" s="14"/>
      <c r="S3383" s="14"/>
      <c r="T3383" s="14"/>
      <c r="U3383" s="14"/>
      <c r="V3383" s="6"/>
      <c r="W3383" s="256">
        <f t="shared" si="307"/>
        <v>0</v>
      </c>
      <c r="X3383" s="144" t="str">
        <f t="shared" si="309"/>
        <v/>
      </c>
      <c r="Y3383" s="26"/>
      <c r="Z3383" s="34"/>
      <c r="AA3383" s="34"/>
      <c r="AB3383" s="34"/>
      <c r="AC3383" s="35"/>
      <c r="AD3383" s="36"/>
      <c r="AE3383" s="49"/>
      <c r="AF3383" s="246"/>
      <c r="AG3383" s="257">
        <f t="shared" si="308"/>
        <v>0</v>
      </c>
      <c r="AH3383" s="252" t="str">
        <f t="shared" si="310"/>
        <v/>
      </c>
      <c r="AI3383" s="258">
        <f t="shared" si="311"/>
        <v>0</v>
      </c>
    </row>
    <row r="3384" spans="1:35" ht="14.25" customHeight="1" x14ac:dyDescent="0.2">
      <c r="A3384" s="20"/>
      <c r="B3384" s="7"/>
      <c r="C3384" s="7"/>
      <c r="D3384" s="88"/>
      <c r="E3384" s="6"/>
      <c r="F3384" s="88"/>
      <c r="G3384" s="14"/>
      <c r="H3384" s="14"/>
      <c r="I3384" s="17"/>
      <c r="J3384" s="17"/>
      <c r="K3384" s="6"/>
      <c r="L3384" s="6"/>
      <c r="M3384" s="136"/>
      <c r="N3384" s="14"/>
      <c r="O3384" s="26"/>
      <c r="P3384" s="14"/>
      <c r="Q3384" s="14"/>
      <c r="R3384" s="14"/>
      <c r="S3384" s="14"/>
      <c r="T3384" s="14"/>
      <c r="U3384" s="14"/>
      <c r="V3384" s="6"/>
      <c r="W3384" s="256">
        <f t="shared" si="307"/>
        <v>0</v>
      </c>
      <c r="X3384" s="144" t="str">
        <f t="shared" si="309"/>
        <v/>
      </c>
      <c r="Y3384" s="26"/>
      <c r="Z3384" s="34"/>
      <c r="AA3384" s="34"/>
      <c r="AB3384" s="34"/>
      <c r="AC3384" s="35"/>
      <c r="AD3384" s="36"/>
      <c r="AE3384" s="49"/>
      <c r="AF3384" s="246"/>
      <c r="AG3384" s="257">
        <f t="shared" si="308"/>
        <v>0</v>
      </c>
      <c r="AH3384" s="252" t="str">
        <f t="shared" si="310"/>
        <v/>
      </c>
      <c r="AI3384" s="258">
        <f t="shared" si="311"/>
        <v>0</v>
      </c>
    </row>
    <row r="3385" spans="1:35" ht="14.25" customHeight="1" x14ac:dyDescent="0.2">
      <c r="A3385" s="20"/>
      <c r="B3385" s="7"/>
      <c r="C3385" s="7"/>
      <c r="D3385" s="88"/>
      <c r="E3385" s="6"/>
      <c r="F3385" s="88"/>
      <c r="G3385" s="14"/>
      <c r="H3385" s="14"/>
      <c r="I3385" s="17"/>
      <c r="J3385" s="17"/>
      <c r="K3385" s="6"/>
      <c r="L3385" s="6"/>
      <c r="M3385" s="136"/>
      <c r="N3385" s="14"/>
      <c r="O3385" s="26"/>
      <c r="P3385" s="14"/>
      <c r="Q3385" s="14"/>
      <c r="R3385" s="14"/>
      <c r="S3385" s="14"/>
      <c r="T3385" s="14"/>
      <c r="U3385" s="14"/>
      <c r="V3385" s="6"/>
      <c r="W3385" s="256">
        <f t="shared" si="307"/>
        <v>0</v>
      </c>
      <c r="X3385" s="144" t="str">
        <f t="shared" si="309"/>
        <v/>
      </c>
      <c r="Y3385" s="26"/>
      <c r="Z3385" s="34"/>
      <c r="AA3385" s="34"/>
      <c r="AB3385" s="34"/>
      <c r="AC3385" s="35"/>
      <c r="AD3385" s="36"/>
      <c r="AE3385" s="49"/>
      <c r="AF3385" s="246"/>
      <c r="AG3385" s="257">
        <f t="shared" si="308"/>
        <v>0</v>
      </c>
      <c r="AH3385" s="252" t="str">
        <f t="shared" si="310"/>
        <v/>
      </c>
      <c r="AI3385" s="258">
        <f t="shared" si="311"/>
        <v>0</v>
      </c>
    </row>
    <row r="3386" spans="1:35" ht="14.25" customHeight="1" x14ac:dyDescent="0.2">
      <c r="A3386" s="20"/>
      <c r="B3386" s="7"/>
      <c r="C3386" s="7"/>
      <c r="D3386" s="88"/>
      <c r="E3386" s="6"/>
      <c r="F3386" s="88"/>
      <c r="G3386" s="14"/>
      <c r="H3386" s="14"/>
      <c r="I3386" s="17"/>
      <c r="J3386" s="17"/>
      <c r="K3386" s="6"/>
      <c r="L3386" s="6"/>
      <c r="M3386" s="136"/>
      <c r="N3386" s="14"/>
      <c r="O3386" s="26"/>
      <c r="P3386" s="14"/>
      <c r="Q3386" s="14"/>
      <c r="R3386" s="14"/>
      <c r="S3386" s="14"/>
      <c r="T3386" s="14"/>
      <c r="U3386" s="14"/>
      <c r="V3386" s="6"/>
      <c r="W3386" s="256">
        <f t="shared" si="307"/>
        <v>0</v>
      </c>
      <c r="X3386" s="144" t="str">
        <f t="shared" si="309"/>
        <v/>
      </c>
      <c r="Y3386" s="26"/>
      <c r="Z3386" s="34"/>
      <c r="AA3386" s="34"/>
      <c r="AB3386" s="34"/>
      <c r="AC3386" s="35"/>
      <c r="AD3386" s="36"/>
      <c r="AE3386" s="49"/>
      <c r="AF3386" s="246"/>
      <c r="AG3386" s="257">
        <f t="shared" si="308"/>
        <v>0</v>
      </c>
      <c r="AH3386" s="252" t="str">
        <f t="shared" si="310"/>
        <v/>
      </c>
      <c r="AI3386" s="258">
        <f t="shared" si="311"/>
        <v>0</v>
      </c>
    </row>
    <row r="3387" spans="1:35" ht="14.25" customHeight="1" x14ac:dyDescent="0.2">
      <c r="A3387" s="20"/>
      <c r="B3387" s="7"/>
      <c r="C3387" s="7"/>
      <c r="D3387" s="88"/>
      <c r="E3387" s="6"/>
      <c r="F3387" s="88"/>
      <c r="G3387" s="14"/>
      <c r="H3387" s="14"/>
      <c r="I3387" s="17"/>
      <c r="J3387" s="17"/>
      <c r="K3387" s="6"/>
      <c r="L3387" s="6"/>
      <c r="M3387" s="136"/>
      <c r="N3387" s="14"/>
      <c r="O3387" s="26"/>
      <c r="P3387" s="14"/>
      <c r="Q3387" s="14"/>
      <c r="R3387" s="14"/>
      <c r="S3387" s="14"/>
      <c r="T3387" s="14"/>
      <c r="U3387" s="14"/>
      <c r="V3387" s="6"/>
      <c r="W3387" s="256">
        <f t="shared" si="307"/>
        <v>0</v>
      </c>
      <c r="X3387" s="144" t="str">
        <f t="shared" si="309"/>
        <v/>
      </c>
      <c r="Y3387" s="26"/>
      <c r="Z3387" s="34"/>
      <c r="AA3387" s="34"/>
      <c r="AB3387" s="34"/>
      <c r="AC3387" s="35"/>
      <c r="AD3387" s="36"/>
      <c r="AE3387" s="49"/>
      <c r="AF3387" s="246"/>
      <c r="AG3387" s="257">
        <f t="shared" si="308"/>
        <v>0</v>
      </c>
      <c r="AH3387" s="252" t="str">
        <f t="shared" si="310"/>
        <v/>
      </c>
      <c r="AI3387" s="258">
        <f t="shared" si="311"/>
        <v>0</v>
      </c>
    </row>
    <row r="3388" spans="1:35" ht="14.25" customHeight="1" x14ac:dyDescent="0.2">
      <c r="A3388" s="20"/>
      <c r="B3388" s="7"/>
      <c r="C3388" s="7"/>
      <c r="D3388" s="88"/>
      <c r="E3388" s="6"/>
      <c r="F3388" s="88"/>
      <c r="G3388" s="14"/>
      <c r="H3388" s="14"/>
      <c r="I3388" s="17"/>
      <c r="J3388" s="17"/>
      <c r="K3388" s="6"/>
      <c r="L3388" s="6"/>
      <c r="M3388" s="136"/>
      <c r="N3388" s="14"/>
      <c r="O3388" s="26"/>
      <c r="P3388" s="14"/>
      <c r="Q3388" s="14"/>
      <c r="R3388" s="14"/>
      <c r="S3388" s="14"/>
      <c r="T3388" s="14"/>
      <c r="U3388" s="14"/>
      <c r="V3388" s="6"/>
      <c r="W3388" s="256">
        <f t="shared" si="307"/>
        <v>0</v>
      </c>
      <c r="X3388" s="144" t="str">
        <f t="shared" si="309"/>
        <v/>
      </c>
      <c r="Y3388" s="26"/>
      <c r="Z3388" s="34"/>
      <c r="AA3388" s="34"/>
      <c r="AB3388" s="34"/>
      <c r="AC3388" s="35"/>
      <c r="AD3388" s="36"/>
      <c r="AE3388" s="49"/>
      <c r="AF3388" s="246"/>
      <c r="AG3388" s="257">
        <f t="shared" si="308"/>
        <v>0</v>
      </c>
      <c r="AH3388" s="252" t="str">
        <f t="shared" si="310"/>
        <v/>
      </c>
      <c r="AI3388" s="258">
        <f t="shared" si="311"/>
        <v>0</v>
      </c>
    </row>
    <row r="3389" spans="1:35" ht="14.25" customHeight="1" x14ac:dyDescent="0.2">
      <c r="A3389" s="20"/>
      <c r="B3389" s="7"/>
      <c r="C3389" s="7"/>
      <c r="D3389" s="88"/>
      <c r="E3389" s="6"/>
      <c r="F3389" s="88"/>
      <c r="G3389" s="14"/>
      <c r="H3389" s="14"/>
      <c r="I3389" s="17"/>
      <c r="J3389" s="17"/>
      <c r="K3389" s="6"/>
      <c r="L3389" s="6"/>
      <c r="M3389" s="136"/>
      <c r="N3389" s="14"/>
      <c r="O3389" s="26"/>
      <c r="P3389" s="14"/>
      <c r="Q3389" s="14"/>
      <c r="R3389" s="14"/>
      <c r="S3389" s="14"/>
      <c r="T3389" s="14"/>
      <c r="U3389" s="14"/>
      <c r="V3389" s="6"/>
      <c r="W3389" s="256">
        <f t="shared" si="307"/>
        <v>0</v>
      </c>
      <c r="X3389" s="144" t="str">
        <f t="shared" si="309"/>
        <v/>
      </c>
      <c r="Y3389" s="26"/>
      <c r="Z3389" s="34"/>
      <c r="AA3389" s="34"/>
      <c r="AB3389" s="34"/>
      <c r="AC3389" s="35"/>
      <c r="AD3389" s="36"/>
      <c r="AE3389" s="49"/>
      <c r="AF3389" s="246"/>
      <c r="AG3389" s="257">
        <f t="shared" si="308"/>
        <v>0</v>
      </c>
      <c r="AH3389" s="252" t="str">
        <f t="shared" si="310"/>
        <v/>
      </c>
      <c r="AI3389" s="258">
        <f t="shared" si="311"/>
        <v>0</v>
      </c>
    </row>
    <row r="3390" spans="1:35" ht="14.25" customHeight="1" x14ac:dyDescent="0.2">
      <c r="A3390" s="20"/>
      <c r="B3390" s="7"/>
      <c r="C3390" s="7"/>
      <c r="D3390" s="88"/>
      <c r="E3390" s="6"/>
      <c r="F3390" s="88"/>
      <c r="G3390" s="14"/>
      <c r="H3390" s="14"/>
      <c r="I3390" s="17"/>
      <c r="J3390" s="17"/>
      <c r="K3390" s="6"/>
      <c r="L3390" s="6"/>
      <c r="M3390" s="136"/>
      <c r="N3390" s="14"/>
      <c r="O3390" s="26"/>
      <c r="P3390" s="14"/>
      <c r="Q3390" s="14"/>
      <c r="R3390" s="14"/>
      <c r="S3390" s="14"/>
      <c r="T3390" s="14"/>
      <c r="U3390" s="14"/>
      <c r="V3390" s="6"/>
      <c r="W3390" s="256">
        <f t="shared" si="307"/>
        <v>0</v>
      </c>
      <c r="X3390" s="144" t="str">
        <f t="shared" si="309"/>
        <v/>
      </c>
      <c r="Y3390" s="26"/>
      <c r="Z3390" s="34"/>
      <c r="AA3390" s="34"/>
      <c r="AB3390" s="34"/>
      <c r="AC3390" s="35"/>
      <c r="AD3390" s="36"/>
      <c r="AE3390" s="49"/>
      <c r="AF3390" s="246"/>
      <c r="AG3390" s="257">
        <f t="shared" si="308"/>
        <v>0</v>
      </c>
      <c r="AH3390" s="252" t="str">
        <f t="shared" si="310"/>
        <v/>
      </c>
      <c r="AI3390" s="258">
        <f t="shared" si="311"/>
        <v>0</v>
      </c>
    </row>
    <row r="3391" spans="1:35" ht="14.25" customHeight="1" x14ac:dyDescent="0.2">
      <c r="A3391" s="20"/>
      <c r="B3391" s="7"/>
      <c r="C3391" s="7"/>
      <c r="D3391" s="88"/>
      <c r="E3391" s="6"/>
      <c r="F3391" s="88"/>
      <c r="G3391" s="14"/>
      <c r="H3391" s="14"/>
      <c r="I3391" s="17"/>
      <c r="J3391" s="17"/>
      <c r="K3391" s="6"/>
      <c r="L3391" s="6"/>
      <c r="M3391" s="136"/>
      <c r="N3391" s="14"/>
      <c r="O3391" s="26"/>
      <c r="P3391" s="14"/>
      <c r="Q3391" s="14"/>
      <c r="R3391" s="14"/>
      <c r="S3391" s="14"/>
      <c r="T3391" s="14"/>
      <c r="U3391" s="14"/>
      <c r="V3391" s="6"/>
      <c r="W3391" s="256">
        <f t="shared" si="307"/>
        <v>0</v>
      </c>
      <c r="X3391" s="144" t="str">
        <f t="shared" si="309"/>
        <v/>
      </c>
      <c r="Y3391" s="26"/>
      <c r="Z3391" s="34"/>
      <c r="AA3391" s="34"/>
      <c r="AB3391" s="34"/>
      <c r="AC3391" s="35"/>
      <c r="AD3391" s="36"/>
      <c r="AE3391" s="49"/>
      <c r="AF3391" s="246"/>
      <c r="AG3391" s="257">
        <f t="shared" si="308"/>
        <v>0</v>
      </c>
      <c r="AH3391" s="252" t="str">
        <f t="shared" si="310"/>
        <v/>
      </c>
      <c r="AI3391" s="258">
        <f t="shared" si="311"/>
        <v>0</v>
      </c>
    </row>
    <row r="3392" spans="1:35" ht="14.25" customHeight="1" x14ac:dyDescent="0.2">
      <c r="A3392" s="20"/>
      <c r="B3392" s="7"/>
      <c r="C3392" s="7"/>
      <c r="D3392" s="88"/>
      <c r="E3392" s="6"/>
      <c r="F3392" s="88"/>
      <c r="G3392" s="14"/>
      <c r="H3392" s="14"/>
      <c r="I3392" s="17"/>
      <c r="J3392" s="17"/>
      <c r="K3392" s="6"/>
      <c r="L3392" s="6"/>
      <c r="M3392" s="136"/>
      <c r="N3392" s="14"/>
      <c r="O3392" s="26"/>
      <c r="P3392" s="14"/>
      <c r="Q3392" s="14"/>
      <c r="R3392" s="14"/>
      <c r="S3392" s="14"/>
      <c r="T3392" s="14"/>
      <c r="U3392" s="14"/>
      <c r="V3392" s="6"/>
      <c r="W3392" s="256">
        <f t="shared" si="307"/>
        <v>0</v>
      </c>
      <c r="X3392" s="144" t="str">
        <f t="shared" si="309"/>
        <v/>
      </c>
      <c r="Y3392" s="26"/>
      <c r="Z3392" s="34"/>
      <c r="AA3392" s="34"/>
      <c r="AB3392" s="34"/>
      <c r="AC3392" s="35"/>
      <c r="AD3392" s="36"/>
      <c r="AE3392" s="49"/>
      <c r="AF3392" s="246"/>
      <c r="AG3392" s="257">
        <f t="shared" si="308"/>
        <v>0</v>
      </c>
      <c r="AH3392" s="252" t="str">
        <f t="shared" si="310"/>
        <v/>
      </c>
      <c r="AI3392" s="258">
        <f t="shared" si="311"/>
        <v>0</v>
      </c>
    </row>
    <row r="3393" spans="1:35" ht="14.25" customHeight="1" x14ac:dyDescent="0.2">
      <c r="A3393" s="20"/>
      <c r="B3393" s="7"/>
      <c r="C3393" s="7"/>
      <c r="D3393" s="88"/>
      <c r="E3393" s="6"/>
      <c r="F3393" s="88"/>
      <c r="G3393" s="14"/>
      <c r="H3393" s="14"/>
      <c r="I3393" s="17"/>
      <c r="J3393" s="17"/>
      <c r="K3393" s="6"/>
      <c r="L3393" s="6"/>
      <c r="M3393" s="136"/>
      <c r="N3393" s="14"/>
      <c r="O3393" s="26"/>
      <c r="P3393" s="14"/>
      <c r="Q3393" s="14"/>
      <c r="R3393" s="14"/>
      <c r="S3393" s="14"/>
      <c r="T3393" s="14"/>
      <c r="U3393" s="14"/>
      <c r="V3393" s="6"/>
      <c r="W3393" s="256">
        <f t="shared" si="307"/>
        <v>0</v>
      </c>
      <c r="X3393" s="144" t="str">
        <f t="shared" si="309"/>
        <v/>
      </c>
      <c r="Y3393" s="26"/>
      <c r="Z3393" s="34"/>
      <c r="AA3393" s="34"/>
      <c r="AB3393" s="34"/>
      <c r="AC3393" s="35"/>
      <c r="AD3393" s="36"/>
      <c r="AE3393" s="49"/>
      <c r="AF3393" s="246"/>
      <c r="AG3393" s="257">
        <f t="shared" si="308"/>
        <v>0</v>
      </c>
      <c r="AH3393" s="252" t="str">
        <f t="shared" si="310"/>
        <v/>
      </c>
      <c r="AI3393" s="258">
        <f t="shared" si="311"/>
        <v>0</v>
      </c>
    </row>
    <row r="3394" spans="1:35" ht="14.25" customHeight="1" x14ac:dyDescent="0.2">
      <c r="A3394" s="20"/>
      <c r="B3394" s="7"/>
      <c r="C3394" s="7"/>
      <c r="D3394" s="88"/>
      <c r="E3394" s="6"/>
      <c r="F3394" s="88"/>
      <c r="G3394" s="14"/>
      <c r="H3394" s="14"/>
      <c r="I3394" s="17"/>
      <c r="J3394" s="17"/>
      <c r="K3394" s="6"/>
      <c r="L3394" s="6"/>
      <c r="M3394" s="136"/>
      <c r="N3394" s="14"/>
      <c r="O3394" s="26"/>
      <c r="P3394" s="14"/>
      <c r="Q3394" s="14"/>
      <c r="R3394" s="14"/>
      <c r="S3394" s="14"/>
      <c r="T3394" s="14"/>
      <c r="U3394" s="14"/>
      <c r="V3394" s="6"/>
      <c r="W3394" s="256">
        <f t="shared" si="307"/>
        <v>0</v>
      </c>
      <c r="X3394" s="144" t="str">
        <f t="shared" si="309"/>
        <v/>
      </c>
      <c r="Y3394" s="26"/>
      <c r="Z3394" s="34"/>
      <c r="AA3394" s="34"/>
      <c r="AB3394" s="34"/>
      <c r="AC3394" s="35"/>
      <c r="AD3394" s="36"/>
      <c r="AE3394" s="49"/>
      <c r="AF3394" s="246"/>
      <c r="AG3394" s="257">
        <f t="shared" si="308"/>
        <v>0</v>
      </c>
      <c r="AH3394" s="252" t="str">
        <f t="shared" si="310"/>
        <v/>
      </c>
      <c r="AI3394" s="258">
        <f t="shared" si="311"/>
        <v>0</v>
      </c>
    </row>
    <row r="3395" spans="1:35" ht="14.25" customHeight="1" x14ac:dyDescent="0.2">
      <c r="A3395" s="20"/>
      <c r="B3395" s="7"/>
      <c r="C3395" s="7"/>
      <c r="D3395" s="88"/>
      <c r="E3395" s="6"/>
      <c r="F3395" s="88"/>
      <c r="G3395" s="14"/>
      <c r="H3395" s="14"/>
      <c r="I3395" s="17"/>
      <c r="J3395" s="17"/>
      <c r="K3395" s="6"/>
      <c r="L3395" s="6"/>
      <c r="M3395" s="136"/>
      <c r="N3395" s="14"/>
      <c r="O3395" s="26"/>
      <c r="P3395" s="14"/>
      <c r="Q3395" s="14"/>
      <c r="R3395" s="14"/>
      <c r="S3395" s="14"/>
      <c r="T3395" s="14"/>
      <c r="U3395" s="14"/>
      <c r="V3395" s="6"/>
      <c r="W3395" s="256">
        <f t="shared" si="307"/>
        <v>0</v>
      </c>
      <c r="X3395" s="144" t="str">
        <f t="shared" si="309"/>
        <v/>
      </c>
      <c r="Y3395" s="26"/>
      <c r="Z3395" s="34"/>
      <c r="AA3395" s="34"/>
      <c r="AB3395" s="34"/>
      <c r="AC3395" s="35"/>
      <c r="AD3395" s="36"/>
      <c r="AE3395" s="49"/>
      <c r="AF3395" s="246"/>
      <c r="AG3395" s="257">
        <f t="shared" si="308"/>
        <v>0</v>
      </c>
      <c r="AH3395" s="252" t="str">
        <f t="shared" si="310"/>
        <v/>
      </c>
      <c r="AI3395" s="258">
        <f t="shared" si="311"/>
        <v>0</v>
      </c>
    </row>
    <row r="3396" spans="1:35" ht="14.25" customHeight="1" x14ac:dyDescent="0.2">
      <c r="A3396" s="20"/>
      <c r="B3396" s="7"/>
      <c r="C3396" s="7"/>
      <c r="D3396" s="88"/>
      <c r="E3396" s="6"/>
      <c r="F3396" s="88"/>
      <c r="G3396" s="14"/>
      <c r="H3396" s="14"/>
      <c r="I3396" s="17"/>
      <c r="J3396" s="17"/>
      <c r="K3396" s="6"/>
      <c r="L3396" s="6"/>
      <c r="M3396" s="136"/>
      <c r="N3396" s="14"/>
      <c r="O3396" s="26"/>
      <c r="P3396" s="14"/>
      <c r="Q3396" s="14"/>
      <c r="R3396" s="14"/>
      <c r="S3396" s="14"/>
      <c r="T3396" s="14"/>
      <c r="U3396" s="14"/>
      <c r="V3396" s="6"/>
      <c r="W3396" s="256">
        <f t="shared" si="307"/>
        <v>0</v>
      </c>
      <c r="X3396" s="144" t="str">
        <f t="shared" si="309"/>
        <v/>
      </c>
      <c r="Y3396" s="26"/>
      <c r="Z3396" s="34"/>
      <c r="AA3396" s="34"/>
      <c r="AB3396" s="34"/>
      <c r="AC3396" s="35"/>
      <c r="AD3396" s="36"/>
      <c r="AE3396" s="49"/>
      <c r="AF3396" s="246"/>
      <c r="AG3396" s="257">
        <f t="shared" si="308"/>
        <v>0</v>
      </c>
      <c r="AH3396" s="252" t="str">
        <f t="shared" si="310"/>
        <v/>
      </c>
      <c r="AI3396" s="258">
        <f t="shared" si="311"/>
        <v>0</v>
      </c>
    </row>
    <row r="3397" spans="1:35" ht="14.25" customHeight="1" x14ac:dyDescent="0.2">
      <c r="A3397" s="20"/>
      <c r="B3397" s="7"/>
      <c r="C3397" s="7"/>
      <c r="D3397" s="88"/>
      <c r="E3397" s="6"/>
      <c r="F3397" s="88"/>
      <c r="G3397" s="14"/>
      <c r="H3397" s="14"/>
      <c r="I3397" s="17"/>
      <c r="J3397" s="17"/>
      <c r="K3397" s="6"/>
      <c r="L3397" s="6"/>
      <c r="M3397" s="136"/>
      <c r="N3397" s="14"/>
      <c r="O3397" s="26"/>
      <c r="P3397" s="14"/>
      <c r="Q3397" s="14"/>
      <c r="R3397" s="14"/>
      <c r="S3397" s="14"/>
      <c r="T3397" s="14"/>
      <c r="U3397" s="14"/>
      <c r="V3397" s="6"/>
      <c r="W3397" s="256">
        <f t="shared" si="307"/>
        <v>0</v>
      </c>
      <c r="X3397" s="144" t="str">
        <f t="shared" si="309"/>
        <v/>
      </c>
      <c r="Y3397" s="26"/>
      <c r="Z3397" s="34"/>
      <c r="AA3397" s="34"/>
      <c r="AB3397" s="34"/>
      <c r="AC3397" s="35"/>
      <c r="AD3397" s="36"/>
      <c r="AE3397" s="49"/>
      <c r="AF3397" s="246"/>
      <c r="AG3397" s="257">
        <f t="shared" si="308"/>
        <v>0</v>
      </c>
      <c r="AH3397" s="252" t="str">
        <f t="shared" si="310"/>
        <v/>
      </c>
      <c r="AI3397" s="258">
        <f t="shared" si="311"/>
        <v>0</v>
      </c>
    </row>
    <row r="3398" spans="1:35" ht="14.25" customHeight="1" x14ac:dyDescent="0.2">
      <c r="A3398" s="20"/>
      <c r="B3398" s="7"/>
      <c r="C3398" s="7"/>
      <c r="D3398" s="88"/>
      <c r="E3398" s="6"/>
      <c r="F3398" s="88"/>
      <c r="G3398" s="14"/>
      <c r="H3398" s="14"/>
      <c r="I3398" s="17"/>
      <c r="J3398" s="17"/>
      <c r="K3398" s="6"/>
      <c r="L3398" s="6"/>
      <c r="M3398" s="136"/>
      <c r="N3398" s="14"/>
      <c r="O3398" s="26"/>
      <c r="P3398" s="14"/>
      <c r="Q3398" s="14"/>
      <c r="R3398" s="14"/>
      <c r="S3398" s="14"/>
      <c r="T3398" s="14"/>
      <c r="U3398" s="14"/>
      <c r="V3398" s="6"/>
      <c r="W3398" s="256">
        <f t="shared" si="307"/>
        <v>0</v>
      </c>
      <c r="X3398" s="144" t="str">
        <f t="shared" si="309"/>
        <v/>
      </c>
      <c r="Y3398" s="26"/>
      <c r="Z3398" s="34"/>
      <c r="AA3398" s="34"/>
      <c r="AB3398" s="34"/>
      <c r="AC3398" s="35"/>
      <c r="AD3398" s="36"/>
      <c r="AE3398" s="49"/>
      <c r="AF3398" s="246"/>
      <c r="AG3398" s="257">
        <f t="shared" si="308"/>
        <v>0</v>
      </c>
      <c r="AH3398" s="252" t="str">
        <f t="shared" si="310"/>
        <v/>
      </c>
      <c r="AI3398" s="258">
        <f t="shared" si="311"/>
        <v>0</v>
      </c>
    </row>
    <row r="3399" spans="1:35" ht="14.25" customHeight="1" x14ac:dyDescent="0.2">
      <c r="A3399" s="20"/>
      <c r="B3399" s="7"/>
      <c r="C3399" s="7"/>
      <c r="D3399" s="88"/>
      <c r="E3399" s="6"/>
      <c r="F3399" s="88"/>
      <c r="G3399" s="14"/>
      <c r="H3399" s="14"/>
      <c r="I3399" s="17"/>
      <c r="J3399" s="17"/>
      <c r="K3399" s="6"/>
      <c r="L3399" s="6"/>
      <c r="M3399" s="136"/>
      <c r="N3399" s="14"/>
      <c r="O3399" s="26"/>
      <c r="P3399" s="14"/>
      <c r="Q3399" s="14"/>
      <c r="R3399" s="14"/>
      <c r="S3399" s="14"/>
      <c r="T3399" s="14"/>
      <c r="U3399" s="14"/>
      <c r="V3399" s="6"/>
      <c r="W3399" s="256">
        <f t="shared" si="307"/>
        <v>0</v>
      </c>
      <c r="X3399" s="144" t="str">
        <f t="shared" si="309"/>
        <v/>
      </c>
      <c r="Y3399" s="26"/>
      <c r="Z3399" s="34"/>
      <c r="AA3399" s="34"/>
      <c r="AB3399" s="34"/>
      <c r="AC3399" s="35"/>
      <c r="AD3399" s="36"/>
      <c r="AE3399" s="49"/>
      <c r="AF3399" s="246"/>
      <c r="AG3399" s="257">
        <f t="shared" si="308"/>
        <v>0</v>
      </c>
      <c r="AH3399" s="252" t="str">
        <f t="shared" si="310"/>
        <v/>
      </c>
      <c r="AI3399" s="258">
        <f t="shared" si="311"/>
        <v>0</v>
      </c>
    </row>
    <row r="3400" spans="1:35" ht="14.25" customHeight="1" x14ac:dyDescent="0.2">
      <c r="A3400" s="20"/>
      <c r="B3400" s="7"/>
      <c r="C3400" s="7"/>
      <c r="D3400" s="88"/>
      <c r="E3400" s="6"/>
      <c r="F3400" s="88"/>
      <c r="G3400" s="14"/>
      <c r="H3400" s="14"/>
      <c r="I3400" s="17"/>
      <c r="J3400" s="17"/>
      <c r="K3400" s="6"/>
      <c r="L3400" s="6"/>
      <c r="M3400" s="136"/>
      <c r="N3400" s="14"/>
      <c r="O3400" s="26"/>
      <c r="P3400" s="14"/>
      <c r="Q3400" s="14"/>
      <c r="R3400" s="14"/>
      <c r="S3400" s="14"/>
      <c r="T3400" s="14"/>
      <c r="U3400" s="14"/>
      <c r="V3400" s="6"/>
      <c r="W3400" s="256">
        <f t="shared" si="307"/>
        <v>0</v>
      </c>
      <c r="X3400" s="144" t="str">
        <f t="shared" si="309"/>
        <v/>
      </c>
      <c r="Y3400" s="26"/>
      <c r="Z3400" s="34"/>
      <c r="AA3400" s="34"/>
      <c r="AB3400" s="34"/>
      <c r="AC3400" s="35"/>
      <c r="AD3400" s="36"/>
      <c r="AE3400" s="49"/>
      <c r="AF3400" s="246"/>
      <c r="AG3400" s="257">
        <f t="shared" si="308"/>
        <v>0</v>
      </c>
      <c r="AH3400" s="252" t="str">
        <f t="shared" si="310"/>
        <v/>
      </c>
      <c r="AI3400" s="258">
        <f t="shared" si="311"/>
        <v>0</v>
      </c>
    </row>
    <row r="3401" spans="1:35" ht="14.25" customHeight="1" x14ac:dyDescent="0.2">
      <c r="A3401" s="20"/>
      <c r="B3401" s="7"/>
      <c r="C3401" s="7"/>
      <c r="D3401" s="88"/>
      <c r="E3401" s="6"/>
      <c r="F3401" s="88"/>
      <c r="G3401" s="14"/>
      <c r="H3401" s="14"/>
      <c r="I3401" s="17"/>
      <c r="J3401" s="17"/>
      <c r="K3401" s="6"/>
      <c r="L3401" s="6"/>
      <c r="M3401" s="136"/>
      <c r="N3401" s="14"/>
      <c r="O3401" s="26"/>
      <c r="P3401" s="14"/>
      <c r="Q3401" s="14"/>
      <c r="R3401" s="14"/>
      <c r="S3401" s="14"/>
      <c r="T3401" s="14"/>
      <c r="U3401" s="14"/>
      <c r="V3401" s="6"/>
      <c r="W3401" s="256">
        <f t="shared" si="307"/>
        <v>0</v>
      </c>
      <c r="X3401" s="144" t="str">
        <f t="shared" si="309"/>
        <v/>
      </c>
      <c r="Y3401" s="26"/>
      <c r="Z3401" s="34"/>
      <c r="AA3401" s="34"/>
      <c r="AB3401" s="34"/>
      <c r="AC3401" s="35"/>
      <c r="AD3401" s="36"/>
      <c r="AE3401" s="49"/>
      <c r="AF3401" s="246"/>
      <c r="AG3401" s="257">
        <f t="shared" si="308"/>
        <v>0</v>
      </c>
      <c r="AH3401" s="252" t="str">
        <f t="shared" si="310"/>
        <v/>
      </c>
      <c r="AI3401" s="258">
        <f t="shared" si="311"/>
        <v>0</v>
      </c>
    </row>
    <row r="3402" spans="1:35" ht="14.25" customHeight="1" x14ac:dyDescent="0.2">
      <c r="A3402" s="20"/>
      <c r="B3402" s="7"/>
      <c r="C3402" s="7"/>
      <c r="D3402" s="88"/>
      <c r="E3402" s="6"/>
      <c r="F3402" s="88"/>
      <c r="G3402" s="14"/>
      <c r="H3402" s="14"/>
      <c r="I3402" s="17"/>
      <c r="J3402" s="17"/>
      <c r="K3402" s="6"/>
      <c r="L3402" s="6"/>
      <c r="M3402" s="136"/>
      <c r="N3402" s="14"/>
      <c r="O3402" s="26"/>
      <c r="P3402" s="14"/>
      <c r="Q3402" s="14"/>
      <c r="R3402" s="14"/>
      <c r="S3402" s="14"/>
      <c r="T3402" s="14"/>
      <c r="U3402" s="14"/>
      <c r="V3402" s="6"/>
      <c r="W3402" s="256">
        <f t="shared" si="307"/>
        <v>0</v>
      </c>
      <c r="X3402" s="144" t="str">
        <f t="shared" si="309"/>
        <v/>
      </c>
      <c r="Y3402" s="26"/>
      <c r="Z3402" s="34"/>
      <c r="AA3402" s="34"/>
      <c r="AB3402" s="34"/>
      <c r="AC3402" s="35"/>
      <c r="AD3402" s="36"/>
      <c r="AE3402" s="49"/>
      <c r="AF3402" s="246"/>
      <c r="AG3402" s="257">
        <f t="shared" si="308"/>
        <v>0</v>
      </c>
      <c r="AH3402" s="252" t="str">
        <f t="shared" si="310"/>
        <v/>
      </c>
      <c r="AI3402" s="258">
        <f t="shared" si="311"/>
        <v>0</v>
      </c>
    </row>
    <row r="3403" spans="1:35" ht="14.25" customHeight="1" x14ac:dyDescent="0.2">
      <c r="A3403" s="20"/>
      <c r="B3403" s="7"/>
      <c r="C3403" s="7"/>
      <c r="D3403" s="88"/>
      <c r="E3403" s="6"/>
      <c r="F3403" s="88"/>
      <c r="G3403" s="14"/>
      <c r="H3403" s="14"/>
      <c r="I3403" s="17"/>
      <c r="J3403" s="17"/>
      <c r="K3403" s="6"/>
      <c r="L3403" s="6"/>
      <c r="M3403" s="136"/>
      <c r="N3403" s="14"/>
      <c r="O3403" s="26"/>
      <c r="P3403" s="14"/>
      <c r="Q3403" s="14"/>
      <c r="R3403" s="14"/>
      <c r="S3403" s="14"/>
      <c r="T3403" s="14"/>
      <c r="U3403" s="14"/>
      <c r="V3403" s="6"/>
      <c r="W3403" s="256">
        <f t="shared" si="307"/>
        <v>0</v>
      </c>
      <c r="X3403" s="144" t="str">
        <f t="shared" si="309"/>
        <v/>
      </c>
      <c r="Y3403" s="26"/>
      <c r="Z3403" s="34"/>
      <c r="AA3403" s="34"/>
      <c r="AB3403" s="34"/>
      <c r="AC3403" s="35"/>
      <c r="AD3403" s="36"/>
      <c r="AE3403" s="49"/>
      <c r="AF3403" s="246"/>
      <c r="AG3403" s="257">
        <f t="shared" si="308"/>
        <v>0</v>
      </c>
      <c r="AH3403" s="252" t="str">
        <f t="shared" si="310"/>
        <v/>
      </c>
      <c r="AI3403" s="258">
        <f t="shared" si="311"/>
        <v>0</v>
      </c>
    </row>
    <row r="3404" spans="1:35" ht="14.25" customHeight="1" x14ac:dyDescent="0.2">
      <c r="A3404" s="20"/>
      <c r="B3404" s="7"/>
      <c r="C3404" s="7"/>
      <c r="D3404" s="88"/>
      <c r="E3404" s="6"/>
      <c r="F3404" s="88"/>
      <c r="G3404" s="14"/>
      <c r="H3404" s="14"/>
      <c r="I3404" s="17"/>
      <c r="J3404" s="17"/>
      <c r="K3404" s="6"/>
      <c r="L3404" s="6"/>
      <c r="M3404" s="136"/>
      <c r="N3404" s="14"/>
      <c r="O3404" s="26"/>
      <c r="P3404" s="14"/>
      <c r="Q3404" s="14"/>
      <c r="R3404" s="14"/>
      <c r="S3404" s="14"/>
      <c r="T3404" s="14"/>
      <c r="U3404" s="14"/>
      <c r="V3404" s="6"/>
      <c r="W3404" s="256">
        <f t="shared" si="307"/>
        <v>0</v>
      </c>
      <c r="X3404" s="144" t="str">
        <f t="shared" si="309"/>
        <v/>
      </c>
      <c r="Y3404" s="26"/>
      <c r="Z3404" s="34"/>
      <c r="AA3404" s="34"/>
      <c r="AB3404" s="34"/>
      <c r="AC3404" s="35"/>
      <c r="AD3404" s="36"/>
      <c r="AE3404" s="49"/>
      <c r="AF3404" s="246"/>
      <c r="AG3404" s="257">
        <f t="shared" si="308"/>
        <v>0</v>
      </c>
      <c r="AH3404" s="252" t="str">
        <f t="shared" si="310"/>
        <v/>
      </c>
      <c r="AI3404" s="258">
        <f t="shared" si="311"/>
        <v>0</v>
      </c>
    </row>
    <row r="3405" spans="1:35" ht="14.25" customHeight="1" x14ac:dyDescent="0.2">
      <c r="A3405" s="20"/>
      <c r="B3405" s="7"/>
      <c r="C3405" s="7"/>
      <c r="D3405" s="88"/>
      <c r="E3405" s="6"/>
      <c r="F3405" s="88"/>
      <c r="G3405" s="14"/>
      <c r="H3405" s="14"/>
      <c r="I3405" s="17"/>
      <c r="J3405" s="17"/>
      <c r="K3405" s="6"/>
      <c r="L3405" s="6"/>
      <c r="M3405" s="136"/>
      <c r="N3405" s="14"/>
      <c r="O3405" s="26"/>
      <c r="P3405" s="14"/>
      <c r="Q3405" s="14"/>
      <c r="R3405" s="14"/>
      <c r="S3405" s="14"/>
      <c r="T3405" s="14"/>
      <c r="U3405" s="14"/>
      <c r="V3405" s="6"/>
      <c r="W3405" s="256">
        <f t="shared" si="307"/>
        <v>0</v>
      </c>
      <c r="X3405" s="144" t="str">
        <f t="shared" si="309"/>
        <v/>
      </c>
      <c r="Y3405" s="26"/>
      <c r="Z3405" s="34"/>
      <c r="AA3405" s="34"/>
      <c r="AB3405" s="34"/>
      <c r="AC3405" s="35"/>
      <c r="AD3405" s="36"/>
      <c r="AE3405" s="49"/>
      <c r="AF3405" s="246"/>
      <c r="AG3405" s="257">
        <f t="shared" si="308"/>
        <v>0</v>
      </c>
      <c r="AH3405" s="252" t="str">
        <f t="shared" si="310"/>
        <v/>
      </c>
      <c r="AI3405" s="258">
        <f t="shared" si="311"/>
        <v>0</v>
      </c>
    </row>
    <row r="3406" spans="1:35" ht="14.25" customHeight="1" x14ac:dyDescent="0.2">
      <c r="A3406" s="20"/>
      <c r="B3406" s="7"/>
      <c r="C3406" s="7"/>
      <c r="D3406" s="88"/>
      <c r="E3406" s="6"/>
      <c r="F3406" s="88"/>
      <c r="G3406" s="14"/>
      <c r="H3406" s="14"/>
      <c r="I3406" s="17"/>
      <c r="J3406" s="17"/>
      <c r="K3406" s="6"/>
      <c r="L3406" s="6"/>
      <c r="M3406" s="136"/>
      <c r="N3406" s="14"/>
      <c r="O3406" s="26"/>
      <c r="P3406" s="14"/>
      <c r="Q3406" s="14"/>
      <c r="R3406" s="14"/>
      <c r="S3406" s="14"/>
      <c r="T3406" s="14"/>
      <c r="U3406" s="14"/>
      <c r="V3406" s="6"/>
      <c r="W3406" s="256">
        <f t="shared" si="307"/>
        <v>0</v>
      </c>
      <c r="X3406" s="144" t="str">
        <f t="shared" si="309"/>
        <v/>
      </c>
      <c r="Y3406" s="26"/>
      <c r="Z3406" s="34"/>
      <c r="AA3406" s="34"/>
      <c r="AB3406" s="34"/>
      <c r="AC3406" s="35"/>
      <c r="AD3406" s="36"/>
      <c r="AE3406" s="49"/>
      <c r="AF3406" s="246"/>
      <c r="AG3406" s="257">
        <f t="shared" si="308"/>
        <v>0</v>
      </c>
      <c r="AH3406" s="252" t="str">
        <f t="shared" si="310"/>
        <v/>
      </c>
      <c r="AI3406" s="258">
        <f t="shared" si="311"/>
        <v>0</v>
      </c>
    </row>
    <row r="3407" spans="1:35" ht="14.25" customHeight="1" x14ac:dyDescent="0.2">
      <c r="A3407" s="20"/>
      <c r="B3407" s="7"/>
      <c r="C3407" s="7"/>
      <c r="D3407" s="88"/>
      <c r="E3407" s="6"/>
      <c r="F3407" s="88"/>
      <c r="G3407" s="14"/>
      <c r="H3407" s="14"/>
      <c r="I3407" s="17"/>
      <c r="J3407" s="17"/>
      <c r="K3407" s="6"/>
      <c r="L3407" s="6"/>
      <c r="M3407" s="136"/>
      <c r="N3407" s="14"/>
      <c r="O3407" s="26"/>
      <c r="P3407" s="14"/>
      <c r="Q3407" s="14"/>
      <c r="R3407" s="14"/>
      <c r="S3407" s="14"/>
      <c r="T3407" s="14"/>
      <c r="U3407" s="14"/>
      <c r="V3407" s="6"/>
      <c r="W3407" s="256">
        <f t="shared" si="307"/>
        <v>0</v>
      </c>
      <c r="X3407" s="144" t="str">
        <f t="shared" si="309"/>
        <v/>
      </c>
      <c r="Y3407" s="26"/>
      <c r="Z3407" s="34"/>
      <c r="AA3407" s="34"/>
      <c r="AB3407" s="34"/>
      <c r="AC3407" s="35"/>
      <c r="AD3407" s="36"/>
      <c r="AE3407" s="49"/>
      <c r="AF3407" s="246"/>
      <c r="AG3407" s="257">
        <f t="shared" si="308"/>
        <v>0</v>
      </c>
      <c r="AH3407" s="252" t="str">
        <f t="shared" si="310"/>
        <v/>
      </c>
      <c r="AI3407" s="258">
        <f t="shared" si="311"/>
        <v>0</v>
      </c>
    </row>
    <row r="3408" spans="1:35" ht="14.25" customHeight="1" x14ac:dyDescent="0.2">
      <c r="A3408" s="20"/>
      <c r="B3408" s="7"/>
      <c r="C3408" s="7"/>
      <c r="D3408" s="88"/>
      <c r="E3408" s="6"/>
      <c r="F3408" s="88"/>
      <c r="G3408" s="14"/>
      <c r="H3408" s="14"/>
      <c r="I3408" s="17"/>
      <c r="J3408" s="17"/>
      <c r="K3408" s="6"/>
      <c r="L3408" s="6"/>
      <c r="M3408" s="136"/>
      <c r="N3408" s="14"/>
      <c r="O3408" s="26"/>
      <c r="P3408" s="14"/>
      <c r="Q3408" s="14"/>
      <c r="R3408" s="14"/>
      <c r="S3408" s="14"/>
      <c r="T3408" s="14"/>
      <c r="U3408" s="14"/>
      <c r="V3408" s="6"/>
      <c r="W3408" s="256">
        <f t="shared" si="307"/>
        <v>0</v>
      </c>
      <c r="X3408" s="144" t="str">
        <f t="shared" si="309"/>
        <v/>
      </c>
      <c r="Y3408" s="26"/>
      <c r="Z3408" s="34"/>
      <c r="AA3408" s="34"/>
      <c r="AB3408" s="34"/>
      <c r="AC3408" s="35"/>
      <c r="AD3408" s="36"/>
      <c r="AE3408" s="49"/>
      <c r="AF3408" s="246"/>
      <c r="AG3408" s="257">
        <f t="shared" si="308"/>
        <v>0</v>
      </c>
      <c r="AH3408" s="252" t="str">
        <f t="shared" si="310"/>
        <v/>
      </c>
      <c r="AI3408" s="258">
        <f t="shared" si="311"/>
        <v>0</v>
      </c>
    </row>
    <row r="3409" spans="1:35" ht="14.25" customHeight="1" x14ac:dyDescent="0.2">
      <c r="A3409" s="20"/>
      <c r="B3409" s="7"/>
      <c r="C3409" s="7"/>
      <c r="D3409" s="88"/>
      <c r="E3409" s="6"/>
      <c r="F3409" s="88"/>
      <c r="G3409" s="14"/>
      <c r="H3409" s="14"/>
      <c r="I3409" s="17"/>
      <c r="J3409" s="17"/>
      <c r="K3409" s="6"/>
      <c r="L3409" s="6"/>
      <c r="M3409" s="136"/>
      <c r="N3409" s="14"/>
      <c r="O3409" s="26"/>
      <c r="P3409" s="14"/>
      <c r="Q3409" s="14"/>
      <c r="R3409" s="14"/>
      <c r="S3409" s="14"/>
      <c r="T3409" s="14"/>
      <c r="U3409" s="14"/>
      <c r="V3409" s="6"/>
      <c r="W3409" s="256">
        <f t="shared" si="307"/>
        <v>0</v>
      </c>
      <c r="X3409" s="144" t="str">
        <f t="shared" si="309"/>
        <v/>
      </c>
      <c r="Y3409" s="26"/>
      <c r="Z3409" s="34"/>
      <c r="AA3409" s="34"/>
      <c r="AB3409" s="34"/>
      <c r="AC3409" s="35"/>
      <c r="AD3409" s="36"/>
      <c r="AE3409" s="49"/>
      <c r="AF3409" s="246"/>
      <c r="AG3409" s="257">
        <f t="shared" si="308"/>
        <v>0</v>
      </c>
      <c r="AH3409" s="252" t="str">
        <f t="shared" si="310"/>
        <v/>
      </c>
      <c r="AI3409" s="258">
        <f t="shared" si="311"/>
        <v>0</v>
      </c>
    </row>
    <row r="3410" spans="1:35" ht="14.25" customHeight="1" x14ac:dyDescent="0.2">
      <c r="A3410" s="20"/>
      <c r="B3410" s="7"/>
      <c r="C3410" s="7"/>
      <c r="D3410" s="88"/>
      <c r="E3410" s="6"/>
      <c r="F3410" s="88"/>
      <c r="G3410" s="14"/>
      <c r="H3410" s="14"/>
      <c r="I3410" s="17"/>
      <c r="J3410" s="17"/>
      <c r="K3410" s="6"/>
      <c r="L3410" s="6"/>
      <c r="M3410" s="136"/>
      <c r="N3410" s="14"/>
      <c r="O3410" s="26"/>
      <c r="P3410" s="14"/>
      <c r="Q3410" s="14"/>
      <c r="R3410" s="14"/>
      <c r="S3410" s="14"/>
      <c r="T3410" s="14"/>
      <c r="U3410" s="14"/>
      <c r="V3410" s="6"/>
      <c r="W3410" s="256">
        <f t="shared" si="307"/>
        <v>0</v>
      </c>
      <c r="X3410" s="144" t="str">
        <f t="shared" si="309"/>
        <v/>
      </c>
      <c r="Y3410" s="26"/>
      <c r="Z3410" s="34"/>
      <c r="AA3410" s="34"/>
      <c r="AB3410" s="34"/>
      <c r="AC3410" s="35"/>
      <c r="AD3410" s="36"/>
      <c r="AE3410" s="49"/>
      <c r="AF3410" s="246"/>
      <c r="AG3410" s="257">
        <f t="shared" si="308"/>
        <v>0</v>
      </c>
      <c r="AH3410" s="252" t="str">
        <f t="shared" si="310"/>
        <v/>
      </c>
      <c r="AI3410" s="258">
        <f t="shared" si="311"/>
        <v>0</v>
      </c>
    </row>
    <row r="3411" spans="1:35" ht="14.25" customHeight="1" x14ac:dyDescent="0.2">
      <c r="A3411" s="20"/>
      <c r="B3411" s="7"/>
      <c r="C3411" s="7"/>
      <c r="D3411" s="88"/>
      <c r="E3411" s="6"/>
      <c r="F3411" s="88"/>
      <c r="G3411" s="14"/>
      <c r="H3411" s="14"/>
      <c r="I3411" s="17"/>
      <c r="J3411" s="17"/>
      <c r="K3411" s="6"/>
      <c r="L3411" s="6"/>
      <c r="M3411" s="136"/>
      <c r="N3411" s="14"/>
      <c r="O3411" s="26"/>
      <c r="P3411" s="14"/>
      <c r="Q3411" s="14"/>
      <c r="R3411" s="14"/>
      <c r="S3411" s="14"/>
      <c r="T3411" s="14"/>
      <c r="U3411" s="14"/>
      <c r="V3411" s="6"/>
      <c r="W3411" s="256">
        <f t="shared" si="307"/>
        <v>0</v>
      </c>
      <c r="X3411" s="144" t="str">
        <f t="shared" si="309"/>
        <v/>
      </c>
      <c r="Y3411" s="26"/>
      <c r="Z3411" s="34"/>
      <c r="AA3411" s="34"/>
      <c r="AB3411" s="34"/>
      <c r="AC3411" s="35"/>
      <c r="AD3411" s="36"/>
      <c r="AE3411" s="49"/>
      <c r="AF3411" s="246"/>
      <c r="AG3411" s="257">
        <f t="shared" si="308"/>
        <v>0</v>
      </c>
      <c r="AH3411" s="252" t="str">
        <f t="shared" si="310"/>
        <v/>
      </c>
      <c r="AI3411" s="258">
        <f t="shared" si="311"/>
        <v>0</v>
      </c>
    </row>
    <row r="3412" spans="1:35" ht="14.25" customHeight="1" x14ac:dyDescent="0.2">
      <c r="A3412" s="20"/>
      <c r="B3412" s="7"/>
      <c r="C3412" s="7"/>
      <c r="D3412" s="88"/>
      <c r="E3412" s="6"/>
      <c r="F3412" s="88"/>
      <c r="G3412" s="14"/>
      <c r="H3412" s="14"/>
      <c r="I3412" s="17"/>
      <c r="J3412" s="17"/>
      <c r="K3412" s="6"/>
      <c r="L3412" s="6"/>
      <c r="M3412" s="136"/>
      <c r="N3412" s="14"/>
      <c r="O3412" s="26"/>
      <c r="P3412" s="14"/>
      <c r="Q3412" s="14"/>
      <c r="R3412" s="14"/>
      <c r="S3412" s="14"/>
      <c r="T3412" s="14"/>
      <c r="U3412" s="14"/>
      <c r="V3412" s="6"/>
      <c r="W3412" s="256">
        <f t="shared" si="307"/>
        <v>0</v>
      </c>
      <c r="X3412" s="144" t="str">
        <f t="shared" si="309"/>
        <v/>
      </c>
      <c r="Y3412" s="26"/>
      <c r="Z3412" s="34"/>
      <c r="AA3412" s="34"/>
      <c r="AB3412" s="34"/>
      <c r="AC3412" s="35"/>
      <c r="AD3412" s="36"/>
      <c r="AE3412" s="49"/>
      <c r="AF3412" s="246"/>
      <c r="AG3412" s="257">
        <f t="shared" si="308"/>
        <v>0</v>
      </c>
      <c r="AH3412" s="252" t="str">
        <f t="shared" si="310"/>
        <v/>
      </c>
      <c r="AI3412" s="258">
        <f t="shared" si="311"/>
        <v>0</v>
      </c>
    </row>
    <row r="3413" spans="1:35" ht="14.25" customHeight="1" x14ac:dyDescent="0.2">
      <c r="A3413" s="20"/>
      <c r="B3413" s="7"/>
      <c r="C3413" s="7"/>
      <c r="D3413" s="88"/>
      <c r="E3413" s="6"/>
      <c r="F3413" s="88"/>
      <c r="G3413" s="14"/>
      <c r="H3413" s="14"/>
      <c r="I3413" s="17"/>
      <c r="J3413" s="17"/>
      <c r="K3413" s="6"/>
      <c r="L3413" s="6"/>
      <c r="M3413" s="136"/>
      <c r="N3413" s="14"/>
      <c r="O3413" s="26"/>
      <c r="P3413" s="14"/>
      <c r="Q3413" s="14"/>
      <c r="R3413" s="14"/>
      <c r="S3413" s="14"/>
      <c r="T3413" s="14"/>
      <c r="U3413" s="14"/>
      <c r="V3413" s="6"/>
      <c r="W3413" s="256">
        <f t="shared" si="307"/>
        <v>0</v>
      </c>
      <c r="X3413" s="144" t="str">
        <f t="shared" si="309"/>
        <v/>
      </c>
      <c r="Y3413" s="26"/>
      <c r="Z3413" s="34"/>
      <c r="AA3413" s="34"/>
      <c r="AB3413" s="34"/>
      <c r="AC3413" s="35"/>
      <c r="AD3413" s="36"/>
      <c r="AE3413" s="49"/>
      <c r="AF3413" s="246"/>
      <c r="AG3413" s="257">
        <f t="shared" si="308"/>
        <v>0</v>
      </c>
      <c r="AH3413" s="252" t="str">
        <f t="shared" si="310"/>
        <v/>
      </c>
      <c r="AI3413" s="258">
        <f t="shared" si="311"/>
        <v>0</v>
      </c>
    </row>
    <row r="3414" spans="1:35" ht="14.25" customHeight="1" x14ac:dyDescent="0.2">
      <c r="A3414" s="20"/>
      <c r="B3414" s="7"/>
      <c r="C3414" s="7"/>
      <c r="D3414" s="88"/>
      <c r="E3414" s="6"/>
      <c r="F3414" s="88"/>
      <c r="G3414" s="14"/>
      <c r="H3414" s="14"/>
      <c r="I3414" s="17"/>
      <c r="J3414" s="17"/>
      <c r="K3414" s="6"/>
      <c r="L3414" s="6"/>
      <c r="M3414" s="136"/>
      <c r="N3414" s="14"/>
      <c r="O3414" s="26"/>
      <c r="P3414" s="14"/>
      <c r="Q3414" s="14"/>
      <c r="R3414" s="14"/>
      <c r="S3414" s="14"/>
      <c r="T3414" s="14"/>
      <c r="U3414" s="14"/>
      <c r="V3414" s="6"/>
      <c r="W3414" s="256">
        <f t="shared" si="307"/>
        <v>0</v>
      </c>
      <c r="X3414" s="144" t="str">
        <f t="shared" si="309"/>
        <v/>
      </c>
      <c r="Y3414" s="26"/>
      <c r="Z3414" s="34"/>
      <c r="AA3414" s="34"/>
      <c r="AB3414" s="34"/>
      <c r="AC3414" s="35"/>
      <c r="AD3414" s="36"/>
      <c r="AE3414" s="49"/>
      <c r="AF3414" s="246"/>
      <c r="AG3414" s="257">
        <f t="shared" si="308"/>
        <v>0</v>
      </c>
      <c r="AH3414" s="252" t="str">
        <f t="shared" si="310"/>
        <v/>
      </c>
      <c r="AI3414" s="258">
        <f t="shared" si="311"/>
        <v>0</v>
      </c>
    </row>
    <row r="3415" spans="1:35" ht="14.25" customHeight="1" x14ac:dyDescent="0.2">
      <c r="A3415" s="20"/>
      <c r="B3415" s="7"/>
      <c r="C3415" s="7"/>
      <c r="D3415" s="88"/>
      <c r="E3415" s="6"/>
      <c r="F3415" s="88"/>
      <c r="G3415" s="14"/>
      <c r="H3415" s="14"/>
      <c r="I3415" s="17"/>
      <c r="J3415" s="17"/>
      <c r="K3415" s="6"/>
      <c r="L3415" s="6"/>
      <c r="M3415" s="136"/>
      <c r="N3415" s="14"/>
      <c r="O3415" s="26"/>
      <c r="P3415" s="14"/>
      <c r="Q3415" s="14"/>
      <c r="R3415" s="14"/>
      <c r="S3415" s="14"/>
      <c r="T3415" s="14"/>
      <c r="U3415" s="14"/>
      <c r="V3415" s="6"/>
      <c r="W3415" s="256">
        <f t="shared" si="307"/>
        <v>0</v>
      </c>
      <c r="X3415" s="144" t="str">
        <f t="shared" si="309"/>
        <v/>
      </c>
      <c r="Y3415" s="26"/>
      <c r="Z3415" s="34"/>
      <c r="AA3415" s="34"/>
      <c r="AB3415" s="34"/>
      <c r="AC3415" s="35"/>
      <c r="AD3415" s="36"/>
      <c r="AE3415" s="49"/>
      <c r="AF3415" s="246"/>
      <c r="AG3415" s="257">
        <f t="shared" si="308"/>
        <v>0</v>
      </c>
      <c r="AH3415" s="252" t="str">
        <f t="shared" si="310"/>
        <v/>
      </c>
      <c r="AI3415" s="258">
        <f t="shared" si="311"/>
        <v>0</v>
      </c>
    </row>
    <row r="3416" spans="1:35" ht="14.25" customHeight="1" x14ac:dyDescent="0.2">
      <c r="A3416" s="20"/>
      <c r="B3416" s="7"/>
      <c r="C3416" s="7"/>
      <c r="D3416" s="88"/>
      <c r="E3416" s="6"/>
      <c r="F3416" s="88"/>
      <c r="G3416" s="14"/>
      <c r="H3416" s="14"/>
      <c r="I3416" s="17"/>
      <c r="J3416" s="17"/>
      <c r="K3416" s="6"/>
      <c r="L3416" s="6"/>
      <c r="M3416" s="136"/>
      <c r="N3416" s="14"/>
      <c r="O3416" s="26"/>
      <c r="P3416" s="14"/>
      <c r="Q3416" s="14"/>
      <c r="R3416" s="14"/>
      <c r="S3416" s="14"/>
      <c r="T3416" s="14"/>
      <c r="U3416" s="14"/>
      <c r="V3416" s="6"/>
      <c r="W3416" s="256">
        <f t="shared" si="307"/>
        <v>0</v>
      </c>
      <c r="X3416" s="144" t="str">
        <f t="shared" si="309"/>
        <v/>
      </c>
      <c r="Y3416" s="26"/>
      <c r="Z3416" s="34"/>
      <c r="AA3416" s="34"/>
      <c r="AB3416" s="34"/>
      <c r="AC3416" s="35"/>
      <c r="AD3416" s="36"/>
      <c r="AE3416" s="49"/>
      <c r="AF3416" s="246"/>
      <c r="AG3416" s="257">
        <f t="shared" si="308"/>
        <v>0</v>
      </c>
      <c r="AH3416" s="252" t="str">
        <f t="shared" si="310"/>
        <v/>
      </c>
      <c r="AI3416" s="258">
        <f t="shared" si="311"/>
        <v>0</v>
      </c>
    </row>
    <row r="3417" spans="1:35" ht="14.25" customHeight="1" x14ac:dyDescent="0.2">
      <c r="A3417" s="20"/>
      <c r="B3417" s="7"/>
      <c r="C3417" s="7"/>
      <c r="D3417" s="88"/>
      <c r="E3417" s="6"/>
      <c r="F3417" s="88"/>
      <c r="G3417" s="14"/>
      <c r="H3417" s="14"/>
      <c r="I3417" s="17"/>
      <c r="J3417" s="17"/>
      <c r="K3417" s="6"/>
      <c r="L3417" s="6"/>
      <c r="M3417" s="136"/>
      <c r="N3417" s="14"/>
      <c r="O3417" s="26"/>
      <c r="P3417" s="14"/>
      <c r="Q3417" s="14"/>
      <c r="R3417" s="14"/>
      <c r="S3417" s="14"/>
      <c r="T3417" s="14"/>
      <c r="U3417" s="14"/>
      <c r="V3417" s="6"/>
      <c r="W3417" s="256">
        <f t="shared" si="307"/>
        <v>0</v>
      </c>
      <c r="X3417" s="144" t="str">
        <f t="shared" si="309"/>
        <v/>
      </c>
      <c r="Y3417" s="26"/>
      <c r="Z3417" s="34"/>
      <c r="AA3417" s="34"/>
      <c r="AB3417" s="34"/>
      <c r="AC3417" s="35"/>
      <c r="AD3417" s="36"/>
      <c r="AE3417" s="49"/>
      <c r="AF3417" s="246"/>
      <c r="AG3417" s="257">
        <f t="shared" si="308"/>
        <v>0</v>
      </c>
      <c r="AH3417" s="252" t="str">
        <f t="shared" si="310"/>
        <v/>
      </c>
      <c r="AI3417" s="258">
        <f t="shared" si="311"/>
        <v>0</v>
      </c>
    </row>
    <row r="3418" spans="1:35" ht="14.25" customHeight="1" x14ac:dyDescent="0.2">
      <c r="A3418" s="20"/>
      <c r="B3418" s="7"/>
      <c r="C3418" s="7"/>
      <c r="D3418" s="88"/>
      <c r="E3418" s="6"/>
      <c r="F3418" s="88"/>
      <c r="G3418" s="14"/>
      <c r="H3418" s="14"/>
      <c r="I3418" s="17"/>
      <c r="J3418" s="17"/>
      <c r="K3418" s="6"/>
      <c r="L3418" s="6"/>
      <c r="M3418" s="136"/>
      <c r="N3418" s="14"/>
      <c r="O3418" s="26"/>
      <c r="P3418" s="14"/>
      <c r="Q3418" s="14"/>
      <c r="R3418" s="14"/>
      <c r="S3418" s="14"/>
      <c r="T3418" s="14"/>
      <c r="U3418" s="14"/>
      <c r="V3418" s="6"/>
      <c r="W3418" s="256">
        <f t="shared" si="307"/>
        <v>0</v>
      </c>
      <c r="X3418" s="144" t="str">
        <f t="shared" si="309"/>
        <v/>
      </c>
      <c r="Y3418" s="26"/>
      <c r="Z3418" s="34"/>
      <c r="AA3418" s="34"/>
      <c r="AB3418" s="34"/>
      <c r="AC3418" s="35"/>
      <c r="AD3418" s="36"/>
      <c r="AE3418" s="49"/>
      <c r="AF3418" s="246"/>
      <c r="AG3418" s="257">
        <f t="shared" si="308"/>
        <v>0</v>
      </c>
      <c r="AH3418" s="252" t="str">
        <f t="shared" si="310"/>
        <v/>
      </c>
      <c r="AI3418" s="258">
        <f t="shared" si="311"/>
        <v>0</v>
      </c>
    </row>
    <row r="3419" spans="1:35" ht="14.25" customHeight="1" x14ac:dyDescent="0.2">
      <c r="A3419" s="20"/>
      <c r="B3419" s="7"/>
      <c r="C3419" s="7"/>
      <c r="D3419" s="88"/>
      <c r="E3419" s="6"/>
      <c r="F3419" s="88"/>
      <c r="G3419" s="14"/>
      <c r="H3419" s="14"/>
      <c r="I3419" s="17"/>
      <c r="J3419" s="17"/>
      <c r="K3419" s="6"/>
      <c r="L3419" s="6"/>
      <c r="M3419" s="136"/>
      <c r="N3419" s="14"/>
      <c r="O3419" s="26"/>
      <c r="P3419" s="14"/>
      <c r="Q3419" s="14"/>
      <c r="R3419" s="14"/>
      <c r="S3419" s="14"/>
      <c r="T3419" s="14"/>
      <c r="U3419" s="14"/>
      <c r="V3419" s="6"/>
      <c r="W3419" s="256">
        <f t="shared" si="307"/>
        <v>0</v>
      </c>
      <c r="X3419" s="144" t="str">
        <f t="shared" si="309"/>
        <v/>
      </c>
      <c r="Y3419" s="26"/>
      <c r="Z3419" s="34"/>
      <c r="AA3419" s="34"/>
      <c r="AB3419" s="34"/>
      <c r="AC3419" s="35"/>
      <c r="AD3419" s="36"/>
      <c r="AE3419" s="49"/>
      <c r="AF3419" s="246"/>
      <c r="AG3419" s="257">
        <f t="shared" si="308"/>
        <v>0</v>
      </c>
      <c r="AH3419" s="252" t="str">
        <f t="shared" si="310"/>
        <v/>
      </c>
      <c r="AI3419" s="258">
        <f t="shared" si="311"/>
        <v>0</v>
      </c>
    </row>
    <row r="3420" spans="1:35" ht="14.25" customHeight="1" x14ac:dyDescent="0.2">
      <c r="A3420" s="20"/>
      <c r="B3420" s="7"/>
      <c r="C3420" s="7"/>
      <c r="D3420" s="88"/>
      <c r="E3420" s="6"/>
      <c r="F3420" s="88"/>
      <c r="G3420" s="14"/>
      <c r="H3420" s="14"/>
      <c r="I3420" s="17"/>
      <c r="J3420" s="17"/>
      <c r="K3420" s="6"/>
      <c r="L3420" s="6"/>
      <c r="M3420" s="136"/>
      <c r="N3420" s="14"/>
      <c r="O3420" s="26"/>
      <c r="P3420" s="14"/>
      <c r="Q3420" s="14"/>
      <c r="R3420" s="14"/>
      <c r="S3420" s="14"/>
      <c r="T3420" s="14"/>
      <c r="U3420" s="14"/>
      <c r="V3420" s="6"/>
      <c r="W3420" s="256">
        <f t="shared" si="307"/>
        <v>0</v>
      </c>
      <c r="X3420" s="144" t="str">
        <f t="shared" si="309"/>
        <v/>
      </c>
      <c r="Y3420" s="26"/>
      <c r="Z3420" s="34"/>
      <c r="AA3420" s="34"/>
      <c r="AB3420" s="34"/>
      <c r="AC3420" s="35"/>
      <c r="AD3420" s="36"/>
      <c r="AE3420" s="49"/>
      <c r="AF3420" s="246"/>
      <c r="AG3420" s="257">
        <f t="shared" si="308"/>
        <v>0</v>
      </c>
      <c r="AH3420" s="252" t="str">
        <f t="shared" si="310"/>
        <v/>
      </c>
      <c r="AI3420" s="258">
        <f t="shared" si="311"/>
        <v>0</v>
      </c>
    </row>
    <row r="3421" spans="1:35" ht="14.25" customHeight="1" x14ac:dyDescent="0.2">
      <c r="A3421" s="20"/>
      <c r="B3421" s="7"/>
      <c r="C3421" s="7"/>
      <c r="D3421" s="88"/>
      <c r="E3421" s="6"/>
      <c r="F3421" s="88"/>
      <c r="G3421" s="14"/>
      <c r="H3421" s="14"/>
      <c r="I3421" s="17"/>
      <c r="J3421" s="17"/>
      <c r="K3421" s="6"/>
      <c r="L3421" s="6"/>
      <c r="M3421" s="136"/>
      <c r="N3421" s="14"/>
      <c r="O3421" s="26"/>
      <c r="P3421" s="14"/>
      <c r="Q3421" s="14"/>
      <c r="R3421" s="14"/>
      <c r="S3421" s="14"/>
      <c r="T3421" s="14"/>
      <c r="U3421" s="14"/>
      <c r="V3421" s="6"/>
      <c r="W3421" s="256">
        <f t="shared" si="307"/>
        <v>0</v>
      </c>
      <c r="X3421" s="144" t="str">
        <f t="shared" si="309"/>
        <v/>
      </c>
      <c r="Y3421" s="26"/>
      <c r="Z3421" s="34"/>
      <c r="AA3421" s="34"/>
      <c r="AB3421" s="34"/>
      <c r="AC3421" s="35"/>
      <c r="AD3421" s="36"/>
      <c r="AE3421" s="49"/>
      <c r="AF3421" s="246"/>
      <c r="AG3421" s="257">
        <f t="shared" si="308"/>
        <v>0</v>
      </c>
      <c r="AH3421" s="252" t="str">
        <f t="shared" si="310"/>
        <v/>
      </c>
      <c r="AI3421" s="258">
        <f t="shared" si="311"/>
        <v>0</v>
      </c>
    </row>
    <row r="3422" spans="1:35" ht="14.25" customHeight="1" x14ac:dyDescent="0.2">
      <c r="A3422" s="20"/>
      <c r="B3422" s="7"/>
      <c r="C3422" s="7"/>
      <c r="D3422" s="88"/>
      <c r="E3422" s="6"/>
      <c r="F3422" s="88"/>
      <c r="G3422" s="14"/>
      <c r="H3422" s="14"/>
      <c r="I3422" s="17"/>
      <c r="J3422" s="17"/>
      <c r="K3422" s="6"/>
      <c r="L3422" s="6"/>
      <c r="M3422" s="136"/>
      <c r="N3422" s="14"/>
      <c r="O3422" s="26"/>
      <c r="P3422" s="14"/>
      <c r="Q3422" s="14"/>
      <c r="R3422" s="14"/>
      <c r="S3422" s="14"/>
      <c r="T3422" s="14"/>
      <c r="U3422" s="14"/>
      <c r="V3422" s="6"/>
      <c r="W3422" s="256">
        <f t="shared" si="307"/>
        <v>0</v>
      </c>
      <c r="X3422" s="144" t="str">
        <f t="shared" si="309"/>
        <v/>
      </c>
      <c r="Y3422" s="26"/>
      <c r="Z3422" s="34"/>
      <c r="AA3422" s="34"/>
      <c r="AB3422" s="34"/>
      <c r="AC3422" s="35"/>
      <c r="AD3422" s="36"/>
      <c r="AE3422" s="49"/>
      <c r="AF3422" s="246"/>
      <c r="AG3422" s="257">
        <f t="shared" si="308"/>
        <v>0</v>
      </c>
      <c r="AH3422" s="252" t="str">
        <f t="shared" si="310"/>
        <v/>
      </c>
      <c r="AI3422" s="258">
        <f t="shared" si="311"/>
        <v>0</v>
      </c>
    </row>
    <row r="3423" spans="1:35" ht="14.25" customHeight="1" x14ac:dyDescent="0.2">
      <c r="A3423" s="20"/>
      <c r="B3423" s="7"/>
      <c r="C3423" s="7"/>
      <c r="D3423" s="88"/>
      <c r="E3423" s="6"/>
      <c r="F3423" s="88"/>
      <c r="G3423" s="14"/>
      <c r="H3423" s="14"/>
      <c r="I3423" s="17"/>
      <c r="J3423" s="17"/>
      <c r="K3423" s="6"/>
      <c r="L3423" s="6"/>
      <c r="M3423" s="136"/>
      <c r="N3423" s="14"/>
      <c r="O3423" s="26"/>
      <c r="P3423" s="14"/>
      <c r="Q3423" s="14"/>
      <c r="R3423" s="14"/>
      <c r="S3423" s="14"/>
      <c r="T3423" s="14"/>
      <c r="U3423" s="14"/>
      <c r="V3423" s="6"/>
      <c r="W3423" s="256">
        <f t="shared" si="307"/>
        <v>0</v>
      </c>
      <c r="X3423" s="144" t="str">
        <f t="shared" si="309"/>
        <v/>
      </c>
      <c r="Y3423" s="26"/>
      <c r="Z3423" s="34"/>
      <c r="AA3423" s="34"/>
      <c r="AB3423" s="34"/>
      <c r="AC3423" s="35"/>
      <c r="AD3423" s="36"/>
      <c r="AE3423" s="49"/>
      <c r="AF3423" s="246"/>
      <c r="AG3423" s="257">
        <f t="shared" si="308"/>
        <v>0</v>
      </c>
      <c r="AH3423" s="252" t="str">
        <f t="shared" si="310"/>
        <v/>
      </c>
      <c r="AI3423" s="258">
        <f t="shared" si="311"/>
        <v>0</v>
      </c>
    </row>
    <row r="3424" spans="1:35" ht="14.25" customHeight="1" x14ac:dyDescent="0.2">
      <c r="A3424" s="20"/>
      <c r="B3424" s="7"/>
      <c r="C3424" s="7"/>
      <c r="D3424" s="88"/>
      <c r="E3424" s="6"/>
      <c r="F3424" s="88"/>
      <c r="G3424" s="14"/>
      <c r="H3424" s="14"/>
      <c r="I3424" s="17"/>
      <c r="J3424" s="17"/>
      <c r="K3424" s="6"/>
      <c r="L3424" s="6"/>
      <c r="M3424" s="136"/>
      <c r="N3424" s="14"/>
      <c r="O3424" s="26"/>
      <c r="P3424" s="14"/>
      <c r="Q3424" s="14"/>
      <c r="R3424" s="14"/>
      <c r="S3424" s="14"/>
      <c r="T3424" s="14"/>
      <c r="U3424" s="14"/>
      <c r="V3424" s="6"/>
      <c r="W3424" s="256">
        <f t="shared" si="307"/>
        <v>0</v>
      </c>
      <c r="X3424" s="144" t="str">
        <f t="shared" si="309"/>
        <v/>
      </c>
      <c r="Y3424" s="26"/>
      <c r="Z3424" s="34"/>
      <c r="AA3424" s="34"/>
      <c r="AB3424" s="34"/>
      <c r="AC3424" s="35"/>
      <c r="AD3424" s="36"/>
      <c r="AE3424" s="49"/>
      <c r="AF3424" s="246"/>
      <c r="AG3424" s="257">
        <f t="shared" si="308"/>
        <v>0</v>
      </c>
      <c r="AH3424" s="252" t="str">
        <f t="shared" si="310"/>
        <v/>
      </c>
      <c r="AI3424" s="258">
        <f t="shared" si="311"/>
        <v>0</v>
      </c>
    </row>
    <row r="3425" spans="1:35" ht="14.25" customHeight="1" x14ac:dyDescent="0.2">
      <c r="A3425" s="20"/>
      <c r="B3425" s="7"/>
      <c r="C3425" s="7"/>
      <c r="D3425" s="88"/>
      <c r="E3425" s="6"/>
      <c r="F3425" s="88"/>
      <c r="G3425" s="14"/>
      <c r="H3425" s="14"/>
      <c r="I3425" s="17"/>
      <c r="J3425" s="17"/>
      <c r="K3425" s="6"/>
      <c r="L3425" s="6"/>
      <c r="M3425" s="136"/>
      <c r="N3425" s="14"/>
      <c r="O3425" s="26"/>
      <c r="P3425" s="14"/>
      <c r="Q3425" s="14"/>
      <c r="R3425" s="14"/>
      <c r="S3425" s="14"/>
      <c r="T3425" s="14"/>
      <c r="U3425" s="14"/>
      <c r="V3425" s="6"/>
      <c r="W3425" s="256">
        <f t="shared" si="307"/>
        <v>0</v>
      </c>
      <c r="X3425" s="144" t="str">
        <f t="shared" si="309"/>
        <v/>
      </c>
      <c r="Y3425" s="26"/>
      <c r="Z3425" s="34"/>
      <c r="AA3425" s="34"/>
      <c r="AB3425" s="34"/>
      <c r="AC3425" s="35"/>
      <c r="AD3425" s="36"/>
      <c r="AE3425" s="49"/>
      <c r="AF3425" s="246"/>
      <c r="AG3425" s="257">
        <f t="shared" si="308"/>
        <v>0</v>
      </c>
      <c r="AH3425" s="252" t="str">
        <f t="shared" si="310"/>
        <v/>
      </c>
      <c r="AI3425" s="258">
        <f t="shared" si="311"/>
        <v>0</v>
      </c>
    </row>
    <row r="3426" spans="1:35" ht="14.25" customHeight="1" x14ac:dyDescent="0.2">
      <c r="A3426" s="20"/>
      <c r="B3426" s="7"/>
      <c r="C3426" s="7"/>
      <c r="D3426" s="88"/>
      <c r="E3426" s="6"/>
      <c r="F3426" s="88"/>
      <c r="G3426" s="14"/>
      <c r="H3426" s="14"/>
      <c r="I3426" s="17"/>
      <c r="J3426" s="17"/>
      <c r="K3426" s="6"/>
      <c r="L3426" s="6"/>
      <c r="M3426" s="136"/>
      <c r="N3426" s="14"/>
      <c r="O3426" s="26"/>
      <c r="P3426" s="14"/>
      <c r="Q3426" s="14"/>
      <c r="R3426" s="14"/>
      <c r="S3426" s="14"/>
      <c r="T3426" s="14"/>
      <c r="U3426" s="14"/>
      <c r="V3426" s="6"/>
      <c r="W3426" s="256">
        <f t="shared" si="307"/>
        <v>0</v>
      </c>
      <c r="X3426" s="144" t="str">
        <f t="shared" si="309"/>
        <v/>
      </c>
      <c r="Y3426" s="26"/>
      <c r="Z3426" s="34"/>
      <c r="AA3426" s="34"/>
      <c r="AB3426" s="34"/>
      <c r="AC3426" s="35"/>
      <c r="AD3426" s="36"/>
      <c r="AE3426" s="49"/>
      <c r="AF3426" s="246"/>
      <c r="AG3426" s="257">
        <f t="shared" si="308"/>
        <v>0</v>
      </c>
      <c r="AH3426" s="252" t="str">
        <f t="shared" si="310"/>
        <v/>
      </c>
      <c r="AI3426" s="258">
        <f t="shared" si="311"/>
        <v>0</v>
      </c>
    </row>
    <row r="3427" spans="1:35" ht="14.25" customHeight="1" x14ac:dyDescent="0.2">
      <c r="A3427" s="20"/>
      <c r="B3427" s="7"/>
      <c r="C3427" s="7"/>
      <c r="D3427" s="88"/>
      <c r="E3427" s="6"/>
      <c r="F3427" s="88"/>
      <c r="G3427" s="14"/>
      <c r="H3427" s="14"/>
      <c r="I3427" s="17"/>
      <c r="J3427" s="17"/>
      <c r="K3427" s="6"/>
      <c r="L3427" s="6"/>
      <c r="M3427" s="136"/>
      <c r="N3427" s="14"/>
      <c r="O3427" s="26"/>
      <c r="P3427" s="14"/>
      <c r="Q3427" s="14"/>
      <c r="R3427" s="14"/>
      <c r="S3427" s="14"/>
      <c r="T3427" s="14"/>
      <c r="U3427" s="14"/>
      <c r="V3427" s="6"/>
      <c r="W3427" s="256">
        <f t="shared" si="307"/>
        <v>0</v>
      </c>
      <c r="X3427" s="144" t="str">
        <f t="shared" si="309"/>
        <v/>
      </c>
      <c r="Y3427" s="26"/>
      <c r="Z3427" s="34"/>
      <c r="AA3427" s="34"/>
      <c r="AB3427" s="34"/>
      <c r="AC3427" s="35"/>
      <c r="AD3427" s="36"/>
      <c r="AE3427" s="49"/>
      <c r="AF3427" s="246"/>
      <c r="AG3427" s="257">
        <f t="shared" si="308"/>
        <v>0</v>
      </c>
      <c r="AH3427" s="252" t="str">
        <f t="shared" si="310"/>
        <v/>
      </c>
      <c r="AI3427" s="258">
        <f t="shared" si="311"/>
        <v>0</v>
      </c>
    </row>
    <row r="3428" spans="1:35" ht="14.25" customHeight="1" x14ac:dyDescent="0.2">
      <c r="A3428" s="20"/>
      <c r="B3428" s="7"/>
      <c r="C3428" s="7"/>
      <c r="D3428" s="88"/>
      <c r="E3428" s="6"/>
      <c r="F3428" s="88"/>
      <c r="G3428" s="14"/>
      <c r="H3428" s="14"/>
      <c r="I3428" s="17"/>
      <c r="J3428" s="17"/>
      <c r="K3428" s="6"/>
      <c r="L3428" s="6"/>
      <c r="M3428" s="136"/>
      <c r="N3428" s="14"/>
      <c r="O3428" s="26"/>
      <c r="P3428" s="14"/>
      <c r="Q3428" s="14"/>
      <c r="R3428" s="14"/>
      <c r="S3428" s="14"/>
      <c r="T3428" s="14"/>
      <c r="U3428" s="14"/>
      <c r="V3428" s="6"/>
      <c r="W3428" s="256">
        <f t="shared" si="307"/>
        <v>0</v>
      </c>
      <c r="X3428" s="144" t="str">
        <f t="shared" si="309"/>
        <v/>
      </c>
      <c r="Y3428" s="26"/>
      <c r="Z3428" s="34"/>
      <c r="AA3428" s="34"/>
      <c r="AB3428" s="34"/>
      <c r="AC3428" s="35"/>
      <c r="AD3428" s="36"/>
      <c r="AE3428" s="49"/>
      <c r="AF3428" s="246"/>
      <c r="AG3428" s="257">
        <f t="shared" si="308"/>
        <v>0</v>
      </c>
      <c r="AH3428" s="252" t="str">
        <f t="shared" si="310"/>
        <v/>
      </c>
      <c r="AI3428" s="258">
        <f t="shared" si="311"/>
        <v>0</v>
      </c>
    </row>
    <row r="3429" spans="1:35" ht="14.25" customHeight="1" x14ac:dyDescent="0.2">
      <c r="A3429" s="20"/>
      <c r="B3429" s="7"/>
      <c r="C3429" s="7"/>
      <c r="D3429" s="88"/>
      <c r="E3429" s="6"/>
      <c r="F3429" s="88"/>
      <c r="G3429" s="14"/>
      <c r="H3429" s="14"/>
      <c r="I3429" s="17"/>
      <c r="J3429" s="17"/>
      <c r="K3429" s="6"/>
      <c r="L3429" s="6"/>
      <c r="M3429" s="136"/>
      <c r="N3429" s="14"/>
      <c r="O3429" s="26"/>
      <c r="P3429" s="14"/>
      <c r="Q3429" s="14"/>
      <c r="R3429" s="14"/>
      <c r="S3429" s="14"/>
      <c r="T3429" s="14"/>
      <c r="U3429" s="14"/>
      <c r="V3429" s="6"/>
      <c r="W3429" s="256">
        <f t="shared" si="307"/>
        <v>0</v>
      </c>
      <c r="X3429" s="144" t="str">
        <f t="shared" si="309"/>
        <v/>
      </c>
      <c r="Y3429" s="26"/>
      <c r="Z3429" s="34"/>
      <c r="AA3429" s="34"/>
      <c r="AB3429" s="34"/>
      <c r="AC3429" s="35"/>
      <c r="AD3429" s="36"/>
      <c r="AE3429" s="49"/>
      <c r="AF3429" s="246"/>
      <c r="AG3429" s="257">
        <f t="shared" si="308"/>
        <v>0</v>
      </c>
      <c r="AH3429" s="252" t="str">
        <f t="shared" si="310"/>
        <v/>
      </c>
      <c r="AI3429" s="258">
        <f t="shared" si="311"/>
        <v>0</v>
      </c>
    </row>
    <row r="3430" spans="1:35" ht="14.25" customHeight="1" x14ac:dyDescent="0.2">
      <c r="A3430" s="20"/>
      <c r="B3430" s="7"/>
      <c r="C3430" s="7"/>
      <c r="D3430" s="88"/>
      <c r="E3430" s="6"/>
      <c r="F3430" s="88"/>
      <c r="G3430" s="14"/>
      <c r="H3430" s="14"/>
      <c r="I3430" s="17"/>
      <c r="J3430" s="17"/>
      <c r="K3430" s="6"/>
      <c r="L3430" s="6"/>
      <c r="M3430" s="136"/>
      <c r="N3430" s="14"/>
      <c r="O3430" s="26"/>
      <c r="P3430" s="14"/>
      <c r="Q3430" s="14"/>
      <c r="R3430" s="14"/>
      <c r="S3430" s="14"/>
      <c r="T3430" s="14"/>
      <c r="U3430" s="14"/>
      <c r="V3430" s="6"/>
      <c r="W3430" s="256">
        <f t="shared" si="307"/>
        <v>0</v>
      </c>
      <c r="X3430" s="144" t="str">
        <f t="shared" si="309"/>
        <v/>
      </c>
      <c r="Y3430" s="26"/>
      <c r="Z3430" s="34"/>
      <c r="AA3430" s="34"/>
      <c r="AB3430" s="34"/>
      <c r="AC3430" s="35"/>
      <c r="AD3430" s="36"/>
      <c r="AE3430" s="49"/>
      <c r="AF3430" s="246"/>
      <c r="AG3430" s="257">
        <f t="shared" si="308"/>
        <v>0</v>
      </c>
      <c r="AH3430" s="252" t="str">
        <f t="shared" si="310"/>
        <v/>
      </c>
      <c r="AI3430" s="258">
        <f t="shared" si="311"/>
        <v>0</v>
      </c>
    </row>
    <row r="3431" spans="1:35" ht="14.25" customHeight="1" x14ac:dyDescent="0.2">
      <c r="A3431" s="20"/>
      <c r="B3431" s="7"/>
      <c r="C3431" s="7"/>
      <c r="D3431" s="88"/>
      <c r="E3431" s="6"/>
      <c r="F3431" s="88"/>
      <c r="G3431" s="14"/>
      <c r="H3431" s="14"/>
      <c r="I3431" s="17"/>
      <c r="J3431" s="17"/>
      <c r="K3431" s="6"/>
      <c r="L3431" s="6"/>
      <c r="M3431" s="136"/>
      <c r="N3431" s="14"/>
      <c r="O3431" s="26"/>
      <c r="P3431" s="14"/>
      <c r="Q3431" s="14"/>
      <c r="R3431" s="14"/>
      <c r="S3431" s="14"/>
      <c r="T3431" s="14"/>
      <c r="U3431" s="14"/>
      <c r="V3431" s="6"/>
      <c r="W3431" s="256">
        <f t="shared" si="307"/>
        <v>0</v>
      </c>
      <c r="X3431" s="144" t="str">
        <f t="shared" si="309"/>
        <v/>
      </c>
      <c r="Y3431" s="26"/>
      <c r="Z3431" s="34"/>
      <c r="AA3431" s="34"/>
      <c r="AB3431" s="34"/>
      <c r="AC3431" s="35"/>
      <c r="AD3431" s="36"/>
      <c r="AE3431" s="49"/>
      <c r="AF3431" s="246"/>
      <c r="AG3431" s="257">
        <f t="shared" si="308"/>
        <v>0</v>
      </c>
      <c r="AH3431" s="252" t="str">
        <f t="shared" si="310"/>
        <v/>
      </c>
      <c r="AI3431" s="258">
        <f t="shared" si="311"/>
        <v>0</v>
      </c>
    </row>
    <row r="3432" spans="1:35" ht="14.25" customHeight="1" x14ac:dyDescent="0.2">
      <c r="A3432" s="20"/>
      <c r="B3432" s="7"/>
      <c r="C3432" s="7"/>
      <c r="D3432" s="88"/>
      <c r="E3432" s="6"/>
      <c r="F3432" s="88"/>
      <c r="G3432" s="14"/>
      <c r="H3432" s="14"/>
      <c r="I3432" s="17"/>
      <c r="J3432" s="17"/>
      <c r="K3432" s="6"/>
      <c r="L3432" s="6"/>
      <c r="M3432" s="136"/>
      <c r="N3432" s="14"/>
      <c r="O3432" s="26"/>
      <c r="P3432" s="14"/>
      <c r="Q3432" s="14"/>
      <c r="R3432" s="14"/>
      <c r="S3432" s="14"/>
      <c r="T3432" s="14"/>
      <c r="U3432" s="14"/>
      <c r="V3432" s="6"/>
      <c r="W3432" s="256">
        <f t="shared" ref="W3432:W3495" si="312">S3432+T3432+U3432+V3432</f>
        <v>0</v>
      </c>
      <c r="X3432" s="144" t="str">
        <f t="shared" si="309"/>
        <v/>
      </c>
      <c r="Y3432" s="26"/>
      <c r="Z3432" s="34"/>
      <c r="AA3432" s="34"/>
      <c r="AB3432" s="34"/>
      <c r="AC3432" s="35"/>
      <c r="AD3432" s="36"/>
      <c r="AE3432" s="49"/>
      <c r="AF3432" s="246"/>
      <c r="AG3432" s="257">
        <f t="shared" ref="AG3432:AG3495" si="313">N3432*C3432</f>
        <v>0</v>
      </c>
      <c r="AH3432" s="252" t="str">
        <f t="shared" si="310"/>
        <v/>
      </c>
      <c r="AI3432" s="258">
        <f t="shared" si="311"/>
        <v>0</v>
      </c>
    </row>
    <row r="3433" spans="1:35" ht="14.25" customHeight="1" x14ac:dyDescent="0.2">
      <c r="A3433" s="20"/>
      <c r="B3433" s="7"/>
      <c r="C3433" s="7"/>
      <c r="D3433" s="88"/>
      <c r="E3433" s="6"/>
      <c r="F3433" s="88"/>
      <c r="G3433" s="14"/>
      <c r="H3433" s="14"/>
      <c r="I3433" s="17"/>
      <c r="J3433" s="17"/>
      <c r="K3433" s="6"/>
      <c r="L3433" s="6"/>
      <c r="M3433" s="136"/>
      <c r="N3433" s="14"/>
      <c r="O3433" s="26"/>
      <c r="P3433" s="14"/>
      <c r="Q3433" s="14"/>
      <c r="R3433" s="14"/>
      <c r="S3433" s="14"/>
      <c r="T3433" s="14"/>
      <c r="U3433" s="14"/>
      <c r="V3433" s="6"/>
      <c r="W3433" s="256">
        <f t="shared" si="312"/>
        <v>0</v>
      </c>
      <c r="X3433" s="144" t="str">
        <f t="shared" ref="X3433:X3496" si="314">IF(O3433="a",0,IF(O3433="d","0",IF(O3433="","",+N3433-S3433-T3433-U3433-V3433)))</f>
        <v/>
      </c>
      <c r="Y3433" s="26"/>
      <c r="Z3433" s="34"/>
      <c r="AA3433" s="34"/>
      <c r="AB3433" s="34"/>
      <c r="AC3433" s="35"/>
      <c r="AD3433" s="36"/>
      <c r="AE3433" s="49"/>
      <c r="AF3433" s="246"/>
      <c r="AG3433" s="257">
        <f t="shared" si="313"/>
        <v>0</v>
      </c>
      <c r="AH3433" s="252" t="str">
        <f t="shared" ref="AH3433:AH3496" si="315">IF(O3433="a",0,IF(O3433="d",0,IF(C3433="","",+N3433-(C3433*N3433))))</f>
        <v/>
      </c>
      <c r="AI3433" s="258">
        <f t="shared" si="311"/>
        <v>0</v>
      </c>
    </row>
    <row r="3434" spans="1:35" ht="14.25" customHeight="1" x14ac:dyDescent="0.2">
      <c r="A3434" s="20"/>
      <c r="B3434" s="7"/>
      <c r="C3434" s="7"/>
      <c r="D3434" s="88"/>
      <c r="E3434" s="6"/>
      <c r="F3434" s="88"/>
      <c r="G3434" s="14"/>
      <c r="H3434" s="14"/>
      <c r="I3434" s="17"/>
      <c r="J3434" s="17"/>
      <c r="K3434" s="6"/>
      <c r="L3434" s="6"/>
      <c r="M3434" s="136"/>
      <c r="N3434" s="14"/>
      <c r="O3434" s="26"/>
      <c r="P3434" s="14"/>
      <c r="Q3434" s="14"/>
      <c r="R3434" s="14"/>
      <c r="S3434" s="14"/>
      <c r="T3434" s="14"/>
      <c r="U3434" s="14"/>
      <c r="V3434" s="6"/>
      <c r="W3434" s="256">
        <f t="shared" si="312"/>
        <v>0</v>
      </c>
      <c r="X3434" s="144" t="str">
        <f t="shared" si="314"/>
        <v/>
      </c>
      <c r="Y3434" s="26"/>
      <c r="Z3434" s="34"/>
      <c r="AA3434" s="34"/>
      <c r="AB3434" s="34"/>
      <c r="AC3434" s="35"/>
      <c r="AD3434" s="36"/>
      <c r="AE3434" s="49"/>
      <c r="AF3434" s="246"/>
      <c r="AG3434" s="257">
        <f t="shared" si="313"/>
        <v>0</v>
      </c>
      <c r="AH3434" s="252" t="str">
        <f t="shared" si="315"/>
        <v/>
      </c>
      <c r="AI3434" s="258">
        <f t="shared" si="311"/>
        <v>0</v>
      </c>
    </row>
    <row r="3435" spans="1:35" ht="14.25" customHeight="1" x14ac:dyDescent="0.2">
      <c r="A3435" s="20"/>
      <c r="B3435" s="7"/>
      <c r="C3435" s="7"/>
      <c r="D3435" s="88"/>
      <c r="E3435" s="6"/>
      <c r="F3435" s="88"/>
      <c r="G3435" s="14"/>
      <c r="H3435" s="14"/>
      <c r="I3435" s="17"/>
      <c r="J3435" s="17"/>
      <c r="K3435" s="6"/>
      <c r="L3435" s="6"/>
      <c r="M3435" s="136"/>
      <c r="N3435" s="14"/>
      <c r="O3435" s="26"/>
      <c r="P3435" s="14"/>
      <c r="Q3435" s="14"/>
      <c r="R3435" s="14"/>
      <c r="S3435" s="14"/>
      <c r="T3435" s="14"/>
      <c r="U3435" s="14"/>
      <c r="V3435" s="6"/>
      <c r="W3435" s="256">
        <f t="shared" si="312"/>
        <v>0</v>
      </c>
      <c r="X3435" s="144" t="str">
        <f t="shared" si="314"/>
        <v/>
      </c>
      <c r="Y3435" s="26"/>
      <c r="Z3435" s="34"/>
      <c r="AA3435" s="34"/>
      <c r="AB3435" s="34"/>
      <c r="AC3435" s="35"/>
      <c r="AD3435" s="36"/>
      <c r="AE3435" s="49"/>
      <c r="AF3435" s="246"/>
      <c r="AG3435" s="257">
        <f t="shared" si="313"/>
        <v>0</v>
      </c>
      <c r="AH3435" s="252" t="str">
        <f t="shared" si="315"/>
        <v/>
      </c>
      <c r="AI3435" s="258">
        <f t="shared" si="311"/>
        <v>0</v>
      </c>
    </row>
    <row r="3436" spans="1:35" ht="14.25" customHeight="1" x14ac:dyDescent="0.2">
      <c r="A3436" s="20"/>
      <c r="B3436" s="7"/>
      <c r="C3436" s="7"/>
      <c r="D3436" s="88"/>
      <c r="E3436" s="6"/>
      <c r="F3436" s="88"/>
      <c r="G3436" s="14"/>
      <c r="H3436" s="14"/>
      <c r="I3436" s="17"/>
      <c r="J3436" s="17"/>
      <c r="K3436" s="6"/>
      <c r="L3436" s="6"/>
      <c r="M3436" s="136"/>
      <c r="N3436" s="14"/>
      <c r="O3436" s="26"/>
      <c r="P3436" s="14"/>
      <c r="Q3436" s="14"/>
      <c r="R3436" s="14"/>
      <c r="S3436" s="14"/>
      <c r="T3436" s="14"/>
      <c r="U3436" s="14"/>
      <c r="V3436" s="6"/>
      <c r="W3436" s="256">
        <f t="shared" si="312"/>
        <v>0</v>
      </c>
      <c r="X3436" s="144" t="str">
        <f t="shared" si="314"/>
        <v/>
      </c>
      <c r="Y3436" s="26"/>
      <c r="Z3436" s="34"/>
      <c r="AA3436" s="34"/>
      <c r="AB3436" s="34"/>
      <c r="AC3436" s="35"/>
      <c r="AD3436" s="36"/>
      <c r="AE3436" s="49"/>
      <c r="AF3436" s="246"/>
      <c r="AG3436" s="257">
        <f t="shared" si="313"/>
        <v>0</v>
      </c>
      <c r="AH3436" s="252" t="str">
        <f t="shared" si="315"/>
        <v/>
      </c>
      <c r="AI3436" s="258">
        <f t="shared" si="311"/>
        <v>0</v>
      </c>
    </row>
    <row r="3437" spans="1:35" ht="14.25" customHeight="1" x14ac:dyDescent="0.2">
      <c r="A3437" s="20"/>
      <c r="B3437" s="7"/>
      <c r="C3437" s="7"/>
      <c r="D3437" s="88"/>
      <c r="E3437" s="6"/>
      <c r="F3437" s="88"/>
      <c r="G3437" s="14"/>
      <c r="H3437" s="14"/>
      <c r="I3437" s="17"/>
      <c r="J3437" s="17"/>
      <c r="K3437" s="6"/>
      <c r="L3437" s="6"/>
      <c r="M3437" s="136"/>
      <c r="N3437" s="14"/>
      <c r="O3437" s="26"/>
      <c r="P3437" s="14"/>
      <c r="Q3437" s="14"/>
      <c r="R3437" s="14"/>
      <c r="S3437" s="14"/>
      <c r="T3437" s="14"/>
      <c r="U3437" s="14"/>
      <c r="V3437" s="6"/>
      <c r="W3437" s="256">
        <f t="shared" si="312"/>
        <v>0</v>
      </c>
      <c r="X3437" s="144" t="str">
        <f t="shared" si="314"/>
        <v/>
      </c>
      <c r="Y3437" s="26"/>
      <c r="Z3437" s="34"/>
      <c r="AA3437" s="34"/>
      <c r="AB3437" s="34"/>
      <c r="AC3437" s="35"/>
      <c r="AD3437" s="36"/>
      <c r="AE3437" s="49"/>
      <c r="AF3437" s="246"/>
      <c r="AG3437" s="257">
        <f t="shared" si="313"/>
        <v>0</v>
      </c>
      <c r="AH3437" s="252" t="str">
        <f t="shared" si="315"/>
        <v/>
      </c>
      <c r="AI3437" s="258">
        <f t="shared" si="311"/>
        <v>0</v>
      </c>
    </row>
    <row r="3438" spans="1:35" ht="14.25" customHeight="1" x14ac:dyDescent="0.2">
      <c r="A3438" s="20"/>
      <c r="B3438" s="7"/>
      <c r="C3438" s="7"/>
      <c r="D3438" s="88"/>
      <c r="E3438" s="6"/>
      <c r="F3438" s="88"/>
      <c r="G3438" s="14"/>
      <c r="H3438" s="14"/>
      <c r="I3438" s="17"/>
      <c r="J3438" s="17"/>
      <c r="K3438" s="6"/>
      <c r="L3438" s="6"/>
      <c r="M3438" s="136"/>
      <c r="N3438" s="14"/>
      <c r="O3438" s="26"/>
      <c r="P3438" s="14"/>
      <c r="Q3438" s="14"/>
      <c r="R3438" s="14"/>
      <c r="S3438" s="14"/>
      <c r="T3438" s="14"/>
      <c r="U3438" s="14"/>
      <c r="V3438" s="6"/>
      <c r="W3438" s="256">
        <f t="shared" si="312"/>
        <v>0</v>
      </c>
      <c r="X3438" s="144" t="str">
        <f t="shared" si="314"/>
        <v/>
      </c>
      <c r="Y3438" s="26"/>
      <c r="Z3438" s="34"/>
      <c r="AA3438" s="34"/>
      <c r="AB3438" s="34"/>
      <c r="AC3438" s="35"/>
      <c r="AD3438" s="36"/>
      <c r="AE3438" s="49"/>
      <c r="AF3438" s="246"/>
      <c r="AG3438" s="257">
        <f t="shared" si="313"/>
        <v>0</v>
      </c>
      <c r="AH3438" s="252" t="str">
        <f t="shared" si="315"/>
        <v/>
      </c>
      <c r="AI3438" s="258">
        <f t="shared" ref="AI3438:AI3501" si="316">AG3438-W3438</f>
        <v>0</v>
      </c>
    </row>
    <row r="3439" spans="1:35" ht="14.25" customHeight="1" x14ac:dyDescent="0.2">
      <c r="A3439" s="20"/>
      <c r="B3439" s="7"/>
      <c r="C3439" s="7"/>
      <c r="D3439" s="88"/>
      <c r="E3439" s="6"/>
      <c r="F3439" s="88"/>
      <c r="G3439" s="14"/>
      <c r="H3439" s="14"/>
      <c r="I3439" s="17"/>
      <c r="J3439" s="17"/>
      <c r="K3439" s="6"/>
      <c r="L3439" s="6"/>
      <c r="M3439" s="136"/>
      <c r="N3439" s="14"/>
      <c r="O3439" s="26"/>
      <c r="P3439" s="14"/>
      <c r="Q3439" s="14"/>
      <c r="R3439" s="14"/>
      <c r="S3439" s="14"/>
      <c r="T3439" s="14"/>
      <c r="U3439" s="14"/>
      <c r="V3439" s="6"/>
      <c r="W3439" s="256">
        <f t="shared" si="312"/>
        <v>0</v>
      </c>
      <c r="X3439" s="144" t="str">
        <f t="shared" si="314"/>
        <v/>
      </c>
      <c r="Y3439" s="26"/>
      <c r="Z3439" s="34"/>
      <c r="AA3439" s="34"/>
      <c r="AB3439" s="34"/>
      <c r="AC3439" s="35"/>
      <c r="AD3439" s="36"/>
      <c r="AE3439" s="49"/>
      <c r="AF3439" s="246"/>
      <c r="AG3439" s="257">
        <f t="shared" si="313"/>
        <v>0</v>
      </c>
      <c r="AH3439" s="252" t="str">
        <f t="shared" si="315"/>
        <v/>
      </c>
      <c r="AI3439" s="258">
        <f t="shared" si="316"/>
        <v>0</v>
      </c>
    </row>
    <row r="3440" spans="1:35" ht="14.25" customHeight="1" x14ac:dyDescent="0.2">
      <c r="A3440" s="20"/>
      <c r="B3440" s="7"/>
      <c r="C3440" s="7"/>
      <c r="D3440" s="88"/>
      <c r="E3440" s="6"/>
      <c r="F3440" s="88"/>
      <c r="G3440" s="14"/>
      <c r="H3440" s="14"/>
      <c r="I3440" s="17"/>
      <c r="J3440" s="17"/>
      <c r="K3440" s="6"/>
      <c r="L3440" s="6"/>
      <c r="M3440" s="136"/>
      <c r="N3440" s="14"/>
      <c r="O3440" s="26"/>
      <c r="P3440" s="14"/>
      <c r="Q3440" s="14"/>
      <c r="R3440" s="14"/>
      <c r="S3440" s="14"/>
      <c r="T3440" s="14"/>
      <c r="U3440" s="14"/>
      <c r="V3440" s="6"/>
      <c r="W3440" s="256">
        <f t="shared" si="312"/>
        <v>0</v>
      </c>
      <c r="X3440" s="144" t="str">
        <f t="shared" si="314"/>
        <v/>
      </c>
      <c r="Y3440" s="26"/>
      <c r="Z3440" s="34"/>
      <c r="AA3440" s="34"/>
      <c r="AB3440" s="34"/>
      <c r="AC3440" s="35"/>
      <c r="AD3440" s="36"/>
      <c r="AE3440" s="49"/>
      <c r="AF3440" s="246"/>
      <c r="AG3440" s="257">
        <f t="shared" si="313"/>
        <v>0</v>
      </c>
      <c r="AH3440" s="252" t="str">
        <f t="shared" si="315"/>
        <v/>
      </c>
      <c r="AI3440" s="258">
        <f t="shared" si="316"/>
        <v>0</v>
      </c>
    </row>
    <row r="3441" spans="1:35" ht="14.25" customHeight="1" x14ac:dyDescent="0.2">
      <c r="A3441" s="20"/>
      <c r="B3441" s="7"/>
      <c r="C3441" s="7"/>
      <c r="D3441" s="88"/>
      <c r="E3441" s="6"/>
      <c r="F3441" s="88"/>
      <c r="G3441" s="14"/>
      <c r="H3441" s="14"/>
      <c r="I3441" s="17"/>
      <c r="J3441" s="17"/>
      <c r="K3441" s="6"/>
      <c r="L3441" s="6"/>
      <c r="M3441" s="136"/>
      <c r="N3441" s="14"/>
      <c r="O3441" s="26"/>
      <c r="P3441" s="14"/>
      <c r="Q3441" s="14"/>
      <c r="R3441" s="14"/>
      <c r="S3441" s="14"/>
      <c r="T3441" s="14"/>
      <c r="U3441" s="14"/>
      <c r="V3441" s="6"/>
      <c r="W3441" s="256">
        <f t="shared" si="312"/>
        <v>0</v>
      </c>
      <c r="X3441" s="144" t="str">
        <f t="shared" si="314"/>
        <v/>
      </c>
      <c r="Y3441" s="26"/>
      <c r="Z3441" s="34"/>
      <c r="AA3441" s="34"/>
      <c r="AB3441" s="34"/>
      <c r="AC3441" s="35"/>
      <c r="AD3441" s="36"/>
      <c r="AE3441" s="49"/>
      <c r="AF3441" s="246"/>
      <c r="AG3441" s="257">
        <f t="shared" si="313"/>
        <v>0</v>
      </c>
      <c r="AH3441" s="252" t="str">
        <f t="shared" si="315"/>
        <v/>
      </c>
      <c r="AI3441" s="258">
        <f t="shared" si="316"/>
        <v>0</v>
      </c>
    </row>
    <row r="3442" spans="1:35" ht="14.25" customHeight="1" x14ac:dyDescent="0.2">
      <c r="A3442" s="20"/>
      <c r="B3442" s="7"/>
      <c r="C3442" s="7"/>
      <c r="D3442" s="88"/>
      <c r="E3442" s="6"/>
      <c r="F3442" s="88"/>
      <c r="G3442" s="14"/>
      <c r="H3442" s="14"/>
      <c r="I3442" s="17"/>
      <c r="J3442" s="17"/>
      <c r="K3442" s="6"/>
      <c r="L3442" s="6"/>
      <c r="M3442" s="136"/>
      <c r="N3442" s="14"/>
      <c r="O3442" s="26"/>
      <c r="P3442" s="14"/>
      <c r="Q3442" s="14"/>
      <c r="R3442" s="14"/>
      <c r="S3442" s="14"/>
      <c r="T3442" s="14"/>
      <c r="U3442" s="14"/>
      <c r="V3442" s="6"/>
      <c r="W3442" s="256">
        <f t="shared" si="312"/>
        <v>0</v>
      </c>
      <c r="X3442" s="144" t="str">
        <f t="shared" si="314"/>
        <v/>
      </c>
      <c r="Y3442" s="26"/>
      <c r="Z3442" s="34"/>
      <c r="AA3442" s="34"/>
      <c r="AB3442" s="34"/>
      <c r="AC3442" s="35"/>
      <c r="AD3442" s="36"/>
      <c r="AE3442" s="49"/>
      <c r="AF3442" s="246"/>
      <c r="AG3442" s="257">
        <f t="shared" si="313"/>
        <v>0</v>
      </c>
      <c r="AH3442" s="252" t="str">
        <f t="shared" si="315"/>
        <v/>
      </c>
      <c r="AI3442" s="258">
        <f t="shared" si="316"/>
        <v>0</v>
      </c>
    </row>
    <row r="3443" spans="1:35" ht="14.25" customHeight="1" x14ac:dyDescent="0.2">
      <c r="A3443" s="20"/>
      <c r="B3443" s="7"/>
      <c r="C3443" s="7"/>
      <c r="D3443" s="88"/>
      <c r="E3443" s="6"/>
      <c r="F3443" s="88"/>
      <c r="G3443" s="14"/>
      <c r="H3443" s="14"/>
      <c r="I3443" s="17"/>
      <c r="J3443" s="17"/>
      <c r="K3443" s="6"/>
      <c r="L3443" s="6"/>
      <c r="M3443" s="136"/>
      <c r="N3443" s="14"/>
      <c r="O3443" s="26"/>
      <c r="P3443" s="14"/>
      <c r="Q3443" s="14"/>
      <c r="R3443" s="14"/>
      <c r="S3443" s="14"/>
      <c r="T3443" s="14"/>
      <c r="U3443" s="14"/>
      <c r="V3443" s="6"/>
      <c r="W3443" s="256">
        <f t="shared" si="312"/>
        <v>0</v>
      </c>
      <c r="X3443" s="144" t="str">
        <f t="shared" si="314"/>
        <v/>
      </c>
      <c r="Y3443" s="26"/>
      <c r="Z3443" s="34"/>
      <c r="AA3443" s="34"/>
      <c r="AB3443" s="34"/>
      <c r="AC3443" s="35"/>
      <c r="AD3443" s="36"/>
      <c r="AE3443" s="49"/>
      <c r="AF3443" s="246"/>
      <c r="AG3443" s="257">
        <f t="shared" si="313"/>
        <v>0</v>
      </c>
      <c r="AH3443" s="252" t="str">
        <f t="shared" si="315"/>
        <v/>
      </c>
      <c r="AI3443" s="258">
        <f t="shared" si="316"/>
        <v>0</v>
      </c>
    </row>
    <row r="3444" spans="1:35" ht="14.25" customHeight="1" x14ac:dyDescent="0.2">
      <c r="A3444" s="20"/>
      <c r="B3444" s="7"/>
      <c r="C3444" s="7"/>
      <c r="D3444" s="88"/>
      <c r="E3444" s="6"/>
      <c r="F3444" s="88"/>
      <c r="G3444" s="14"/>
      <c r="H3444" s="14"/>
      <c r="I3444" s="17"/>
      <c r="J3444" s="17"/>
      <c r="K3444" s="6"/>
      <c r="L3444" s="6"/>
      <c r="M3444" s="136"/>
      <c r="N3444" s="14"/>
      <c r="O3444" s="26"/>
      <c r="P3444" s="14"/>
      <c r="Q3444" s="14"/>
      <c r="R3444" s="14"/>
      <c r="S3444" s="14"/>
      <c r="T3444" s="14"/>
      <c r="U3444" s="14"/>
      <c r="V3444" s="6"/>
      <c r="W3444" s="256">
        <f t="shared" si="312"/>
        <v>0</v>
      </c>
      <c r="X3444" s="144" t="str">
        <f t="shared" si="314"/>
        <v/>
      </c>
      <c r="Y3444" s="26"/>
      <c r="Z3444" s="34"/>
      <c r="AA3444" s="34"/>
      <c r="AB3444" s="34"/>
      <c r="AC3444" s="35"/>
      <c r="AD3444" s="36"/>
      <c r="AE3444" s="49"/>
      <c r="AF3444" s="246"/>
      <c r="AG3444" s="257">
        <f t="shared" si="313"/>
        <v>0</v>
      </c>
      <c r="AH3444" s="252" t="str">
        <f t="shared" si="315"/>
        <v/>
      </c>
      <c r="AI3444" s="258">
        <f t="shared" si="316"/>
        <v>0</v>
      </c>
    </row>
    <row r="3445" spans="1:35" ht="14.25" customHeight="1" x14ac:dyDescent="0.2">
      <c r="A3445" s="20"/>
      <c r="B3445" s="7"/>
      <c r="C3445" s="7"/>
      <c r="D3445" s="88"/>
      <c r="E3445" s="6"/>
      <c r="F3445" s="88"/>
      <c r="G3445" s="14"/>
      <c r="H3445" s="14"/>
      <c r="I3445" s="17"/>
      <c r="J3445" s="17"/>
      <c r="K3445" s="6"/>
      <c r="L3445" s="6"/>
      <c r="M3445" s="136"/>
      <c r="N3445" s="14"/>
      <c r="O3445" s="26"/>
      <c r="P3445" s="14"/>
      <c r="Q3445" s="14"/>
      <c r="R3445" s="14"/>
      <c r="S3445" s="14"/>
      <c r="T3445" s="14"/>
      <c r="U3445" s="14"/>
      <c r="V3445" s="6"/>
      <c r="W3445" s="256">
        <f t="shared" si="312"/>
        <v>0</v>
      </c>
      <c r="X3445" s="144" t="str">
        <f t="shared" si="314"/>
        <v/>
      </c>
      <c r="Y3445" s="26"/>
      <c r="Z3445" s="34"/>
      <c r="AA3445" s="34"/>
      <c r="AB3445" s="34"/>
      <c r="AC3445" s="35"/>
      <c r="AD3445" s="36"/>
      <c r="AE3445" s="49"/>
      <c r="AF3445" s="246"/>
      <c r="AG3445" s="257">
        <f t="shared" si="313"/>
        <v>0</v>
      </c>
      <c r="AH3445" s="252" t="str">
        <f t="shared" si="315"/>
        <v/>
      </c>
      <c r="AI3445" s="258">
        <f t="shared" si="316"/>
        <v>0</v>
      </c>
    </row>
    <row r="3446" spans="1:35" ht="14.25" customHeight="1" x14ac:dyDescent="0.2">
      <c r="A3446" s="20"/>
      <c r="B3446" s="7"/>
      <c r="C3446" s="7"/>
      <c r="D3446" s="88"/>
      <c r="E3446" s="6"/>
      <c r="F3446" s="88"/>
      <c r="G3446" s="14"/>
      <c r="H3446" s="14"/>
      <c r="I3446" s="17"/>
      <c r="J3446" s="17"/>
      <c r="K3446" s="6"/>
      <c r="L3446" s="6"/>
      <c r="M3446" s="136"/>
      <c r="N3446" s="14"/>
      <c r="O3446" s="26"/>
      <c r="P3446" s="14"/>
      <c r="Q3446" s="14"/>
      <c r="R3446" s="14"/>
      <c r="S3446" s="14"/>
      <c r="T3446" s="14"/>
      <c r="U3446" s="14"/>
      <c r="V3446" s="6"/>
      <c r="W3446" s="256">
        <f t="shared" si="312"/>
        <v>0</v>
      </c>
      <c r="X3446" s="144" t="str">
        <f t="shared" si="314"/>
        <v/>
      </c>
      <c r="Y3446" s="26"/>
      <c r="Z3446" s="34"/>
      <c r="AA3446" s="34"/>
      <c r="AB3446" s="34"/>
      <c r="AC3446" s="35"/>
      <c r="AD3446" s="36"/>
      <c r="AE3446" s="49"/>
      <c r="AF3446" s="246"/>
      <c r="AG3446" s="257">
        <f t="shared" si="313"/>
        <v>0</v>
      </c>
      <c r="AH3446" s="252" t="str">
        <f t="shared" si="315"/>
        <v/>
      </c>
      <c r="AI3446" s="258">
        <f t="shared" si="316"/>
        <v>0</v>
      </c>
    </row>
    <row r="3447" spans="1:35" ht="14.25" customHeight="1" x14ac:dyDescent="0.2">
      <c r="A3447" s="20"/>
      <c r="B3447" s="7"/>
      <c r="C3447" s="7"/>
      <c r="D3447" s="88"/>
      <c r="E3447" s="6"/>
      <c r="F3447" s="88"/>
      <c r="G3447" s="14"/>
      <c r="H3447" s="14"/>
      <c r="I3447" s="17"/>
      <c r="J3447" s="17"/>
      <c r="K3447" s="6"/>
      <c r="L3447" s="6"/>
      <c r="M3447" s="136"/>
      <c r="N3447" s="14"/>
      <c r="O3447" s="26"/>
      <c r="P3447" s="14"/>
      <c r="Q3447" s="14"/>
      <c r="R3447" s="14"/>
      <c r="S3447" s="14"/>
      <c r="T3447" s="14"/>
      <c r="U3447" s="14"/>
      <c r="V3447" s="6"/>
      <c r="W3447" s="256">
        <f t="shared" si="312"/>
        <v>0</v>
      </c>
      <c r="X3447" s="144" t="str">
        <f t="shared" si="314"/>
        <v/>
      </c>
      <c r="Y3447" s="26"/>
      <c r="Z3447" s="34"/>
      <c r="AA3447" s="34"/>
      <c r="AB3447" s="34"/>
      <c r="AC3447" s="35"/>
      <c r="AD3447" s="36"/>
      <c r="AE3447" s="49"/>
      <c r="AF3447" s="246"/>
      <c r="AG3447" s="257">
        <f t="shared" si="313"/>
        <v>0</v>
      </c>
      <c r="AH3447" s="252" t="str">
        <f t="shared" si="315"/>
        <v/>
      </c>
      <c r="AI3447" s="258">
        <f t="shared" si="316"/>
        <v>0</v>
      </c>
    </row>
    <row r="3448" spans="1:35" ht="14.25" customHeight="1" x14ac:dyDescent="0.2">
      <c r="A3448" s="20"/>
      <c r="B3448" s="7"/>
      <c r="C3448" s="7"/>
      <c r="D3448" s="88"/>
      <c r="E3448" s="6"/>
      <c r="F3448" s="88"/>
      <c r="G3448" s="14"/>
      <c r="H3448" s="14"/>
      <c r="I3448" s="17"/>
      <c r="J3448" s="17"/>
      <c r="K3448" s="6"/>
      <c r="L3448" s="6"/>
      <c r="M3448" s="136"/>
      <c r="N3448" s="14"/>
      <c r="O3448" s="26"/>
      <c r="P3448" s="14"/>
      <c r="Q3448" s="14"/>
      <c r="R3448" s="14"/>
      <c r="S3448" s="14"/>
      <c r="T3448" s="14"/>
      <c r="U3448" s="14"/>
      <c r="V3448" s="6"/>
      <c r="W3448" s="256">
        <f t="shared" si="312"/>
        <v>0</v>
      </c>
      <c r="X3448" s="144" t="str">
        <f t="shared" si="314"/>
        <v/>
      </c>
      <c r="Y3448" s="26"/>
      <c r="Z3448" s="34"/>
      <c r="AA3448" s="34"/>
      <c r="AB3448" s="34"/>
      <c r="AC3448" s="35"/>
      <c r="AD3448" s="36"/>
      <c r="AE3448" s="49"/>
      <c r="AF3448" s="246"/>
      <c r="AG3448" s="257">
        <f t="shared" si="313"/>
        <v>0</v>
      </c>
      <c r="AH3448" s="252" t="str">
        <f t="shared" si="315"/>
        <v/>
      </c>
      <c r="AI3448" s="258">
        <f t="shared" si="316"/>
        <v>0</v>
      </c>
    </row>
    <row r="3449" spans="1:35" ht="14.25" customHeight="1" x14ac:dyDescent="0.2">
      <c r="A3449" s="20"/>
      <c r="B3449" s="7"/>
      <c r="C3449" s="7"/>
      <c r="D3449" s="88"/>
      <c r="E3449" s="6"/>
      <c r="F3449" s="88"/>
      <c r="G3449" s="14"/>
      <c r="H3449" s="14"/>
      <c r="I3449" s="17"/>
      <c r="J3449" s="17"/>
      <c r="K3449" s="6"/>
      <c r="L3449" s="6"/>
      <c r="M3449" s="136"/>
      <c r="N3449" s="14"/>
      <c r="O3449" s="26"/>
      <c r="P3449" s="14"/>
      <c r="Q3449" s="14"/>
      <c r="R3449" s="14"/>
      <c r="S3449" s="14"/>
      <c r="T3449" s="14"/>
      <c r="U3449" s="14"/>
      <c r="V3449" s="6"/>
      <c r="W3449" s="256">
        <f t="shared" si="312"/>
        <v>0</v>
      </c>
      <c r="X3449" s="144" t="str">
        <f t="shared" si="314"/>
        <v/>
      </c>
      <c r="Y3449" s="26"/>
      <c r="Z3449" s="34"/>
      <c r="AA3449" s="34"/>
      <c r="AB3449" s="34"/>
      <c r="AC3449" s="35"/>
      <c r="AD3449" s="36"/>
      <c r="AE3449" s="49"/>
      <c r="AF3449" s="246"/>
      <c r="AG3449" s="257">
        <f t="shared" si="313"/>
        <v>0</v>
      </c>
      <c r="AH3449" s="252" t="str">
        <f t="shared" si="315"/>
        <v/>
      </c>
      <c r="AI3449" s="258">
        <f t="shared" si="316"/>
        <v>0</v>
      </c>
    </row>
    <row r="3450" spans="1:35" ht="14.25" customHeight="1" x14ac:dyDescent="0.2">
      <c r="A3450" s="20"/>
      <c r="B3450" s="7"/>
      <c r="C3450" s="7"/>
      <c r="D3450" s="88"/>
      <c r="E3450" s="6"/>
      <c r="F3450" s="88"/>
      <c r="G3450" s="14"/>
      <c r="H3450" s="14"/>
      <c r="I3450" s="17"/>
      <c r="J3450" s="17"/>
      <c r="K3450" s="6"/>
      <c r="L3450" s="6"/>
      <c r="M3450" s="136"/>
      <c r="N3450" s="14"/>
      <c r="O3450" s="26"/>
      <c r="P3450" s="14"/>
      <c r="Q3450" s="14"/>
      <c r="R3450" s="14"/>
      <c r="S3450" s="14"/>
      <c r="T3450" s="14"/>
      <c r="U3450" s="14"/>
      <c r="V3450" s="6"/>
      <c r="W3450" s="256">
        <f t="shared" si="312"/>
        <v>0</v>
      </c>
      <c r="X3450" s="144" t="str">
        <f t="shared" si="314"/>
        <v/>
      </c>
      <c r="Y3450" s="26"/>
      <c r="Z3450" s="34"/>
      <c r="AA3450" s="34"/>
      <c r="AB3450" s="34"/>
      <c r="AC3450" s="35"/>
      <c r="AD3450" s="36"/>
      <c r="AE3450" s="49"/>
      <c r="AF3450" s="246"/>
      <c r="AG3450" s="257">
        <f t="shared" si="313"/>
        <v>0</v>
      </c>
      <c r="AH3450" s="252" t="str">
        <f t="shared" si="315"/>
        <v/>
      </c>
      <c r="AI3450" s="258">
        <f t="shared" si="316"/>
        <v>0</v>
      </c>
    </row>
    <row r="3451" spans="1:35" ht="14.25" customHeight="1" x14ac:dyDescent="0.2">
      <c r="A3451" s="20"/>
      <c r="B3451" s="7"/>
      <c r="C3451" s="7"/>
      <c r="D3451" s="88"/>
      <c r="E3451" s="6"/>
      <c r="F3451" s="88"/>
      <c r="G3451" s="14"/>
      <c r="H3451" s="14"/>
      <c r="I3451" s="17"/>
      <c r="J3451" s="17"/>
      <c r="K3451" s="6"/>
      <c r="L3451" s="6"/>
      <c r="M3451" s="136"/>
      <c r="N3451" s="14"/>
      <c r="O3451" s="26"/>
      <c r="P3451" s="14"/>
      <c r="Q3451" s="14"/>
      <c r="R3451" s="14"/>
      <c r="S3451" s="14"/>
      <c r="T3451" s="14"/>
      <c r="U3451" s="14"/>
      <c r="V3451" s="6"/>
      <c r="W3451" s="256">
        <f t="shared" si="312"/>
        <v>0</v>
      </c>
      <c r="X3451" s="144" t="str">
        <f t="shared" si="314"/>
        <v/>
      </c>
      <c r="Y3451" s="26"/>
      <c r="Z3451" s="34"/>
      <c r="AA3451" s="34"/>
      <c r="AB3451" s="34"/>
      <c r="AC3451" s="35"/>
      <c r="AD3451" s="36"/>
      <c r="AE3451" s="49"/>
      <c r="AF3451" s="246"/>
      <c r="AG3451" s="257">
        <f t="shared" si="313"/>
        <v>0</v>
      </c>
      <c r="AH3451" s="252" t="str">
        <f t="shared" si="315"/>
        <v/>
      </c>
      <c r="AI3451" s="258">
        <f t="shared" si="316"/>
        <v>0</v>
      </c>
    </row>
    <row r="3452" spans="1:35" ht="14.25" customHeight="1" x14ac:dyDescent="0.2">
      <c r="A3452" s="20"/>
      <c r="B3452" s="7"/>
      <c r="C3452" s="7"/>
      <c r="D3452" s="88"/>
      <c r="E3452" s="6"/>
      <c r="F3452" s="88"/>
      <c r="G3452" s="14"/>
      <c r="H3452" s="14"/>
      <c r="I3452" s="17"/>
      <c r="J3452" s="17"/>
      <c r="K3452" s="6"/>
      <c r="L3452" s="6"/>
      <c r="M3452" s="136"/>
      <c r="N3452" s="14"/>
      <c r="O3452" s="26"/>
      <c r="P3452" s="14"/>
      <c r="Q3452" s="14"/>
      <c r="R3452" s="14"/>
      <c r="S3452" s="14"/>
      <c r="T3452" s="14"/>
      <c r="U3452" s="14"/>
      <c r="V3452" s="6"/>
      <c r="W3452" s="256">
        <f t="shared" si="312"/>
        <v>0</v>
      </c>
      <c r="X3452" s="144" t="str">
        <f t="shared" si="314"/>
        <v/>
      </c>
      <c r="Y3452" s="26"/>
      <c r="Z3452" s="34"/>
      <c r="AA3452" s="34"/>
      <c r="AB3452" s="34"/>
      <c r="AC3452" s="35"/>
      <c r="AD3452" s="36"/>
      <c r="AE3452" s="49"/>
      <c r="AF3452" s="246"/>
      <c r="AG3452" s="257">
        <f t="shared" si="313"/>
        <v>0</v>
      </c>
      <c r="AH3452" s="252" t="str">
        <f t="shared" si="315"/>
        <v/>
      </c>
      <c r="AI3452" s="258">
        <f t="shared" si="316"/>
        <v>0</v>
      </c>
    </row>
    <row r="3453" spans="1:35" ht="14.25" customHeight="1" x14ac:dyDescent="0.2">
      <c r="A3453" s="20"/>
      <c r="B3453" s="7"/>
      <c r="C3453" s="7"/>
      <c r="D3453" s="88"/>
      <c r="E3453" s="6"/>
      <c r="F3453" s="88"/>
      <c r="G3453" s="14"/>
      <c r="H3453" s="14"/>
      <c r="I3453" s="17"/>
      <c r="J3453" s="17"/>
      <c r="K3453" s="6"/>
      <c r="L3453" s="6"/>
      <c r="M3453" s="136"/>
      <c r="N3453" s="14"/>
      <c r="O3453" s="26"/>
      <c r="P3453" s="14"/>
      <c r="Q3453" s="14"/>
      <c r="R3453" s="14"/>
      <c r="S3453" s="14"/>
      <c r="T3453" s="14"/>
      <c r="U3453" s="14"/>
      <c r="V3453" s="6"/>
      <c r="W3453" s="256">
        <f t="shared" si="312"/>
        <v>0</v>
      </c>
      <c r="X3453" s="144" t="str">
        <f t="shared" si="314"/>
        <v/>
      </c>
      <c r="Y3453" s="26"/>
      <c r="Z3453" s="34"/>
      <c r="AA3453" s="34"/>
      <c r="AB3453" s="34"/>
      <c r="AC3453" s="35"/>
      <c r="AD3453" s="36"/>
      <c r="AE3453" s="49"/>
      <c r="AF3453" s="246"/>
      <c r="AG3453" s="257">
        <f t="shared" si="313"/>
        <v>0</v>
      </c>
      <c r="AH3453" s="252" t="str">
        <f t="shared" si="315"/>
        <v/>
      </c>
      <c r="AI3453" s="258">
        <f t="shared" si="316"/>
        <v>0</v>
      </c>
    </row>
    <row r="3454" spans="1:35" ht="14.25" customHeight="1" x14ac:dyDescent="0.2">
      <c r="A3454" s="20"/>
      <c r="B3454" s="7"/>
      <c r="C3454" s="7"/>
      <c r="D3454" s="88"/>
      <c r="E3454" s="6"/>
      <c r="F3454" s="88"/>
      <c r="G3454" s="14"/>
      <c r="H3454" s="14"/>
      <c r="I3454" s="17"/>
      <c r="J3454" s="17"/>
      <c r="K3454" s="6"/>
      <c r="L3454" s="6"/>
      <c r="M3454" s="136"/>
      <c r="N3454" s="14"/>
      <c r="O3454" s="26"/>
      <c r="P3454" s="14"/>
      <c r="Q3454" s="14"/>
      <c r="R3454" s="14"/>
      <c r="S3454" s="14"/>
      <c r="T3454" s="14"/>
      <c r="U3454" s="14"/>
      <c r="V3454" s="6"/>
      <c r="W3454" s="256">
        <f t="shared" si="312"/>
        <v>0</v>
      </c>
      <c r="X3454" s="144" t="str">
        <f t="shared" si="314"/>
        <v/>
      </c>
      <c r="Y3454" s="26"/>
      <c r="Z3454" s="34"/>
      <c r="AA3454" s="34"/>
      <c r="AB3454" s="34"/>
      <c r="AC3454" s="35"/>
      <c r="AD3454" s="36"/>
      <c r="AE3454" s="49"/>
      <c r="AF3454" s="246"/>
      <c r="AG3454" s="257">
        <f t="shared" si="313"/>
        <v>0</v>
      </c>
      <c r="AH3454" s="252" t="str">
        <f t="shared" si="315"/>
        <v/>
      </c>
      <c r="AI3454" s="258">
        <f t="shared" si="316"/>
        <v>0</v>
      </c>
    </row>
    <row r="3455" spans="1:35" ht="14.25" customHeight="1" x14ac:dyDescent="0.2">
      <c r="A3455" s="20"/>
      <c r="B3455" s="7"/>
      <c r="C3455" s="7"/>
      <c r="D3455" s="88"/>
      <c r="E3455" s="6"/>
      <c r="F3455" s="88"/>
      <c r="G3455" s="14"/>
      <c r="H3455" s="14"/>
      <c r="I3455" s="17"/>
      <c r="J3455" s="17"/>
      <c r="K3455" s="6"/>
      <c r="L3455" s="6"/>
      <c r="M3455" s="136"/>
      <c r="N3455" s="14"/>
      <c r="O3455" s="26"/>
      <c r="P3455" s="14"/>
      <c r="Q3455" s="14"/>
      <c r="R3455" s="14"/>
      <c r="S3455" s="14"/>
      <c r="T3455" s="14"/>
      <c r="U3455" s="14"/>
      <c r="V3455" s="6"/>
      <c r="W3455" s="256">
        <f t="shared" si="312"/>
        <v>0</v>
      </c>
      <c r="X3455" s="144" t="str">
        <f t="shared" si="314"/>
        <v/>
      </c>
      <c r="Y3455" s="26"/>
      <c r="Z3455" s="34"/>
      <c r="AA3455" s="34"/>
      <c r="AB3455" s="34"/>
      <c r="AC3455" s="35"/>
      <c r="AD3455" s="36"/>
      <c r="AE3455" s="49"/>
      <c r="AF3455" s="246"/>
      <c r="AG3455" s="257">
        <f t="shared" si="313"/>
        <v>0</v>
      </c>
      <c r="AH3455" s="252" t="str">
        <f t="shared" si="315"/>
        <v/>
      </c>
      <c r="AI3455" s="258">
        <f t="shared" si="316"/>
        <v>0</v>
      </c>
    </row>
    <row r="3456" spans="1:35" ht="14.25" customHeight="1" x14ac:dyDescent="0.2">
      <c r="A3456" s="20"/>
      <c r="B3456" s="7"/>
      <c r="C3456" s="7"/>
      <c r="D3456" s="88"/>
      <c r="E3456" s="6"/>
      <c r="F3456" s="88"/>
      <c r="G3456" s="14"/>
      <c r="H3456" s="14"/>
      <c r="I3456" s="17"/>
      <c r="J3456" s="17"/>
      <c r="K3456" s="6"/>
      <c r="L3456" s="6"/>
      <c r="M3456" s="136"/>
      <c r="N3456" s="14"/>
      <c r="O3456" s="26"/>
      <c r="P3456" s="14"/>
      <c r="Q3456" s="14"/>
      <c r="R3456" s="14"/>
      <c r="S3456" s="14"/>
      <c r="T3456" s="14"/>
      <c r="U3456" s="14"/>
      <c r="V3456" s="6"/>
      <c r="W3456" s="256">
        <f t="shared" si="312"/>
        <v>0</v>
      </c>
      <c r="X3456" s="144" t="str">
        <f t="shared" si="314"/>
        <v/>
      </c>
      <c r="Y3456" s="26"/>
      <c r="Z3456" s="34"/>
      <c r="AA3456" s="34"/>
      <c r="AB3456" s="34"/>
      <c r="AC3456" s="35"/>
      <c r="AD3456" s="36"/>
      <c r="AE3456" s="49"/>
      <c r="AF3456" s="246"/>
      <c r="AG3456" s="257">
        <f t="shared" si="313"/>
        <v>0</v>
      </c>
      <c r="AH3456" s="252" t="str">
        <f t="shared" si="315"/>
        <v/>
      </c>
      <c r="AI3456" s="258">
        <f t="shared" si="316"/>
        <v>0</v>
      </c>
    </row>
    <row r="3457" spans="1:35" ht="14.25" customHeight="1" x14ac:dyDescent="0.2">
      <c r="A3457" s="20"/>
      <c r="B3457" s="7"/>
      <c r="C3457" s="7"/>
      <c r="D3457" s="88"/>
      <c r="E3457" s="6"/>
      <c r="F3457" s="88"/>
      <c r="G3457" s="14"/>
      <c r="H3457" s="14"/>
      <c r="I3457" s="17"/>
      <c r="J3457" s="17"/>
      <c r="K3457" s="6"/>
      <c r="L3457" s="6"/>
      <c r="M3457" s="136"/>
      <c r="N3457" s="14"/>
      <c r="O3457" s="26"/>
      <c r="P3457" s="14"/>
      <c r="Q3457" s="14"/>
      <c r="R3457" s="14"/>
      <c r="S3457" s="14"/>
      <c r="T3457" s="14"/>
      <c r="U3457" s="14"/>
      <c r="V3457" s="6"/>
      <c r="W3457" s="256">
        <f t="shared" si="312"/>
        <v>0</v>
      </c>
      <c r="X3457" s="144" t="str">
        <f t="shared" si="314"/>
        <v/>
      </c>
      <c r="Y3457" s="26"/>
      <c r="Z3457" s="34"/>
      <c r="AA3457" s="34"/>
      <c r="AB3457" s="34"/>
      <c r="AC3457" s="35"/>
      <c r="AD3457" s="36"/>
      <c r="AE3457" s="49"/>
      <c r="AF3457" s="246"/>
      <c r="AG3457" s="257">
        <f t="shared" si="313"/>
        <v>0</v>
      </c>
      <c r="AH3457" s="252" t="str">
        <f t="shared" si="315"/>
        <v/>
      </c>
      <c r="AI3457" s="258">
        <f t="shared" si="316"/>
        <v>0</v>
      </c>
    </row>
    <row r="3458" spans="1:35" ht="14.25" customHeight="1" x14ac:dyDescent="0.2">
      <c r="A3458" s="20"/>
      <c r="B3458" s="7"/>
      <c r="C3458" s="7"/>
      <c r="D3458" s="88"/>
      <c r="E3458" s="6"/>
      <c r="F3458" s="88"/>
      <c r="G3458" s="14"/>
      <c r="H3458" s="14"/>
      <c r="I3458" s="17"/>
      <c r="J3458" s="17"/>
      <c r="K3458" s="6"/>
      <c r="L3458" s="6"/>
      <c r="M3458" s="136"/>
      <c r="N3458" s="14"/>
      <c r="O3458" s="26"/>
      <c r="P3458" s="14"/>
      <c r="Q3458" s="14"/>
      <c r="R3458" s="14"/>
      <c r="S3458" s="14"/>
      <c r="T3458" s="14"/>
      <c r="U3458" s="14"/>
      <c r="V3458" s="6"/>
      <c r="W3458" s="256">
        <f t="shared" si="312"/>
        <v>0</v>
      </c>
      <c r="X3458" s="144" t="str">
        <f t="shared" si="314"/>
        <v/>
      </c>
      <c r="Y3458" s="26"/>
      <c r="Z3458" s="34"/>
      <c r="AA3458" s="34"/>
      <c r="AB3458" s="34"/>
      <c r="AC3458" s="35"/>
      <c r="AD3458" s="36"/>
      <c r="AE3458" s="49"/>
      <c r="AF3458" s="246"/>
      <c r="AG3458" s="257">
        <f t="shared" si="313"/>
        <v>0</v>
      </c>
      <c r="AH3458" s="252" t="str">
        <f t="shared" si="315"/>
        <v/>
      </c>
      <c r="AI3458" s="258">
        <f t="shared" si="316"/>
        <v>0</v>
      </c>
    </row>
    <row r="3459" spans="1:35" ht="14.25" customHeight="1" x14ac:dyDescent="0.2">
      <c r="A3459" s="20"/>
      <c r="B3459" s="7"/>
      <c r="C3459" s="7"/>
      <c r="D3459" s="88"/>
      <c r="E3459" s="6"/>
      <c r="F3459" s="88"/>
      <c r="G3459" s="14"/>
      <c r="H3459" s="14"/>
      <c r="I3459" s="17"/>
      <c r="J3459" s="17"/>
      <c r="K3459" s="6"/>
      <c r="L3459" s="6"/>
      <c r="M3459" s="136"/>
      <c r="N3459" s="14"/>
      <c r="O3459" s="26"/>
      <c r="P3459" s="14"/>
      <c r="Q3459" s="14"/>
      <c r="R3459" s="14"/>
      <c r="S3459" s="14"/>
      <c r="T3459" s="14"/>
      <c r="U3459" s="14"/>
      <c r="V3459" s="6"/>
      <c r="W3459" s="256">
        <f t="shared" si="312"/>
        <v>0</v>
      </c>
      <c r="X3459" s="144" t="str">
        <f t="shared" si="314"/>
        <v/>
      </c>
      <c r="Y3459" s="26"/>
      <c r="Z3459" s="34"/>
      <c r="AA3459" s="34"/>
      <c r="AB3459" s="34"/>
      <c r="AC3459" s="35"/>
      <c r="AD3459" s="36"/>
      <c r="AE3459" s="49"/>
      <c r="AF3459" s="246"/>
      <c r="AG3459" s="257">
        <f t="shared" si="313"/>
        <v>0</v>
      </c>
      <c r="AH3459" s="252" t="str">
        <f t="shared" si="315"/>
        <v/>
      </c>
      <c r="AI3459" s="258">
        <f t="shared" si="316"/>
        <v>0</v>
      </c>
    </row>
    <row r="3460" spans="1:35" ht="14.25" customHeight="1" x14ac:dyDescent="0.2">
      <c r="A3460" s="20"/>
      <c r="B3460" s="7"/>
      <c r="C3460" s="7"/>
      <c r="D3460" s="88"/>
      <c r="E3460" s="6"/>
      <c r="F3460" s="88"/>
      <c r="G3460" s="14"/>
      <c r="H3460" s="14"/>
      <c r="I3460" s="17"/>
      <c r="J3460" s="17"/>
      <c r="K3460" s="6"/>
      <c r="L3460" s="6"/>
      <c r="M3460" s="136"/>
      <c r="N3460" s="14"/>
      <c r="O3460" s="26"/>
      <c r="P3460" s="14"/>
      <c r="Q3460" s="14"/>
      <c r="R3460" s="14"/>
      <c r="S3460" s="14"/>
      <c r="T3460" s="14"/>
      <c r="U3460" s="14"/>
      <c r="V3460" s="6"/>
      <c r="W3460" s="256">
        <f t="shared" si="312"/>
        <v>0</v>
      </c>
      <c r="X3460" s="144" t="str">
        <f t="shared" si="314"/>
        <v/>
      </c>
      <c r="Y3460" s="26"/>
      <c r="Z3460" s="34"/>
      <c r="AA3460" s="34"/>
      <c r="AB3460" s="34"/>
      <c r="AC3460" s="35"/>
      <c r="AD3460" s="36"/>
      <c r="AE3460" s="49"/>
      <c r="AF3460" s="246"/>
      <c r="AG3460" s="257">
        <f t="shared" si="313"/>
        <v>0</v>
      </c>
      <c r="AH3460" s="252" t="str">
        <f t="shared" si="315"/>
        <v/>
      </c>
      <c r="AI3460" s="258">
        <f t="shared" si="316"/>
        <v>0</v>
      </c>
    </row>
    <row r="3461" spans="1:35" ht="14.25" customHeight="1" x14ac:dyDescent="0.2">
      <c r="A3461" s="20"/>
      <c r="B3461" s="7"/>
      <c r="C3461" s="7"/>
      <c r="D3461" s="88"/>
      <c r="E3461" s="6"/>
      <c r="F3461" s="88"/>
      <c r="G3461" s="14"/>
      <c r="H3461" s="14"/>
      <c r="I3461" s="17"/>
      <c r="J3461" s="17"/>
      <c r="K3461" s="6"/>
      <c r="L3461" s="6"/>
      <c r="M3461" s="136"/>
      <c r="N3461" s="14"/>
      <c r="O3461" s="26"/>
      <c r="P3461" s="14"/>
      <c r="Q3461" s="14"/>
      <c r="R3461" s="14"/>
      <c r="S3461" s="14"/>
      <c r="T3461" s="14"/>
      <c r="U3461" s="14"/>
      <c r="V3461" s="6"/>
      <c r="W3461" s="256">
        <f t="shared" si="312"/>
        <v>0</v>
      </c>
      <c r="X3461" s="144" t="str">
        <f t="shared" si="314"/>
        <v/>
      </c>
      <c r="Y3461" s="26"/>
      <c r="Z3461" s="34"/>
      <c r="AA3461" s="34"/>
      <c r="AB3461" s="34"/>
      <c r="AC3461" s="35"/>
      <c r="AD3461" s="36"/>
      <c r="AE3461" s="49"/>
      <c r="AF3461" s="246"/>
      <c r="AG3461" s="257">
        <f t="shared" si="313"/>
        <v>0</v>
      </c>
      <c r="AH3461" s="252" t="str">
        <f t="shared" si="315"/>
        <v/>
      </c>
      <c r="AI3461" s="258">
        <f t="shared" si="316"/>
        <v>0</v>
      </c>
    </row>
    <row r="3462" spans="1:35" ht="14.25" customHeight="1" x14ac:dyDescent="0.2">
      <c r="A3462" s="20"/>
      <c r="B3462" s="7"/>
      <c r="C3462" s="7"/>
      <c r="D3462" s="88"/>
      <c r="E3462" s="6"/>
      <c r="F3462" s="88"/>
      <c r="G3462" s="14"/>
      <c r="H3462" s="14"/>
      <c r="I3462" s="17"/>
      <c r="J3462" s="17"/>
      <c r="K3462" s="6"/>
      <c r="L3462" s="6"/>
      <c r="M3462" s="136"/>
      <c r="N3462" s="14"/>
      <c r="O3462" s="26"/>
      <c r="P3462" s="14"/>
      <c r="Q3462" s="14"/>
      <c r="R3462" s="14"/>
      <c r="S3462" s="14"/>
      <c r="T3462" s="14"/>
      <c r="U3462" s="14"/>
      <c r="V3462" s="6"/>
      <c r="W3462" s="256">
        <f t="shared" si="312"/>
        <v>0</v>
      </c>
      <c r="X3462" s="144" t="str">
        <f t="shared" si="314"/>
        <v/>
      </c>
      <c r="Y3462" s="26"/>
      <c r="Z3462" s="34"/>
      <c r="AA3462" s="34"/>
      <c r="AB3462" s="34"/>
      <c r="AC3462" s="35"/>
      <c r="AD3462" s="36"/>
      <c r="AE3462" s="49"/>
      <c r="AF3462" s="246"/>
      <c r="AG3462" s="257">
        <f t="shared" si="313"/>
        <v>0</v>
      </c>
      <c r="AH3462" s="252" t="str">
        <f t="shared" si="315"/>
        <v/>
      </c>
      <c r="AI3462" s="258">
        <f t="shared" si="316"/>
        <v>0</v>
      </c>
    </row>
    <row r="3463" spans="1:35" ht="14.25" customHeight="1" x14ac:dyDescent="0.2">
      <c r="A3463" s="20"/>
      <c r="B3463" s="7"/>
      <c r="C3463" s="7"/>
      <c r="D3463" s="88"/>
      <c r="E3463" s="6"/>
      <c r="F3463" s="88"/>
      <c r="G3463" s="14"/>
      <c r="H3463" s="14"/>
      <c r="I3463" s="17"/>
      <c r="J3463" s="17"/>
      <c r="K3463" s="6"/>
      <c r="L3463" s="6"/>
      <c r="M3463" s="136"/>
      <c r="N3463" s="14"/>
      <c r="O3463" s="26"/>
      <c r="P3463" s="14"/>
      <c r="Q3463" s="14"/>
      <c r="R3463" s="14"/>
      <c r="S3463" s="14"/>
      <c r="T3463" s="14"/>
      <c r="U3463" s="14"/>
      <c r="V3463" s="6"/>
      <c r="W3463" s="256">
        <f t="shared" si="312"/>
        <v>0</v>
      </c>
      <c r="X3463" s="144" t="str">
        <f t="shared" si="314"/>
        <v/>
      </c>
      <c r="Y3463" s="26"/>
      <c r="Z3463" s="34"/>
      <c r="AA3463" s="34"/>
      <c r="AB3463" s="34"/>
      <c r="AC3463" s="35"/>
      <c r="AD3463" s="36"/>
      <c r="AE3463" s="49"/>
      <c r="AF3463" s="246"/>
      <c r="AG3463" s="257">
        <f t="shared" si="313"/>
        <v>0</v>
      </c>
      <c r="AH3463" s="252" t="str">
        <f t="shared" si="315"/>
        <v/>
      </c>
      <c r="AI3463" s="258">
        <f t="shared" si="316"/>
        <v>0</v>
      </c>
    </row>
    <row r="3464" spans="1:35" ht="14.25" customHeight="1" x14ac:dyDescent="0.2">
      <c r="A3464" s="20"/>
      <c r="B3464" s="7"/>
      <c r="C3464" s="7"/>
      <c r="D3464" s="88"/>
      <c r="E3464" s="6"/>
      <c r="F3464" s="88"/>
      <c r="G3464" s="14"/>
      <c r="H3464" s="14"/>
      <c r="I3464" s="17"/>
      <c r="J3464" s="17"/>
      <c r="K3464" s="6"/>
      <c r="L3464" s="6"/>
      <c r="M3464" s="136"/>
      <c r="N3464" s="14"/>
      <c r="O3464" s="26"/>
      <c r="P3464" s="14"/>
      <c r="Q3464" s="14"/>
      <c r="R3464" s="14"/>
      <c r="S3464" s="14"/>
      <c r="T3464" s="14"/>
      <c r="U3464" s="14"/>
      <c r="V3464" s="6"/>
      <c r="W3464" s="256">
        <f t="shared" si="312"/>
        <v>0</v>
      </c>
      <c r="X3464" s="144" t="str">
        <f t="shared" si="314"/>
        <v/>
      </c>
      <c r="Y3464" s="26"/>
      <c r="Z3464" s="34"/>
      <c r="AA3464" s="34"/>
      <c r="AB3464" s="34"/>
      <c r="AC3464" s="35"/>
      <c r="AD3464" s="36"/>
      <c r="AE3464" s="49"/>
      <c r="AF3464" s="246"/>
      <c r="AG3464" s="257">
        <f t="shared" si="313"/>
        <v>0</v>
      </c>
      <c r="AH3464" s="252" t="str">
        <f t="shared" si="315"/>
        <v/>
      </c>
      <c r="AI3464" s="258">
        <f t="shared" si="316"/>
        <v>0</v>
      </c>
    </row>
    <row r="3465" spans="1:35" ht="14.25" customHeight="1" x14ac:dyDescent="0.2">
      <c r="A3465" s="20"/>
      <c r="B3465" s="7"/>
      <c r="C3465" s="7"/>
      <c r="D3465" s="88"/>
      <c r="E3465" s="6"/>
      <c r="F3465" s="88"/>
      <c r="G3465" s="14"/>
      <c r="H3465" s="14"/>
      <c r="I3465" s="17"/>
      <c r="J3465" s="17"/>
      <c r="K3465" s="6"/>
      <c r="L3465" s="6"/>
      <c r="M3465" s="136"/>
      <c r="N3465" s="14"/>
      <c r="O3465" s="26"/>
      <c r="P3465" s="14"/>
      <c r="Q3465" s="14"/>
      <c r="R3465" s="14"/>
      <c r="S3465" s="14"/>
      <c r="T3465" s="14"/>
      <c r="U3465" s="14"/>
      <c r="V3465" s="6"/>
      <c r="W3465" s="256">
        <f t="shared" si="312"/>
        <v>0</v>
      </c>
      <c r="X3465" s="144" t="str">
        <f t="shared" si="314"/>
        <v/>
      </c>
      <c r="Y3465" s="26"/>
      <c r="Z3465" s="34"/>
      <c r="AA3465" s="34"/>
      <c r="AB3465" s="34"/>
      <c r="AC3465" s="35"/>
      <c r="AD3465" s="36"/>
      <c r="AE3465" s="49"/>
      <c r="AF3465" s="246"/>
      <c r="AG3465" s="257">
        <f t="shared" si="313"/>
        <v>0</v>
      </c>
      <c r="AH3465" s="252" t="str">
        <f t="shared" si="315"/>
        <v/>
      </c>
      <c r="AI3465" s="258">
        <f t="shared" si="316"/>
        <v>0</v>
      </c>
    </row>
    <row r="3466" spans="1:35" ht="14.25" customHeight="1" x14ac:dyDescent="0.2">
      <c r="A3466" s="20"/>
      <c r="B3466" s="7"/>
      <c r="C3466" s="7"/>
      <c r="D3466" s="88"/>
      <c r="E3466" s="6"/>
      <c r="F3466" s="88"/>
      <c r="G3466" s="14"/>
      <c r="H3466" s="14"/>
      <c r="I3466" s="17"/>
      <c r="J3466" s="17"/>
      <c r="K3466" s="6"/>
      <c r="L3466" s="6"/>
      <c r="M3466" s="136"/>
      <c r="N3466" s="14"/>
      <c r="O3466" s="26"/>
      <c r="P3466" s="14"/>
      <c r="Q3466" s="14"/>
      <c r="R3466" s="14"/>
      <c r="S3466" s="14"/>
      <c r="T3466" s="14"/>
      <c r="U3466" s="14"/>
      <c r="V3466" s="6"/>
      <c r="W3466" s="256">
        <f t="shared" si="312"/>
        <v>0</v>
      </c>
      <c r="X3466" s="144" t="str">
        <f t="shared" si="314"/>
        <v/>
      </c>
      <c r="Y3466" s="26"/>
      <c r="Z3466" s="34"/>
      <c r="AA3466" s="34"/>
      <c r="AB3466" s="34"/>
      <c r="AC3466" s="35"/>
      <c r="AD3466" s="36"/>
      <c r="AE3466" s="49"/>
      <c r="AF3466" s="246"/>
      <c r="AG3466" s="257">
        <f t="shared" si="313"/>
        <v>0</v>
      </c>
      <c r="AH3466" s="252" t="str">
        <f t="shared" si="315"/>
        <v/>
      </c>
      <c r="AI3466" s="258">
        <f t="shared" si="316"/>
        <v>0</v>
      </c>
    </row>
    <row r="3467" spans="1:35" ht="14.25" customHeight="1" x14ac:dyDescent="0.2">
      <c r="A3467" s="20"/>
      <c r="B3467" s="7"/>
      <c r="C3467" s="7"/>
      <c r="D3467" s="88"/>
      <c r="E3467" s="6"/>
      <c r="F3467" s="88"/>
      <c r="G3467" s="14"/>
      <c r="H3467" s="14"/>
      <c r="I3467" s="17"/>
      <c r="J3467" s="17"/>
      <c r="K3467" s="6"/>
      <c r="L3467" s="6"/>
      <c r="M3467" s="136"/>
      <c r="N3467" s="14"/>
      <c r="O3467" s="26"/>
      <c r="P3467" s="14"/>
      <c r="Q3467" s="14"/>
      <c r="R3467" s="14"/>
      <c r="S3467" s="14"/>
      <c r="T3467" s="14"/>
      <c r="U3467" s="14"/>
      <c r="V3467" s="6"/>
      <c r="W3467" s="256">
        <f t="shared" si="312"/>
        <v>0</v>
      </c>
      <c r="X3467" s="144" t="str">
        <f t="shared" si="314"/>
        <v/>
      </c>
      <c r="Y3467" s="26"/>
      <c r="Z3467" s="34"/>
      <c r="AA3467" s="34"/>
      <c r="AB3467" s="34"/>
      <c r="AC3467" s="35"/>
      <c r="AD3467" s="36"/>
      <c r="AE3467" s="49"/>
      <c r="AF3467" s="246"/>
      <c r="AG3467" s="257">
        <f t="shared" si="313"/>
        <v>0</v>
      </c>
      <c r="AH3467" s="252" t="str">
        <f t="shared" si="315"/>
        <v/>
      </c>
      <c r="AI3467" s="258">
        <f t="shared" si="316"/>
        <v>0</v>
      </c>
    </row>
    <row r="3468" spans="1:35" ht="14.25" customHeight="1" x14ac:dyDescent="0.2">
      <c r="A3468" s="20"/>
      <c r="B3468" s="7"/>
      <c r="C3468" s="7"/>
      <c r="D3468" s="88"/>
      <c r="E3468" s="6"/>
      <c r="F3468" s="88"/>
      <c r="G3468" s="14"/>
      <c r="H3468" s="14"/>
      <c r="I3468" s="17"/>
      <c r="J3468" s="17"/>
      <c r="K3468" s="6"/>
      <c r="L3468" s="6"/>
      <c r="M3468" s="136"/>
      <c r="N3468" s="14"/>
      <c r="O3468" s="26"/>
      <c r="P3468" s="14"/>
      <c r="Q3468" s="14"/>
      <c r="R3468" s="14"/>
      <c r="S3468" s="14"/>
      <c r="T3468" s="14"/>
      <c r="U3468" s="14"/>
      <c r="V3468" s="6"/>
      <c r="W3468" s="256">
        <f t="shared" si="312"/>
        <v>0</v>
      </c>
      <c r="X3468" s="144" t="str">
        <f t="shared" si="314"/>
        <v/>
      </c>
      <c r="Y3468" s="26"/>
      <c r="Z3468" s="34"/>
      <c r="AA3468" s="34"/>
      <c r="AB3468" s="34"/>
      <c r="AC3468" s="35"/>
      <c r="AD3468" s="36"/>
      <c r="AE3468" s="49"/>
      <c r="AF3468" s="246"/>
      <c r="AG3468" s="257">
        <f t="shared" si="313"/>
        <v>0</v>
      </c>
      <c r="AH3468" s="252" t="str">
        <f t="shared" si="315"/>
        <v/>
      </c>
      <c r="AI3468" s="258">
        <f t="shared" si="316"/>
        <v>0</v>
      </c>
    </row>
    <row r="3469" spans="1:35" ht="14.25" customHeight="1" x14ac:dyDescent="0.2">
      <c r="A3469" s="20"/>
      <c r="B3469" s="7"/>
      <c r="C3469" s="7"/>
      <c r="D3469" s="88"/>
      <c r="E3469" s="6"/>
      <c r="F3469" s="88"/>
      <c r="G3469" s="14"/>
      <c r="H3469" s="14"/>
      <c r="I3469" s="17"/>
      <c r="J3469" s="17"/>
      <c r="K3469" s="6"/>
      <c r="L3469" s="6"/>
      <c r="M3469" s="136"/>
      <c r="N3469" s="14"/>
      <c r="O3469" s="26"/>
      <c r="P3469" s="14"/>
      <c r="Q3469" s="14"/>
      <c r="R3469" s="14"/>
      <c r="S3469" s="14"/>
      <c r="T3469" s="14"/>
      <c r="U3469" s="14"/>
      <c r="V3469" s="6"/>
      <c r="W3469" s="256">
        <f t="shared" si="312"/>
        <v>0</v>
      </c>
      <c r="X3469" s="144" t="str">
        <f t="shared" si="314"/>
        <v/>
      </c>
      <c r="Y3469" s="26"/>
      <c r="Z3469" s="34"/>
      <c r="AA3469" s="34"/>
      <c r="AB3469" s="34"/>
      <c r="AC3469" s="35"/>
      <c r="AD3469" s="36"/>
      <c r="AE3469" s="49"/>
      <c r="AF3469" s="246"/>
      <c r="AG3469" s="257">
        <f t="shared" si="313"/>
        <v>0</v>
      </c>
      <c r="AH3469" s="252" t="str">
        <f t="shared" si="315"/>
        <v/>
      </c>
      <c r="AI3469" s="258">
        <f t="shared" si="316"/>
        <v>0</v>
      </c>
    </row>
    <row r="3470" spans="1:35" ht="14.25" customHeight="1" x14ac:dyDescent="0.2">
      <c r="A3470" s="20"/>
      <c r="B3470" s="7"/>
      <c r="C3470" s="7"/>
      <c r="D3470" s="88"/>
      <c r="E3470" s="6"/>
      <c r="F3470" s="88"/>
      <c r="G3470" s="14"/>
      <c r="H3470" s="14"/>
      <c r="I3470" s="17"/>
      <c r="J3470" s="17"/>
      <c r="K3470" s="6"/>
      <c r="L3470" s="6"/>
      <c r="M3470" s="136"/>
      <c r="N3470" s="14"/>
      <c r="O3470" s="26"/>
      <c r="P3470" s="14"/>
      <c r="Q3470" s="14"/>
      <c r="R3470" s="14"/>
      <c r="S3470" s="14"/>
      <c r="T3470" s="14"/>
      <c r="U3470" s="14"/>
      <c r="V3470" s="6"/>
      <c r="W3470" s="256">
        <f t="shared" si="312"/>
        <v>0</v>
      </c>
      <c r="X3470" s="144" t="str">
        <f t="shared" si="314"/>
        <v/>
      </c>
      <c r="Y3470" s="26"/>
      <c r="Z3470" s="34"/>
      <c r="AA3470" s="34"/>
      <c r="AB3470" s="34"/>
      <c r="AC3470" s="35"/>
      <c r="AD3470" s="36"/>
      <c r="AE3470" s="49"/>
      <c r="AF3470" s="246"/>
      <c r="AG3470" s="257">
        <f t="shared" si="313"/>
        <v>0</v>
      </c>
      <c r="AH3470" s="252" t="str">
        <f t="shared" si="315"/>
        <v/>
      </c>
      <c r="AI3470" s="258">
        <f t="shared" si="316"/>
        <v>0</v>
      </c>
    </row>
    <row r="3471" spans="1:35" ht="14.25" customHeight="1" x14ac:dyDescent="0.2">
      <c r="A3471" s="20"/>
      <c r="B3471" s="7"/>
      <c r="C3471" s="7"/>
      <c r="D3471" s="88"/>
      <c r="E3471" s="6"/>
      <c r="F3471" s="88"/>
      <c r="G3471" s="14"/>
      <c r="H3471" s="14"/>
      <c r="I3471" s="17"/>
      <c r="J3471" s="17"/>
      <c r="K3471" s="6"/>
      <c r="L3471" s="6"/>
      <c r="M3471" s="136"/>
      <c r="N3471" s="14"/>
      <c r="O3471" s="26"/>
      <c r="P3471" s="14"/>
      <c r="Q3471" s="14"/>
      <c r="R3471" s="14"/>
      <c r="S3471" s="14"/>
      <c r="T3471" s="14"/>
      <c r="U3471" s="14"/>
      <c r="V3471" s="6"/>
      <c r="W3471" s="256">
        <f t="shared" si="312"/>
        <v>0</v>
      </c>
      <c r="X3471" s="144" t="str">
        <f t="shared" si="314"/>
        <v/>
      </c>
      <c r="Y3471" s="26"/>
      <c r="Z3471" s="34"/>
      <c r="AA3471" s="34"/>
      <c r="AB3471" s="34"/>
      <c r="AC3471" s="35"/>
      <c r="AD3471" s="36"/>
      <c r="AE3471" s="49"/>
      <c r="AF3471" s="246"/>
      <c r="AG3471" s="257">
        <f t="shared" si="313"/>
        <v>0</v>
      </c>
      <c r="AH3471" s="252" t="str">
        <f t="shared" si="315"/>
        <v/>
      </c>
      <c r="AI3471" s="258">
        <f t="shared" si="316"/>
        <v>0</v>
      </c>
    </row>
    <row r="3472" spans="1:35" ht="14.25" customHeight="1" x14ac:dyDescent="0.2">
      <c r="A3472" s="20"/>
      <c r="B3472" s="7"/>
      <c r="C3472" s="7"/>
      <c r="D3472" s="88"/>
      <c r="E3472" s="6"/>
      <c r="F3472" s="88"/>
      <c r="G3472" s="14"/>
      <c r="H3472" s="14"/>
      <c r="I3472" s="17"/>
      <c r="J3472" s="17"/>
      <c r="K3472" s="6"/>
      <c r="L3472" s="6"/>
      <c r="M3472" s="136"/>
      <c r="N3472" s="14"/>
      <c r="O3472" s="26"/>
      <c r="P3472" s="14"/>
      <c r="Q3472" s="14"/>
      <c r="R3472" s="14"/>
      <c r="S3472" s="14"/>
      <c r="T3472" s="14"/>
      <c r="U3472" s="14"/>
      <c r="V3472" s="6"/>
      <c r="W3472" s="256">
        <f t="shared" si="312"/>
        <v>0</v>
      </c>
      <c r="X3472" s="144" t="str">
        <f t="shared" si="314"/>
        <v/>
      </c>
      <c r="Y3472" s="26"/>
      <c r="Z3472" s="34"/>
      <c r="AA3472" s="34"/>
      <c r="AB3472" s="34"/>
      <c r="AC3472" s="35"/>
      <c r="AD3472" s="36"/>
      <c r="AE3472" s="49"/>
      <c r="AF3472" s="246"/>
      <c r="AG3472" s="257">
        <f t="shared" si="313"/>
        <v>0</v>
      </c>
      <c r="AH3472" s="252" t="str">
        <f t="shared" si="315"/>
        <v/>
      </c>
      <c r="AI3472" s="258">
        <f t="shared" si="316"/>
        <v>0</v>
      </c>
    </row>
    <row r="3473" spans="1:35" ht="14.25" customHeight="1" x14ac:dyDescent="0.2">
      <c r="A3473" s="20"/>
      <c r="B3473" s="7"/>
      <c r="C3473" s="7"/>
      <c r="D3473" s="88"/>
      <c r="E3473" s="6"/>
      <c r="F3473" s="88"/>
      <c r="G3473" s="14"/>
      <c r="H3473" s="14"/>
      <c r="I3473" s="17"/>
      <c r="J3473" s="17"/>
      <c r="K3473" s="6"/>
      <c r="L3473" s="6"/>
      <c r="M3473" s="136"/>
      <c r="N3473" s="14"/>
      <c r="O3473" s="26"/>
      <c r="P3473" s="14"/>
      <c r="Q3473" s="14"/>
      <c r="R3473" s="14"/>
      <c r="S3473" s="14"/>
      <c r="T3473" s="14"/>
      <c r="U3473" s="14"/>
      <c r="V3473" s="6"/>
      <c r="W3473" s="256">
        <f t="shared" si="312"/>
        <v>0</v>
      </c>
      <c r="X3473" s="144" t="str">
        <f t="shared" si="314"/>
        <v/>
      </c>
      <c r="Y3473" s="26"/>
      <c r="Z3473" s="34"/>
      <c r="AA3473" s="34"/>
      <c r="AB3473" s="34"/>
      <c r="AC3473" s="35"/>
      <c r="AD3473" s="36"/>
      <c r="AE3473" s="49"/>
      <c r="AF3473" s="246"/>
      <c r="AG3473" s="257">
        <f t="shared" si="313"/>
        <v>0</v>
      </c>
      <c r="AH3473" s="252" t="str">
        <f t="shared" si="315"/>
        <v/>
      </c>
      <c r="AI3473" s="258">
        <f t="shared" si="316"/>
        <v>0</v>
      </c>
    </row>
    <row r="3474" spans="1:35" ht="14.25" customHeight="1" x14ac:dyDescent="0.2">
      <c r="A3474" s="20"/>
      <c r="B3474" s="7"/>
      <c r="C3474" s="7"/>
      <c r="D3474" s="88"/>
      <c r="E3474" s="6"/>
      <c r="F3474" s="88"/>
      <c r="G3474" s="14"/>
      <c r="H3474" s="14"/>
      <c r="I3474" s="17"/>
      <c r="J3474" s="17"/>
      <c r="K3474" s="6"/>
      <c r="L3474" s="6"/>
      <c r="M3474" s="136"/>
      <c r="N3474" s="14"/>
      <c r="O3474" s="26"/>
      <c r="P3474" s="14"/>
      <c r="Q3474" s="14"/>
      <c r="R3474" s="14"/>
      <c r="S3474" s="14"/>
      <c r="T3474" s="14"/>
      <c r="U3474" s="14"/>
      <c r="V3474" s="6"/>
      <c r="W3474" s="256">
        <f t="shared" si="312"/>
        <v>0</v>
      </c>
      <c r="X3474" s="144" t="str">
        <f t="shared" si="314"/>
        <v/>
      </c>
      <c r="Y3474" s="26"/>
      <c r="Z3474" s="34"/>
      <c r="AA3474" s="34"/>
      <c r="AB3474" s="34"/>
      <c r="AC3474" s="35"/>
      <c r="AD3474" s="36"/>
      <c r="AE3474" s="49"/>
      <c r="AF3474" s="246"/>
      <c r="AG3474" s="257">
        <f t="shared" si="313"/>
        <v>0</v>
      </c>
      <c r="AH3474" s="252" t="str">
        <f t="shared" si="315"/>
        <v/>
      </c>
      <c r="AI3474" s="258">
        <f t="shared" si="316"/>
        <v>0</v>
      </c>
    </row>
    <row r="3475" spans="1:35" ht="14.25" customHeight="1" x14ac:dyDescent="0.2">
      <c r="A3475" s="20"/>
      <c r="B3475" s="7"/>
      <c r="C3475" s="7"/>
      <c r="D3475" s="88"/>
      <c r="E3475" s="6"/>
      <c r="F3475" s="88"/>
      <c r="G3475" s="14"/>
      <c r="H3475" s="14"/>
      <c r="I3475" s="17"/>
      <c r="J3475" s="17"/>
      <c r="K3475" s="6"/>
      <c r="L3475" s="6"/>
      <c r="M3475" s="136"/>
      <c r="N3475" s="14"/>
      <c r="O3475" s="26"/>
      <c r="P3475" s="14"/>
      <c r="Q3475" s="14"/>
      <c r="R3475" s="14"/>
      <c r="S3475" s="14"/>
      <c r="T3475" s="14"/>
      <c r="U3475" s="14"/>
      <c r="V3475" s="6"/>
      <c r="W3475" s="256">
        <f t="shared" si="312"/>
        <v>0</v>
      </c>
      <c r="X3475" s="144" t="str">
        <f t="shared" si="314"/>
        <v/>
      </c>
      <c r="Y3475" s="26"/>
      <c r="Z3475" s="34"/>
      <c r="AA3475" s="34"/>
      <c r="AB3475" s="34"/>
      <c r="AC3475" s="35"/>
      <c r="AD3475" s="36"/>
      <c r="AE3475" s="49"/>
      <c r="AF3475" s="246"/>
      <c r="AG3475" s="257">
        <f t="shared" si="313"/>
        <v>0</v>
      </c>
      <c r="AH3475" s="252" t="str">
        <f t="shared" si="315"/>
        <v/>
      </c>
      <c r="AI3475" s="258">
        <f t="shared" si="316"/>
        <v>0</v>
      </c>
    </row>
    <row r="3476" spans="1:35" ht="14.25" customHeight="1" x14ac:dyDescent="0.2">
      <c r="A3476" s="20"/>
      <c r="B3476" s="7"/>
      <c r="C3476" s="7"/>
      <c r="D3476" s="88"/>
      <c r="E3476" s="6"/>
      <c r="F3476" s="88"/>
      <c r="G3476" s="14"/>
      <c r="H3476" s="14"/>
      <c r="I3476" s="17"/>
      <c r="J3476" s="17"/>
      <c r="K3476" s="6"/>
      <c r="L3476" s="6"/>
      <c r="M3476" s="136"/>
      <c r="N3476" s="14"/>
      <c r="O3476" s="26"/>
      <c r="P3476" s="14"/>
      <c r="Q3476" s="14"/>
      <c r="R3476" s="14"/>
      <c r="S3476" s="14"/>
      <c r="T3476" s="14"/>
      <c r="U3476" s="14"/>
      <c r="V3476" s="6"/>
      <c r="W3476" s="256">
        <f t="shared" si="312"/>
        <v>0</v>
      </c>
      <c r="X3476" s="144" t="str">
        <f t="shared" si="314"/>
        <v/>
      </c>
      <c r="Y3476" s="26"/>
      <c r="Z3476" s="34"/>
      <c r="AA3476" s="34"/>
      <c r="AB3476" s="34"/>
      <c r="AC3476" s="35"/>
      <c r="AD3476" s="36"/>
      <c r="AE3476" s="49"/>
      <c r="AF3476" s="246"/>
      <c r="AG3476" s="257">
        <f t="shared" si="313"/>
        <v>0</v>
      </c>
      <c r="AH3476" s="252" t="str">
        <f t="shared" si="315"/>
        <v/>
      </c>
      <c r="AI3476" s="258">
        <f t="shared" si="316"/>
        <v>0</v>
      </c>
    </row>
    <row r="3477" spans="1:35" ht="14.25" customHeight="1" x14ac:dyDescent="0.2">
      <c r="A3477" s="20"/>
      <c r="B3477" s="7"/>
      <c r="C3477" s="7"/>
      <c r="D3477" s="88"/>
      <c r="E3477" s="6"/>
      <c r="F3477" s="88"/>
      <c r="G3477" s="14"/>
      <c r="H3477" s="14"/>
      <c r="I3477" s="17"/>
      <c r="J3477" s="17"/>
      <c r="K3477" s="6"/>
      <c r="L3477" s="6"/>
      <c r="M3477" s="136"/>
      <c r="N3477" s="14"/>
      <c r="O3477" s="26"/>
      <c r="P3477" s="14"/>
      <c r="Q3477" s="14"/>
      <c r="R3477" s="14"/>
      <c r="S3477" s="14"/>
      <c r="T3477" s="14"/>
      <c r="U3477" s="14"/>
      <c r="V3477" s="6"/>
      <c r="W3477" s="256">
        <f t="shared" si="312"/>
        <v>0</v>
      </c>
      <c r="X3477" s="144" t="str">
        <f t="shared" si="314"/>
        <v/>
      </c>
      <c r="Y3477" s="26"/>
      <c r="Z3477" s="34"/>
      <c r="AA3477" s="34"/>
      <c r="AB3477" s="34"/>
      <c r="AC3477" s="35"/>
      <c r="AD3477" s="36"/>
      <c r="AE3477" s="49"/>
      <c r="AF3477" s="246"/>
      <c r="AG3477" s="257">
        <f t="shared" si="313"/>
        <v>0</v>
      </c>
      <c r="AH3477" s="252" t="str">
        <f t="shared" si="315"/>
        <v/>
      </c>
      <c r="AI3477" s="258">
        <f t="shared" si="316"/>
        <v>0</v>
      </c>
    </row>
    <row r="3478" spans="1:35" ht="14.25" customHeight="1" x14ac:dyDescent="0.2">
      <c r="A3478" s="20"/>
      <c r="B3478" s="7"/>
      <c r="C3478" s="7"/>
      <c r="D3478" s="88"/>
      <c r="E3478" s="6"/>
      <c r="F3478" s="88"/>
      <c r="G3478" s="14"/>
      <c r="H3478" s="14"/>
      <c r="I3478" s="17"/>
      <c r="J3478" s="17"/>
      <c r="K3478" s="6"/>
      <c r="L3478" s="6"/>
      <c r="M3478" s="136"/>
      <c r="N3478" s="14"/>
      <c r="O3478" s="26"/>
      <c r="P3478" s="14"/>
      <c r="Q3478" s="14"/>
      <c r="R3478" s="14"/>
      <c r="S3478" s="14"/>
      <c r="T3478" s="14"/>
      <c r="U3478" s="14"/>
      <c r="V3478" s="6"/>
      <c r="W3478" s="256">
        <f t="shared" si="312"/>
        <v>0</v>
      </c>
      <c r="X3478" s="144" t="str">
        <f t="shared" si="314"/>
        <v/>
      </c>
      <c r="Y3478" s="26"/>
      <c r="Z3478" s="34"/>
      <c r="AA3478" s="34"/>
      <c r="AB3478" s="34"/>
      <c r="AC3478" s="35"/>
      <c r="AD3478" s="36"/>
      <c r="AE3478" s="49"/>
      <c r="AF3478" s="246"/>
      <c r="AG3478" s="257">
        <f t="shared" si="313"/>
        <v>0</v>
      </c>
      <c r="AH3478" s="252" t="str">
        <f t="shared" si="315"/>
        <v/>
      </c>
      <c r="AI3478" s="258">
        <f t="shared" si="316"/>
        <v>0</v>
      </c>
    </row>
    <row r="3479" spans="1:35" ht="14.25" customHeight="1" x14ac:dyDescent="0.2">
      <c r="A3479" s="20"/>
      <c r="B3479" s="7"/>
      <c r="C3479" s="7"/>
      <c r="D3479" s="88"/>
      <c r="E3479" s="6"/>
      <c r="F3479" s="88"/>
      <c r="G3479" s="14"/>
      <c r="H3479" s="14"/>
      <c r="I3479" s="17"/>
      <c r="J3479" s="17"/>
      <c r="K3479" s="6"/>
      <c r="L3479" s="6"/>
      <c r="M3479" s="136"/>
      <c r="N3479" s="14"/>
      <c r="O3479" s="26"/>
      <c r="P3479" s="14"/>
      <c r="Q3479" s="14"/>
      <c r="R3479" s="14"/>
      <c r="S3479" s="14"/>
      <c r="T3479" s="14"/>
      <c r="U3479" s="14"/>
      <c r="V3479" s="6"/>
      <c r="W3479" s="256">
        <f t="shared" si="312"/>
        <v>0</v>
      </c>
      <c r="X3479" s="144" t="str">
        <f t="shared" si="314"/>
        <v/>
      </c>
      <c r="Y3479" s="26"/>
      <c r="Z3479" s="34"/>
      <c r="AA3479" s="34"/>
      <c r="AB3479" s="34"/>
      <c r="AC3479" s="35"/>
      <c r="AD3479" s="36"/>
      <c r="AE3479" s="49"/>
      <c r="AF3479" s="246"/>
      <c r="AG3479" s="257">
        <f t="shared" si="313"/>
        <v>0</v>
      </c>
      <c r="AH3479" s="252" t="str">
        <f t="shared" si="315"/>
        <v/>
      </c>
      <c r="AI3479" s="258">
        <f t="shared" si="316"/>
        <v>0</v>
      </c>
    </row>
    <row r="3480" spans="1:35" ht="14.25" customHeight="1" x14ac:dyDescent="0.2">
      <c r="A3480" s="20"/>
      <c r="B3480" s="7"/>
      <c r="C3480" s="7"/>
      <c r="D3480" s="88"/>
      <c r="E3480" s="6"/>
      <c r="F3480" s="88"/>
      <c r="G3480" s="14"/>
      <c r="H3480" s="14"/>
      <c r="I3480" s="17"/>
      <c r="J3480" s="17"/>
      <c r="K3480" s="6"/>
      <c r="L3480" s="6"/>
      <c r="M3480" s="136"/>
      <c r="N3480" s="14"/>
      <c r="O3480" s="26"/>
      <c r="P3480" s="14"/>
      <c r="Q3480" s="14"/>
      <c r="R3480" s="14"/>
      <c r="S3480" s="14"/>
      <c r="T3480" s="14"/>
      <c r="U3480" s="14"/>
      <c r="V3480" s="6"/>
      <c r="W3480" s="256">
        <f t="shared" si="312"/>
        <v>0</v>
      </c>
      <c r="X3480" s="144" t="str">
        <f t="shared" si="314"/>
        <v/>
      </c>
      <c r="Y3480" s="26"/>
      <c r="Z3480" s="34"/>
      <c r="AA3480" s="34"/>
      <c r="AB3480" s="34"/>
      <c r="AC3480" s="35"/>
      <c r="AD3480" s="36"/>
      <c r="AE3480" s="49"/>
      <c r="AF3480" s="246"/>
      <c r="AG3480" s="257">
        <f t="shared" si="313"/>
        <v>0</v>
      </c>
      <c r="AH3480" s="252" t="str">
        <f t="shared" si="315"/>
        <v/>
      </c>
      <c r="AI3480" s="258">
        <f t="shared" si="316"/>
        <v>0</v>
      </c>
    </row>
    <row r="3481" spans="1:35" ht="14.25" customHeight="1" x14ac:dyDescent="0.2">
      <c r="A3481" s="20"/>
      <c r="B3481" s="7"/>
      <c r="C3481" s="7"/>
      <c r="D3481" s="88"/>
      <c r="E3481" s="6"/>
      <c r="F3481" s="88"/>
      <c r="G3481" s="14"/>
      <c r="H3481" s="14"/>
      <c r="I3481" s="17"/>
      <c r="J3481" s="17"/>
      <c r="K3481" s="6"/>
      <c r="L3481" s="6"/>
      <c r="M3481" s="136"/>
      <c r="N3481" s="14"/>
      <c r="O3481" s="26"/>
      <c r="P3481" s="14"/>
      <c r="Q3481" s="14"/>
      <c r="R3481" s="14"/>
      <c r="S3481" s="14"/>
      <c r="T3481" s="14"/>
      <c r="U3481" s="14"/>
      <c r="V3481" s="6"/>
      <c r="W3481" s="256">
        <f t="shared" si="312"/>
        <v>0</v>
      </c>
      <c r="X3481" s="144" t="str">
        <f t="shared" si="314"/>
        <v/>
      </c>
      <c r="Y3481" s="26"/>
      <c r="Z3481" s="34"/>
      <c r="AA3481" s="34"/>
      <c r="AB3481" s="34"/>
      <c r="AC3481" s="35"/>
      <c r="AD3481" s="36"/>
      <c r="AE3481" s="49"/>
      <c r="AF3481" s="246"/>
      <c r="AG3481" s="257">
        <f t="shared" si="313"/>
        <v>0</v>
      </c>
      <c r="AH3481" s="252" t="str">
        <f t="shared" si="315"/>
        <v/>
      </c>
      <c r="AI3481" s="258">
        <f t="shared" si="316"/>
        <v>0</v>
      </c>
    </row>
    <row r="3482" spans="1:35" ht="14.25" customHeight="1" x14ac:dyDescent="0.2">
      <c r="A3482" s="20"/>
      <c r="B3482" s="7"/>
      <c r="C3482" s="7"/>
      <c r="D3482" s="88"/>
      <c r="E3482" s="6"/>
      <c r="F3482" s="88"/>
      <c r="G3482" s="14"/>
      <c r="H3482" s="14"/>
      <c r="I3482" s="17"/>
      <c r="J3482" s="17"/>
      <c r="K3482" s="6"/>
      <c r="L3482" s="6"/>
      <c r="M3482" s="136"/>
      <c r="N3482" s="14"/>
      <c r="O3482" s="26"/>
      <c r="P3482" s="14"/>
      <c r="Q3482" s="14"/>
      <c r="R3482" s="14"/>
      <c r="S3482" s="14"/>
      <c r="T3482" s="14"/>
      <c r="U3482" s="14"/>
      <c r="V3482" s="6"/>
      <c r="W3482" s="256">
        <f t="shared" si="312"/>
        <v>0</v>
      </c>
      <c r="X3482" s="144" t="str">
        <f t="shared" si="314"/>
        <v/>
      </c>
      <c r="Y3482" s="26"/>
      <c r="Z3482" s="34"/>
      <c r="AA3482" s="34"/>
      <c r="AB3482" s="34"/>
      <c r="AC3482" s="35"/>
      <c r="AD3482" s="36"/>
      <c r="AE3482" s="49"/>
      <c r="AF3482" s="246"/>
      <c r="AG3482" s="257">
        <f t="shared" si="313"/>
        <v>0</v>
      </c>
      <c r="AH3482" s="252" t="str">
        <f t="shared" si="315"/>
        <v/>
      </c>
      <c r="AI3482" s="258">
        <f t="shared" si="316"/>
        <v>0</v>
      </c>
    </row>
    <row r="3483" spans="1:35" ht="14.25" customHeight="1" x14ac:dyDescent="0.2">
      <c r="A3483" s="20"/>
      <c r="B3483" s="7"/>
      <c r="C3483" s="7"/>
      <c r="D3483" s="88"/>
      <c r="E3483" s="6"/>
      <c r="F3483" s="88"/>
      <c r="G3483" s="14"/>
      <c r="H3483" s="14"/>
      <c r="I3483" s="17"/>
      <c r="J3483" s="17"/>
      <c r="K3483" s="6"/>
      <c r="L3483" s="6"/>
      <c r="M3483" s="136"/>
      <c r="N3483" s="14"/>
      <c r="O3483" s="26"/>
      <c r="P3483" s="14"/>
      <c r="Q3483" s="14"/>
      <c r="R3483" s="14"/>
      <c r="S3483" s="14"/>
      <c r="T3483" s="14"/>
      <c r="U3483" s="14"/>
      <c r="V3483" s="6"/>
      <c r="W3483" s="256">
        <f t="shared" si="312"/>
        <v>0</v>
      </c>
      <c r="X3483" s="144" t="str">
        <f t="shared" si="314"/>
        <v/>
      </c>
      <c r="Y3483" s="26"/>
      <c r="Z3483" s="34"/>
      <c r="AA3483" s="34"/>
      <c r="AB3483" s="34"/>
      <c r="AC3483" s="35"/>
      <c r="AD3483" s="36"/>
      <c r="AE3483" s="49"/>
      <c r="AF3483" s="246"/>
      <c r="AG3483" s="257">
        <f t="shared" si="313"/>
        <v>0</v>
      </c>
      <c r="AH3483" s="252" t="str">
        <f t="shared" si="315"/>
        <v/>
      </c>
      <c r="AI3483" s="258">
        <f t="shared" si="316"/>
        <v>0</v>
      </c>
    </row>
    <row r="3484" spans="1:35" ht="14.25" customHeight="1" x14ac:dyDescent="0.2">
      <c r="A3484" s="20"/>
      <c r="B3484" s="7"/>
      <c r="C3484" s="7"/>
      <c r="D3484" s="88"/>
      <c r="E3484" s="6"/>
      <c r="F3484" s="88"/>
      <c r="G3484" s="14"/>
      <c r="H3484" s="14"/>
      <c r="I3484" s="17"/>
      <c r="J3484" s="17"/>
      <c r="K3484" s="6"/>
      <c r="L3484" s="6"/>
      <c r="M3484" s="136"/>
      <c r="N3484" s="14"/>
      <c r="O3484" s="26"/>
      <c r="P3484" s="14"/>
      <c r="Q3484" s="14"/>
      <c r="R3484" s="14"/>
      <c r="S3484" s="14"/>
      <c r="T3484" s="14"/>
      <c r="U3484" s="14"/>
      <c r="V3484" s="6"/>
      <c r="W3484" s="256">
        <f t="shared" si="312"/>
        <v>0</v>
      </c>
      <c r="X3484" s="144" t="str">
        <f t="shared" si="314"/>
        <v/>
      </c>
      <c r="Y3484" s="26"/>
      <c r="Z3484" s="34"/>
      <c r="AA3484" s="34"/>
      <c r="AB3484" s="34"/>
      <c r="AC3484" s="35"/>
      <c r="AD3484" s="36"/>
      <c r="AE3484" s="49"/>
      <c r="AF3484" s="246"/>
      <c r="AG3484" s="257">
        <f t="shared" si="313"/>
        <v>0</v>
      </c>
      <c r="AH3484" s="252" t="str">
        <f t="shared" si="315"/>
        <v/>
      </c>
      <c r="AI3484" s="258">
        <f t="shared" si="316"/>
        <v>0</v>
      </c>
    </row>
    <row r="3485" spans="1:35" ht="14.25" customHeight="1" x14ac:dyDescent="0.2">
      <c r="A3485" s="20"/>
      <c r="B3485" s="7"/>
      <c r="C3485" s="7"/>
      <c r="D3485" s="88"/>
      <c r="E3485" s="6"/>
      <c r="F3485" s="88"/>
      <c r="G3485" s="14"/>
      <c r="H3485" s="14"/>
      <c r="I3485" s="17"/>
      <c r="J3485" s="17"/>
      <c r="K3485" s="6"/>
      <c r="L3485" s="6"/>
      <c r="M3485" s="136"/>
      <c r="N3485" s="14"/>
      <c r="O3485" s="26"/>
      <c r="P3485" s="14"/>
      <c r="Q3485" s="14"/>
      <c r="R3485" s="14"/>
      <c r="S3485" s="14"/>
      <c r="T3485" s="14"/>
      <c r="U3485" s="14"/>
      <c r="V3485" s="6"/>
      <c r="W3485" s="256">
        <f t="shared" si="312"/>
        <v>0</v>
      </c>
      <c r="X3485" s="144" t="str">
        <f t="shared" si="314"/>
        <v/>
      </c>
      <c r="Y3485" s="26"/>
      <c r="Z3485" s="34"/>
      <c r="AA3485" s="34"/>
      <c r="AB3485" s="34"/>
      <c r="AC3485" s="35"/>
      <c r="AD3485" s="36"/>
      <c r="AE3485" s="49"/>
      <c r="AF3485" s="246"/>
      <c r="AG3485" s="257">
        <f t="shared" si="313"/>
        <v>0</v>
      </c>
      <c r="AH3485" s="252" t="str">
        <f t="shared" si="315"/>
        <v/>
      </c>
      <c r="AI3485" s="258">
        <f t="shared" si="316"/>
        <v>0</v>
      </c>
    </row>
    <row r="3486" spans="1:35" ht="14.25" customHeight="1" x14ac:dyDescent="0.2">
      <c r="A3486" s="20"/>
      <c r="B3486" s="7"/>
      <c r="C3486" s="7"/>
      <c r="D3486" s="88"/>
      <c r="E3486" s="6"/>
      <c r="F3486" s="88"/>
      <c r="G3486" s="14"/>
      <c r="H3486" s="14"/>
      <c r="I3486" s="17"/>
      <c r="J3486" s="17"/>
      <c r="K3486" s="6"/>
      <c r="L3486" s="6"/>
      <c r="M3486" s="136"/>
      <c r="N3486" s="14"/>
      <c r="O3486" s="26"/>
      <c r="P3486" s="14"/>
      <c r="Q3486" s="14"/>
      <c r="R3486" s="14"/>
      <c r="S3486" s="14"/>
      <c r="T3486" s="14"/>
      <c r="U3486" s="14"/>
      <c r="V3486" s="6"/>
      <c r="W3486" s="256">
        <f t="shared" si="312"/>
        <v>0</v>
      </c>
      <c r="X3486" s="144" t="str">
        <f t="shared" si="314"/>
        <v/>
      </c>
      <c r="Y3486" s="26"/>
      <c r="Z3486" s="34"/>
      <c r="AA3486" s="34"/>
      <c r="AB3486" s="34"/>
      <c r="AC3486" s="35"/>
      <c r="AD3486" s="36"/>
      <c r="AE3486" s="49"/>
      <c r="AF3486" s="246"/>
      <c r="AG3486" s="257">
        <f t="shared" si="313"/>
        <v>0</v>
      </c>
      <c r="AH3486" s="252" t="str">
        <f t="shared" si="315"/>
        <v/>
      </c>
      <c r="AI3486" s="258">
        <f t="shared" si="316"/>
        <v>0</v>
      </c>
    </row>
    <row r="3487" spans="1:35" ht="14.25" customHeight="1" x14ac:dyDescent="0.2">
      <c r="A3487" s="20"/>
      <c r="B3487" s="7"/>
      <c r="C3487" s="7"/>
      <c r="D3487" s="88"/>
      <c r="E3487" s="6"/>
      <c r="F3487" s="88"/>
      <c r="G3487" s="14"/>
      <c r="H3487" s="14"/>
      <c r="I3487" s="17"/>
      <c r="J3487" s="17"/>
      <c r="K3487" s="6"/>
      <c r="L3487" s="6"/>
      <c r="M3487" s="136"/>
      <c r="N3487" s="14"/>
      <c r="O3487" s="26"/>
      <c r="P3487" s="14"/>
      <c r="Q3487" s="14"/>
      <c r="R3487" s="14"/>
      <c r="S3487" s="14"/>
      <c r="T3487" s="14"/>
      <c r="U3487" s="14"/>
      <c r="V3487" s="6"/>
      <c r="W3487" s="256">
        <f t="shared" si="312"/>
        <v>0</v>
      </c>
      <c r="X3487" s="144" t="str">
        <f t="shared" si="314"/>
        <v/>
      </c>
      <c r="Y3487" s="26"/>
      <c r="Z3487" s="34"/>
      <c r="AA3487" s="34"/>
      <c r="AB3487" s="34"/>
      <c r="AC3487" s="35"/>
      <c r="AD3487" s="36"/>
      <c r="AE3487" s="49"/>
      <c r="AF3487" s="246"/>
      <c r="AG3487" s="257">
        <f t="shared" si="313"/>
        <v>0</v>
      </c>
      <c r="AH3487" s="252" t="str">
        <f t="shared" si="315"/>
        <v/>
      </c>
      <c r="AI3487" s="258">
        <f t="shared" si="316"/>
        <v>0</v>
      </c>
    </row>
    <row r="3488" spans="1:35" ht="14.25" customHeight="1" x14ac:dyDescent="0.2">
      <c r="A3488" s="20"/>
      <c r="B3488" s="7"/>
      <c r="C3488" s="7"/>
      <c r="D3488" s="88"/>
      <c r="E3488" s="6"/>
      <c r="F3488" s="88"/>
      <c r="G3488" s="14"/>
      <c r="H3488" s="14"/>
      <c r="I3488" s="17"/>
      <c r="J3488" s="17"/>
      <c r="K3488" s="6"/>
      <c r="L3488" s="6"/>
      <c r="M3488" s="136"/>
      <c r="N3488" s="14"/>
      <c r="O3488" s="26"/>
      <c r="P3488" s="14"/>
      <c r="Q3488" s="14"/>
      <c r="R3488" s="14"/>
      <c r="S3488" s="14"/>
      <c r="T3488" s="14"/>
      <c r="U3488" s="14"/>
      <c r="V3488" s="6"/>
      <c r="W3488" s="256">
        <f t="shared" si="312"/>
        <v>0</v>
      </c>
      <c r="X3488" s="144" t="str">
        <f t="shared" si="314"/>
        <v/>
      </c>
      <c r="Y3488" s="26"/>
      <c r="Z3488" s="34"/>
      <c r="AA3488" s="34"/>
      <c r="AB3488" s="34"/>
      <c r="AC3488" s="35"/>
      <c r="AD3488" s="36"/>
      <c r="AE3488" s="49"/>
      <c r="AF3488" s="246"/>
      <c r="AG3488" s="257">
        <f t="shared" si="313"/>
        <v>0</v>
      </c>
      <c r="AH3488" s="252" t="str">
        <f t="shared" si="315"/>
        <v/>
      </c>
      <c r="AI3488" s="258">
        <f t="shared" si="316"/>
        <v>0</v>
      </c>
    </row>
    <row r="3489" spans="1:35" ht="14.25" customHeight="1" x14ac:dyDescent="0.2">
      <c r="A3489" s="20"/>
      <c r="B3489" s="7"/>
      <c r="C3489" s="7"/>
      <c r="D3489" s="88"/>
      <c r="E3489" s="6"/>
      <c r="F3489" s="88"/>
      <c r="G3489" s="14"/>
      <c r="H3489" s="14"/>
      <c r="I3489" s="17"/>
      <c r="J3489" s="17"/>
      <c r="K3489" s="6"/>
      <c r="L3489" s="6"/>
      <c r="M3489" s="136"/>
      <c r="N3489" s="14"/>
      <c r="O3489" s="26"/>
      <c r="P3489" s="14"/>
      <c r="Q3489" s="14"/>
      <c r="R3489" s="14"/>
      <c r="S3489" s="14"/>
      <c r="T3489" s="14"/>
      <c r="U3489" s="14"/>
      <c r="V3489" s="6"/>
      <c r="W3489" s="256">
        <f t="shared" si="312"/>
        <v>0</v>
      </c>
      <c r="X3489" s="144" t="str">
        <f t="shared" si="314"/>
        <v/>
      </c>
      <c r="Y3489" s="26"/>
      <c r="Z3489" s="34"/>
      <c r="AA3489" s="34"/>
      <c r="AB3489" s="34"/>
      <c r="AC3489" s="35"/>
      <c r="AD3489" s="36"/>
      <c r="AE3489" s="49"/>
      <c r="AF3489" s="246"/>
      <c r="AG3489" s="257">
        <f t="shared" si="313"/>
        <v>0</v>
      </c>
      <c r="AH3489" s="252" t="str">
        <f t="shared" si="315"/>
        <v/>
      </c>
      <c r="AI3489" s="258">
        <f t="shared" si="316"/>
        <v>0</v>
      </c>
    </row>
    <row r="3490" spans="1:35" ht="14.25" customHeight="1" x14ac:dyDescent="0.2">
      <c r="A3490" s="20"/>
      <c r="B3490" s="7"/>
      <c r="C3490" s="7"/>
      <c r="D3490" s="88"/>
      <c r="E3490" s="6"/>
      <c r="F3490" s="88"/>
      <c r="G3490" s="14"/>
      <c r="H3490" s="14"/>
      <c r="I3490" s="17"/>
      <c r="J3490" s="17"/>
      <c r="K3490" s="6"/>
      <c r="L3490" s="6"/>
      <c r="M3490" s="136"/>
      <c r="N3490" s="14"/>
      <c r="O3490" s="26"/>
      <c r="P3490" s="14"/>
      <c r="Q3490" s="14"/>
      <c r="R3490" s="14"/>
      <c r="S3490" s="14"/>
      <c r="T3490" s="14"/>
      <c r="U3490" s="14"/>
      <c r="V3490" s="6"/>
      <c r="W3490" s="256">
        <f t="shared" si="312"/>
        <v>0</v>
      </c>
      <c r="X3490" s="144" t="str">
        <f t="shared" si="314"/>
        <v/>
      </c>
      <c r="Y3490" s="26"/>
      <c r="Z3490" s="34"/>
      <c r="AA3490" s="34"/>
      <c r="AB3490" s="34"/>
      <c r="AC3490" s="35"/>
      <c r="AD3490" s="36"/>
      <c r="AE3490" s="49"/>
      <c r="AF3490" s="246"/>
      <c r="AG3490" s="257">
        <f t="shared" si="313"/>
        <v>0</v>
      </c>
      <c r="AH3490" s="252" t="str">
        <f t="shared" si="315"/>
        <v/>
      </c>
      <c r="AI3490" s="258">
        <f t="shared" si="316"/>
        <v>0</v>
      </c>
    </row>
    <row r="3491" spans="1:35" ht="14.25" customHeight="1" x14ac:dyDescent="0.2">
      <c r="A3491" s="20"/>
      <c r="B3491" s="7"/>
      <c r="C3491" s="7"/>
      <c r="D3491" s="88"/>
      <c r="E3491" s="6"/>
      <c r="F3491" s="88"/>
      <c r="G3491" s="14"/>
      <c r="H3491" s="14"/>
      <c r="I3491" s="17"/>
      <c r="J3491" s="17"/>
      <c r="K3491" s="6"/>
      <c r="L3491" s="6"/>
      <c r="M3491" s="136"/>
      <c r="N3491" s="14"/>
      <c r="O3491" s="26"/>
      <c r="P3491" s="14"/>
      <c r="Q3491" s="14"/>
      <c r="R3491" s="14"/>
      <c r="S3491" s="14"/>
      <c r="T3491" s="14"/>
      <c r="U3491" s="14"/>
      <c r="V3491" s="6"/>
      <c r="W3491" s="256">
        <f t="shared" si="312"/>
        <v>0</v>
      </c>
      <c r="X3491" s="144" t="str">
        <f t="shared" si="314"/>
        <v/>
      </c>
      <c r="Y3491" s="26"/>
      <c r="Z3491" s="34"/>
      <c r="AA3491" s="34"/>
      <c r="AB3491" s="34"/>
      <c r="AC3491" s="35"/>
      <c r="AD3491" s="36"/>
      <c r="AE3491" s="49"/>
      <c r="AF3491" s="246"/>
      <c r="AG3491" s="257">
        <f t="shared" si="313"/>
        <v>0</v>
      </c>
      <c r="AH3491" s="252" t="str">
        <f t="shared" si="315"/>
        <v/>
      </c>
      <c r="AI3491" s="258">
        <f t="shared" si="316"/>
        <v>0</v>
      </c>
    </row>
    <row r="3492" spans="1:35" ht="14.25" customHeight="1" x14ac:dyDescent="0.2">
      <c r="A3492" s="20"/>
      <c r="B3492" s="7"/>
      <c r="C3492" s="7"/>
      <c r="D3492" s="88"/>
      <c r="E3492" s="6"/>
      <c r="F3492" s="88"/>
      <c r="G3492" s="14"/>
      <c r="H3492" s="14"/>
      <c r="I3492" s="17"/>
      <c r="J3492" s="17"/>
      <c r="K3492" s="6"/>
      <c r="L3492" s="6"/>
      <c r="M3492" s="136"/>
      <c r="N3492" s="14"/>
      <c r="O3492" s="26"/>
      <c r="P3492" s="14"/>
      <c r="Q3492" s="14"/>
      <c r="R3492" s="14"/>
      <c r="S3492" s="14"/>
      <c r="T3492" s="14"/>
      <c r="U3492" s="14"/>
      <c r="V3492" s="6"/>
      <c r="W3492" s="256">
        <f t="shared" si="312"/>
        <v>0</v>
      </c>
      <c r="X3492" s="144" t="str">
        <f t="shared" si="314"/>
        <v/>
      </c>
      <c r="Y3492" s="26"/>
      <c r="Z3492" s="34"/>
      <c r="AA3492" s="34"/>
      <c r="AB3492" s="34"/>
      <c r="AC3492" s="35"/>
      <c r="AD3492" s="36"/>
      <c r="AE3492" s="49"/>
      <c r="AF3492" s="246"/>
      <c r="AG3492" s="257">
        <f t="shared" si="313"/>
        <v>0</v>
      </c>
      <c r="AH3492" s="252" t="str">
        <f t="shared" si="315"/>
        <v/>
      </c>
      <c r="AI3492" s="258">
        <f t="shared" si="316"/>
        <v>0</v>
      </c>
    </row>
    <row r="3493" spans="1:35" ht="14.25" customHeight="1" x14ac:dyDescent="0.2">
      <c r="A3493" s="20"/>
      <c r="B3493" s="7"/>
      <c r="C3493" s="7"/>
      <c r="D3493" s="88"/>
      <c r="E3493" s="6"/>
      <c r="F3493" s="88"/>
      <c r="G3493" s="14"/>
      <c r="H3493" s="14"/>
      <c r="I3493" s="17"/>
      <c r="J3493" s="17"/>
      <c r="K3493" s="6"/>
      <c r="L3493" s="6"/>
      <c r="M3493" s="136"/>
      <c r="N3493" s="14"/>
      <c r="O3493" s="26"/>
      <c r="P3493" s="14"/>
      <c r="Q3493" s="14"/>
      <c r="R3493" s="14"/>
      <c r="S3493" s="14"/>
      <c r="T3493" s="14"/>
      <c r="U3493" s="14"/>
      <c r="V3493" s="6"/>
      <c r="W3493" s="256">
        <f t="shared" si="312"/>
        <v>0</v>
      </c>
      <c r="X3493" s="144" t="str">
        <f t="shared" si="314"/>
        <v/>
      </c>
      <c r="Y3493" s="26"/>
      <c r="Z3493" s="34"/>
      <c r="AA3493" s="34"/>
      <c r="AB3493" s="34"/>
      <c r="AC3493" s="35"/>
      <c r="AD3493" s="36"/>
      <c r="AE3493" s="49"/>
      <c r="AF3493" s="246"/>
      <c r="AG3493" s="257">
        <f t="shared" si="313"/>
        <v>0</v>
      </c>
      <c r="AH3493" s="252" t="str">
        <f t="shared" si="315"/>
        <v/>
      </c>
      <c r="AI3493" s="258">
        <f t="shared" si="316"/>
        <v>0</v>
      </c>
    </row>
    <row r="3494" spans="1:35" ht="14.25" customHeight="1" x14ac:dyDescent="0.2">
      <c r="A3494" s="20"/>
      <c r="B3494" s="7"/>
      <c r="C3494" s="7"/>
      <c r="D3494" s="88"/>
      <c r="E3494" s="6"/>
      <c r="F3494" s="88"/>
      <c r="G3494" s="14"/>
      <c r="H3494" s="14"/>
      <c r="I3494" s="17"/>
      <c r="J3494" s="17"/>
      <c r="K3494" s="6"/>
      <c r="L3494" s="6"/>
      <c r="M3494" s="136"/>
      <c r="N3494" s="14"/>
      <c r="O3494" s="26"/>
      <c r="P3494" s="14"/>
      <c r="Q3494" s="14"/>
      <c r="R3494" s="14"/>
      <c r="S3494" s="14"/>
      <c r="T3494" s="14"/>
      <c r="U3494" s="14"/>
      <c r="V3494" s="6"/>
      <c r="W3494" s="256">
        <f t="shared" si="312"/>
        <v>0</v>
      </c>
      <c r="X3494" s="144" t="str">
        <f t="shared" si="314"/>
        <v/>
      </c>
      <c r="Y3494" s="26"/>
      <c r="Z3494" s="34"/>
      <c r="AA3494" s="34"/>
      <c r="AB3494" s="34"/>
      <c r="AC3494" s="35"/>
      <c r="AD3494" s="36"/>
      <c r="AE3494" s="49"/>
      <c r="AF3494" s="246"/>
      <c r="AG3494" s="257">
        <f t="shared" si="313"/>
        <v>0</v>
      </c>
      <c r="AH3494" s="252" t="str">
        <f t="shared" si="315"/>
        <v/>
      </c>
      <c r="AI3494" s="258">
        <f t="shared" si="316"/>
        <v>0</v>
      </c>
    </row>
    <row r="3495" spans="1:35" ht="14.25" customHeight="1" x14ac:dyDescent="0.2">
      <c r="A3495" s="20"/>
      <c r="B3495" s="7"/>
      <c r="C3495" s="7"/>
      <c r="D3495" s="88"/>
      <c r="E3495" s="6"/>
      <c r="F3495" s="88"/>
      <c r="G3495" s="14"/>
      <c r="H3495" s="14"/>
      <c r="I3495" s="17"/>
      <c r="J3495" s="17"/>
      <c r="K3495" s="6"/>
      <c r="L3495" s="6"/>
      <c r="M3495" s="136"/>
      <c r="N3495" s="14"/>
      <c r="O3495" s="26"/>
      <c r="P3495" s="14"/>
      <c r="Q3495" s="14"/>
      <c r="R3495" s="14"/>
      <c r="S3495" s="14"/>
      <c r="T3495" s="14"/>
      <c r="U3495" s="14"/>
      <c r="V3495" s="6"/>
      <c r="W3495" s="256">
        <f t="shared" si="312"/>
        <v>0</v>
      </c>
      <c r="X3495" s="144" t="str">
        <f t="shared" si="314"/>
        <v/>
      </c>
      <c r="Y3495" s="26"/>
      <c r="Z3495" s="34"/>
      <c r="AA3495" s="34"/>
      <c r="AB3495" s="34"/>
      <c r="AC3495" s="35"/>
      <c r="AD3495" s="36"/>
      <c r="AE3495" s="49"/>
      <c r="AF3495" s="246"/>
      <c r="AG3495" s="257">
        <f t="shared" si="313"/>
        <v>0</v>
      </c>
      <c r="AH3495" s="252" t="str">
        <f t="shared" si="315"/>
        <v/>
      </c>
      <c r="AI3495" s="258">
        <f t="shared" si="316"/>
        <v>0</v>
      </c>
    </row>
    <row r="3496" spans="1:35" ht="14.25" customHeight="1" x14ac:dyDescent="0.2">
      <c r="A3496" s="20"/>
      <c r="B3496" s="7"/>
      <c r="C3496" s="7"/>
      <c r="D3496" s="88"/>
      <c r="E3496" s="6"/>
      <c r="F3496" s="88"/>
      <c r="G3496" s="14"/>
      <c r="H3496" s="14"/>
      <c r="I3496" s="17"/>
      <c r="J3496" s="17"/>
      <c r="K3496" s="6"/>
      <c r="L3496" s="6"/>
      <c r="M3496" s="136"/>
      <c r="N3496" s="14"/>
      <c r="O3496" s="26"/>
      <c r="P3496" s="14"/>
      <c r="Q3496" s="14"/>
      <c r="R3496" s="14"/>
      <c r="S3496" s="14"/>
      <c r="T3496" s="14"/>
      <c r="U3496" s="14"/>
      <c r="V3496" s="6"/>
      <c r="W3496" s="256">
        <f t="shared" ref="W3496:W3559" si="317">S3496+T3496+U3496+V3496</f>
        <v>0</v>
      </c>
      <c r="X3496" s="144" t="str">
        <f t="shared" si="314"/>
        <v/>
      </c>
      <c r="Y3496" s="26"/>
      <c r="Z3496" s="34"/>
      <c r="AA3496" s="34"/>
      <c r="AB3496" s="34"/>
      <c r="AC3496" s="35"/>
      <c r="AD3496" s="36"/>
      <c r="AE3496" s="49"/>
      <c r="AF3496" s="246"/>
      <c r="AG3496" s="257">
        <f t="shared" ref="AG3496:AG3559" si="318">N3496*C3496</f>
        <v>0</v>
      </c>
      <c r="AH3496" s="252" t="str">
        <f t="shared" si="315"/>
        <v/>
      </c>
      <c r="AI3496" s="258">
        <f t="shared" si="316"/>
        <v>0</v>
      </c>
    </row>
    <row r="3497" spans="1:35" ht="14.25" customHeight="1" x14ac:dyDescent="0.2">
      <c r="A3497" s="20"/>
      <c r="B3497" s="7"/>
      <c r="C3497" s="7"/>
      <c r="D3497" s="88"/>
      <c r="E3497" s="6"/>
      <c r="F3497" s="88"/>
      <c r="G3497" s="14"/>
      <c r="H3497" s="14"/>
      <c r="I3497" s="17"/>
      <c r="J3497" s="17"/>
      <c r="K3497" s="6"/>
      <c r="L3497" s="6"/>
      <c r="M3497" s="136"/>
      <c r="N3497" s="14"/>
      <c r="O3497" s="26"/>
      <c r="P3497" s="14"/>
      <c r="Q3497" s="14"/>
      <c r="R3497" s="14"/>
      <c r="S3497" s="14"/>
      <c r="T3497" s="14"/>
      <c r="U3497" s="14"/>
      <c r="V3497" s="6"/>
      <c r="W3497" s="256">
        <f t="shared" si="317"/>
        <v>0</v>
      </c>
      <c r="X3497" s="144" t="str">
        <f t="shared" ref="X3497:X3560" si="319">IF(O3497="a",0,IF(O3497="d","0",IF(O3497="","",+N3497-S3497-T3497-U3497-V3497)))</f>
        <v/>
      </c>
      <c r="Y3497" s="26"/>
      <c r="Z3497" s="34"/>
      <c r="AA3497" s="34"/>
      <c r="AB3497" s="34"/>
      <c r="AC3497" s="35"/>
      <c r="AD3497" s="36"/>
      <c r="AE3497" s="49"/>
      <c r="AF3497" s="246"/>
      <c r="AG3497" s="257">
        <f t="shared" si="318"/>
        <v>0</v>
      </c>
      <c r="AH3497" s="252" t="str">
        <f t="shared" ref="AH3497:AH3560" si="320">IF(O3497="a",0,IF(O3497="d",0,IF(C3497="","",+N3497-(C3497*N3497))))</f>
        <v/>
      </c>
      <c r="AI3497" s="258">
        <f t="shared" si="316"/>
        <v>0</v>
      </c>
    </row>
    <row r="3498" spans="1:35" ht="14.25" customHeight="1" x14ac:dyDescent="0.2">
      <c r="A3498" s="20"/>
      <c r="B3498" s="7"/>
      <c r="C3498" s="7"/>
      <c r="D3498" s="88"/>
      <c r="E3498" s="6"/>
      <c r="F3498" s="88"/>
      <c r="G3498" s="14"/>
      <c r="H3498" s="14"/>
      <c r="I3498" s="17"/>
      <c r="J3498" s="17"/>
      <c r="K3498" s="6"/>
      <c r="L3498" s="6"/>
      <c r="M3498" s="136"/>
      <c r="N3498" s="14"/>
      <c r="O3498" s="26"/>
      <c r="P3498" s="14"/>
      <c r="Q3498" s="14"/>
      <c r="R3498" s="14"/>
      <c r="S3498" s="14"/>
      <c r="T3498" s="14"/>
      <c r="U3498" s="14"/>
      <c r="V3498" s="6"/>
      <c r="W3498" s="256">
        <f t="shared" si="317"/>
        <v>0</v>
      </c>
      <c r="X3498" s="144" t="str">
        <f t="shared" si="319"/>
        <v/>
      </c>
      <c r="Y3498" s="26"/>
      <c r="Z3498" s="34"/>
      <c r="AA3498" s="34"/>
      <c r="AB3498" s="34"/>
      <c r="AC3498" s="35"/>
      <c r="AD3498" s="36"/>
      <c r="AE3498" s="49"/>
      <c r="AF3498" s="246"/>
      <c r="AG3498" s="257">
        <f t="shared" si="318"/>
        <v>0</v>
      </c>
      <c r="AH3498" s="252" t="str">
        <f t="shared" si="320"/>
        <v/>
      </c>
      <c r="AI3498" s="258">
        <f t="shared" si="316"/>
        <v>0</v>
      </c>
    </row>
    <row r="3499" spans="1:35" ht="14.25" customHeight="1" x14ac:dyDescent="0.2">
      <c r="A3499" s="20"/>
      <c r="B3499" s="7"/>
      <c r="C3499" s="7"/>
      <c r="D3499" s="88"/>
      <c r="E3499" s="6"/>
      <c r="F3499" s="88"/>
      <c r="G3499" s="14"/>
      <c r="H3499" s="14"/>
      <c r="I3499" s="17"/>
      <c r="J3499" s="17"/>
      <c r="K3499" s="6"/>
      <c r="L3499" s="6"/>
      <c r="M3499" s="136"/>
      <c r="N3499" s="14"/>
      <c r="O3499" s="26"/>
      <c r="P3499" s="14"/>
      <c r="Q3499" s="14"/>
      <c r="R3499" s="14"/>
      <c r="S3499" s="14"/>
      <c r="T3499" s="14"/>
      <c r="U3499" s="14"/>
      <c r="V3499" s="6"/>
      <c r="W3499" s="256">
        <f t="shared" si="317"/>
        <v>0</v>
      </c>
      <c r="X3499" s="144" t="str">
        <f t="shared" si="319"/>
        <v/>
      </c>
      <c r="Y3499" s="26"/>
      <c r="Z3499" s="34"/>
      <c r="AA3499" s="34"/>
      <c r="AB3499" s="34"/>
      <c r="AC3499" s="35"/>
      <c r="AD3499" s="36"/>
      <c r="AE3499" s="49"/>
      <c r="AF3499" s="246"/>
      <c r="AG3499" s="257">
        <f t="shared" si="318"/>
        <v>0</v>
      </c>
      <c r="AH3499" s="252" t="str">
        <f t="shared" si="320"/>
        <v/>
      </c>
      <c r="AI3499" s="258">
        <f t="shared" si="316"/>
        <v>0</v>
      </c>
    </row>
    <row r="3500" spans="1:35" ht="14.25" customHeight="1" x14ac:dyDescent="0.2">
      <c r="A3500" s="20"/>
      <c r="B3500" s="7"/>
      <c r="C3500" s="7"/>
      <c r="D3500" s="88"/>
      <c r="E3500" s="6"/>
      <c r="F3500" s="88"/>
      <c r="G3500" s="14"/>
      <c r="H3500" s="14"/>
      <c r="I3500" s="17"/>
      <c r="J3500" s="17"/>
      <c r="K3500" s="6"/>
      <c r="L3500" s="6"/>
      <c r="M3500" s="136"/>
      <c r="N3500" s="14"/>
      <c r="O3500" s="26"/>
      <c r="P3500" s="14"/>
      <c r="Q3500" s="14"/>
      <c r="R3500" s="14"/>
      <c r="S3500" s="14"/>
      <c r="T3500" s="14"/>
      <c r="U3500" s="14"/>
      <c r="V3500" s="6"/>
      <c r="W3500" s="256">
        <f t="shared" si="317"/>
        <v>0</v>
      </c>
      <c r="X3500" s="144" t="str">
        <f t="shared" si="319"/>
        <v/>
      </c>
      <c r="Y3500" s="26"/>
      <c r="Z3500" s="34"/>
      <c r="AA3500" s="34"/>
      <c r="AB3500" s="34"/>
      <c r="AC3500" s="35"/>
      <c r="AD3500" s="36"/>
      <c r="AE3500" s="49"/>
      <c r="AF3500" s="246"/>
      <c r="AG3500" s="257">
        <f t="shared" si="318"/>
        <v>0</v>
      </c>
      <c r="AH3500" s="252" t="str">
        <f t="shared" si="320"/>
        <v/>
      </c>
      <c r="AI3500" s="258">
        <f t="shared" si="316"/>
        <v>0</v>
      </c>
    </row>
    <row r="3501" spans="1:35" ht="14.25" customHeight="1" x14ac:dyDescent="0.2">
      <c r="A3501" s="20"/>
      <c r="B3501" s="7"/>
      <c r="C3501" s="7"/>
      <c r="D3501" s="88"/>
      <c r="E3501" s="6"/>
      <c r="F3501" s="88"/>
      <c r="G3501" s="14"/>
      <c r="H3501" s="14"/>
      <c r="I3501" s="17"/>
      <c r="J3501" s="17"/>
      <c r="K3501" s="6"/>
      <c r="L3501" s="6"/>
      <c r="M3501" s="136"/>
      <c r="N3501" s="14"/>
      <c r="O3501" s="26"/>
      <c r="P3501" s="14"/>
      <c r="Q3501" s="14"/>
      <c r="R3501" s="14"/>
      <c r="S3501" s="14"/>
      <c r="T3501" s="14"/>
      <c r="U3501" s="14"/>
      <c r="V3501" s="6"/>
      <c r="W3501" s="256">
        <f t="shared" si="317"/>
        <v>0</v>
      </c>
      <c r="X3501" s="144" t="str">
        <f t="shared" si="319"/>
        <v/>
      </c>
      <c r="Y3501" s="26"/>
      <c r="Z3501" s="34"/>
      <c r="AA3501" s="34"/>
      <c r="AB3501" s="34"/>
      <c r="AC3501" s="35"/>
      <c r="AD3501" s="36"/>
      <c r="AE3501" s="49"/>
      <c r="AF3501" s="246"/>
      <c r="AG3501" s="257">
        <f t="shared" si="318"/>
        <v>0</v>
      </c>
      <c r="AH3501" s="252" t="str">
        <f t="shared" si="320"/>
        <v/>
      </c>
      <c r="AI3501" s="258">
        <f t="shared" si="316"/>
        <v>0</v>
      </c>
    </row>
    <row r="3502" spans="1:35" ht="14.25" customHeight="1" x14ac:dyDescent="0.2">
      <c r="A3502" s="20"/>
      <c r="B3502" s="7"/>
      <c r="C3502" s="7"/>
      <c r="D3502" s="88"/>
      <c r="E3502" s="6"/>
      <c r="F3502" s="88"/>
      <c r="G3502" s="14"/>
      <c r="H3502" s="14"/>
      <c r="I3502" s="17"/>
      <c r="J3502" s="17"/>
      <c r="K3502" s="6"/>
      <c r="L3502" s="6"/>
      <c r="M3502" s="136"/>
      <c r="N3502" s="14"/>
      <c r="O3502" s="26"/>
      <c r="P3502" s="14"/>
      <c r="Q3502" s="14"/>
      <c r="R3502" s="14"/>
      <c r="S3502" s="14"/>
      <c r="T3502" s="14"/>
      <c r="U3502" s="14"/>
      <c r="V3502" s="6"/>
      <c r="W3502" s="256">
        <f t="shared" si="317"/>
        <v>0</v>
      </c>
      <c r="X3502" s="144" t="str">
        <f t="shared" si="319"/>
        <v/>
      </c>
      <c r="Y3502" s="26"/>
      <c r="Z3502" s="34"/>
      <c r="AA3502" s="34"/>
      <c r="AB3502" s="34"/>
      <c r="AC3502" s="35"/>
      <c r="AD3502" s="36"/>
      <c r="AE3502" s="49"/>
      <c r="AF3502" s="246"/>
      <c r="AG3502" s="257">
        <f t="shared" si="318"/>
        <v>0</v>
      </c>
      <c r="AH3502" s="252" t="str">
        <f t="shared" si="320"/>
        <v/>
      </c>
      <c r="AI3502" s="258">
        <f t="shared" ref="AI3502:AI3565" si="321">AG3502-W3502</f>
        <v>0</v>
      </c>
    </row>
    <row r="3503" spans="1:35" ht="14.25" customHeight="1" x14ac:dyDescent="0.2">
      <c r="A3503" s="20"/>
      <c r="B3503" s="7"/>
      <c r="C3503" s="7"/>
      <c r="D3503" s="88"/>
      <c r="E3503" s="6"/>
      <c r="F3503" s="88"/>
      <c r="G3503" s="14"/>
      <c r="H3503" s="14"/>
      <c r="I3503" s="17"/>
      <c r="J3503" s="17"/>
      <c r="K3503" s="6"/>
      <c r="L3503" s="6"/>
      <c r="M3503" s="136"/>
      <c r="N3503" s="14"/>
      <c r="O3503" s="26"/>
      <c r="P3503" s="14"/>
      <c r="Q3503" s="14"/>
      <c r="R3503" s="14"/>
      <c r="S3503" s="14"/>
      <c r="T3503" s="14"/>
      <c r="U3503" s="14"/>
      <c r="V3503" s="6"/>
      <c r="W3503" s="256">
        <f t="shared" si="317"/>
        <v>0</v>
      </c>
      <c r="X3503" s="144" t="str">
        <f t="shared" si="319"/>
        <v/>
      </c>
      <c r="Y3503" s="26"/>
      <c r="Z3503" s="34"/>
      <c r="AA3503" s="34"/>
      <c r="AB3503" s="34"/>
      <c r="AC3503" s="35"/>
      <c r="AD3503" s="36"/>
      <c r="AE3503" s="49"/>
      <c r="AF3503" s="246"/>
      <c r="AG3503" s="257">
        <f t="shared" si="318"/>
        <v>0</v>
      </c>
      <c r="AH3503" s="252" t="str">
        <f t="shared" si="320"/>
        <v/>
      </c>
      <c r="AI3503" s="258">
        <f t="shared" si="321"/>
        <v>0</v>
      </c>
    </row>
    <row r="3504" spans="1:35" ht="14.25" customHeight="1" x14ac:dyDescent="0.2">
      <c r="A3504" s="20"/>
      <c r="B3504" s="7"/>
      <c r="C3504" s="7"/>
      <c r="D3504" s="88"/>
      <c r="E3504" s="6"/>
      <c r="F3504" s="88"/>
      <c r="G3504" s="14"/>
      <c r="H3504" s="14"/>
      <c r="I3504" s="17"/>
      <c r="J3504" s="17"/>
      <c r="K3504" s="6"/>
      <c r="L3504" s="6"/>
      <c r="M3504" s="136"/>
      <c r="N3504" s="14"/>
      <c r="O3504" s="26"/>
      <c r="P3504" s="14"/>
      <c r="Q3504" s="14"/>
      <c r="R3504" s="14"/>
      <c r="S3504" s="14"/>
      <c r="T3504" s="14"/>
      <c r="U3504" s="14"/>
      <c r="V3504" s="6"/>
      <c r="W3504" s="256">
        <f t="shared" si="317"/>
        <v>0</v>
      </c>
      <c r="X3504" s="144" t="str">
        <f t="shared" si="319"/>
        <v/>
      </c>
      <c r="Y3504" s="26"/>
      <c r="Z3504" s="34"/>
      <c r="AA3504" s="34"/>
      <c r="AB3504" s="34"/>
      <c r="AC3504" s="35"/>
      <c r="AD3504" s="36"/>
      <c r="AE3504" s="49"/>
      <c r="AF3504" s="246"/>
      <c r="AG3504" s="257">
        <f t="shared" si="318"/>
        <v>0</v>
      </c>
      <c r="AH3504" s="252" t="str">
        <f t="shared" si="320"/>
        <v/>
      </c>
      <c r="AI3504" s="258">
        <f t="shared" si="321"/>
        <v>0</v>
      </c>
    </row>
    <row r="3505" spans="1:35" ht="14.25" customHeight="1" x14ac:dyDescent="0.2">
      <c r="A3505" s="20"/>
      <c r="B3505" s="7"/>
      <c r="C3505" s="7"/>
      <c r="D3505" s="88"/>
      <c r="E3505" s="6"/>
      <c r="F3505" s="88"/>
      <c r="G3505" s="14"/>
      <c r="H3505" s="14"/>
      <c r="I3505" s="17"/>
      <c r="J3505" s="17"/>
      <c r="K3505" s="6"/>
      <c r="L3505" s="6"/>
      <c r="M3505" s="136"/>
      <c r="N3505" s="14"/>
      <c r="O3505" s="26"/>
      <c r="P3505" s="14"/>
      <c r="Q3505" s="14"/>
      <c r="R3505" s="14"/>
      <c r="S3505" s="14"/>
      <c r="T3505" s="14"/>
      <c r="U3505" s="14"/>
      <c r="V3505" s="6"/>
      <c r="W3505" s="256">
        <f t="shared" si="317"/>
        <v>0</v>
      </c>
      <c r="X3505" s="144" t="str">
        <f t="shared" si="319"/>
        <v/>
      </c>
      <c r="Y3505" s="26"/>
      <c r="Z3505" s="34"/>
      <c r="AA3505" s="34"/>
      <c r="AB3505" s="34"/>
      <c r="AC3505" s="35"/>
      <c r="AD3505" s="36"/>
      <c r="AE3505" s="49"/>
      <c r="AF3505" s="246"/>
      <c r="AG3505" s="257">
        <f t="shared" si="318"/>
        <v>0</v>
      </c>
      <c r="AH3505" s="252" t="str">
        <f t="shared" si="320"/>
        <v/>
      </c>
      <c r="AI3505" s="258">
        <f t="shared" si="321"/>
        <v>0</v>
      </c>
    </row>
    <row r="3506" spans="1:35" ht="14.25" customHeight="1" x14ac:dyDescent="0.2">
      <c r="A3506" s="20"/>
      <c r="B3506" s="7"/>
      <c r="C3506" s="7"/>
      <c r="D3506" s="88"/>
      <c r="E3506" s="6"/>
      <c r="F3506" s="88"/>
      <c r="G3506" s="14"/>
      <c r="H3506" s="14"/>
      <c r="I3506" s="17"/>
      <c r="J3506" s="17"/>
      <c r="K3506" s="6"/>
      <c r="L3506" s="6"/>
      <c r="M3506" s="136"/>
      <c r="N3506" s="14"/>
      <c r="O3506" s="26"/>
      <c r="P3506" s="14"/>
      <c r="Q3506" s="14"/>
      <c r="R3506" s="14"/>
      <c r="S3506" s="14"/>
      <c r="T3506" s="14"/>
      <c r="U3506" s="14"/>
      <c r="V3506" s="6"/>
      <c r="W3506" s="256">
        <f t="shared" si="317"/>
        <v>0</v>
      </c>
      <c r="X3506" s="144" t="str">
        <f t="shared" si="319"/>
        <v/>
      </c>
      <c r="Y3506" s="26"/>
      <c r="Z3506" s="34"/>
      <c r="AA3506" s="34"/>
      <c r="AB3506" s="34"/>
      <c r="AC3506" s="35"/>
      <c r="AD3506" s="36"/>
      <c r="AE3506" s="49"/>
      <c r="AF3506" s="246"/>
      <c r="AG3506" s="257">
        <f t="shared" si="318"/>
        <v>0</v>
      </c>
      <c r="AH3506" s="252" t="str">
        <f t="shared" si="320"/>
        <v/>
      </c>
      <c r="AI3506" s="258">
        <f t="shared" si="321"/>
        <v>0</v>
      </c>
    </row>
    <row r="3507" spans="1:35" ht="14.25" customHeight="1" x14ac:dyDescent="0.2">
      <c r="A3507" s="20"/>
      <c r="B3507" s="7"/>
      <c r="C3507" s="7"/>
      <c r="D3507" s="88"/>
      <c r="E3507" s="6"/>
      <c r="F3507" s="88"/>
      <c r="G3507" s="14"/>
      <c r="H3507" s="14"/>
      <c r="I3507" s="17"/>
      <c r="J3507" s="17"/>
      <c r="K3507" s="6"/>
      <c r="L3507" s="6"/>
      <c r="M3507" s="136"/>
      <c r="N3507" s="14"/>
      <c r="O3507" s="26"/>
      <c r="P3507" s="14"/>
      <c r="Q3507" s="14"/>
      <c r="R3507" s="14"/>
      <c r="S3507" s="14"/>
      <c r="T3507" s="14"/>
      <c r="U3507" s="14"/>
      <c r="V3507" s="6"/>
      <c r="W3507" s="256">
        <f t="shared" si="317"/>
        <v>0</v>
      </c>
      <c r="X3507" s="144" t="str">
        <f t="shared" si="319"/>
        <v/>
      </c>
      <c r="Y3507" s="26"/>
      <c r="Z3507" s="34"/>
      <c r="AA3507" s="34"/>
      <c r="AB3507" s="34"/>
      <c r="AC3507" s="35"/>
      <c r="AD3507" s="36"/>
      <c r="AE3507" s="49"/>
      <c r="AF3507" s="246"/>
      <c r="AG3507" s="257">
        <f t="shared" si="318"/>
        <v>0</v>
      </c>
      <c r="AH3507" s="252" t="str">
        <f t="shared" si="320"/>
        <v/>
      </c>
      <c r="AI3507" s="258">
        <f t="shared" si="321"/>
        <v>0</v>
      </c>
    </row>
    <row r="3508" spans="1:35" ht="14.25" customHeight="1" x14ac:dyDescent="0.2">
      <c r="A3508" s="20"/>
      <c r="B3508" s="7"/>
      <c r="C3508" s="7"/>
      <c r="D3508" s="88"/>
      <c r="E3508" s="6"/>
      <c r="F3508" s="88"/>
      <c r="G3508" s="14"/>
      <c r="H3508" s="14"/>
      <c r="I3508" s="17"/>
      <c r="J3508" s="17"/>
      <c r="K3508" s="6"/>
      <c r="L3508" s="6"/>
      <c r="M3508" s="136"/>
      <c r="N3508" s="14"/>
      <c r="O3508" s="26"/>
      <c r="P3508" s="14"/>
      <c r="Q3508" s="14"/>
      <c r="R3508" s="14"/>
      <c r="S3508" s="14"/>
      <c r="T3508" s="14"/>
      <c r="U3508" s="14"/>
      <c r="V3508" s="6"/>
      <c r="W3508" s="256">
        <f t="shared" si="317"/>
        <v>0</v>
      </c>
      <c r="X3508" s="144" t="str">
        <f t="shared" si="319"/>
        <v/>
      </c>
      <c r="Y3508" s="26"/>
      <c r="Z3508" s="34"/>
      <c r="AA3508" s="34"/>
      <c r="AB3508" s="34"/>
      <c r="AC3508" s="35"/>
      <c r="AD3508" s="36"/>
      <c r="AE3508" s="49"/>
      <c r="AF3508" s="246"/>
      <c r="AG3508" s="257">
        <f t="shared" si="318"/>
        <v>0</v>
      </c>
      <c r="AH3508" s="252" t="str">
        <f t="shared" si="320"/>
        <v/>
      </c>
      <c r="AI3508" s="258">
        <f t="shared" si="321"/>
        <v>0</v>
      </c>
    </row>
    <row r="3509" spans="1:35" ht="14.25" customHeight="1" x14ac:dyDescent="0.2">
      <c r="A3509" s="20"/>
      <c r="B3509" s="7"/>
      <c r="C3509" s="7"/>
      <c r="D3509" s="88"/>
      <c r="E3509" s="6"/>
      <c r="F3509" s="88"/>
      <c r="G3509" s="14"/>
      <c r="H3509" s="14"/>
      <c r="I3509" s="17"/>
      <c r="J3509" s="17"/>
      <c r="K3509" s="6"/>
      <c r="L3509" s="6"/>
      <c r="M3509" s="136"/>
      <c r="N3509" s="14"/>
      <c r="O3509" s="26"/>
      <c r="P3509" s="14"/>
      <c r="Q3509" s="14"/>
      <c r="R3509" s="14"/>
      <c r="S3509" s="14"/>
      <c r="T3509" s="14"/>
      <c r="U3509" s="14"/>
      <c r="V3509" s="6"/>
      <c r="W3509" s="256">
        <f t="shared" si="317"/>
        <v>0</v>
      </c>
      <c r="X3509" s="144" t="str">
        <f t="shared" si="319"/>
        <v/>
      </c>
      <c r="Y3509" s="26"/>
      <c r="Z3509" s="34"/>
      <c r="AA3509" s="34"/>
      <c r="AB3509" s="34"/>
      <c r="AC3509" s="35"/>
      <c r="AD3509" s="36"/>
      <c r="AE3509" s="49"/>
      <c r="AF3509" s="246"/>
      <c r="AG3509" s="257">
        <f t="shared" si="318"/>
        <v>0</v>
      </c>
      <c r="AH3509" s="252" t="str">
        <f t="shared" si="320"/>
        <v/>
      </c>
      <c r="AI3509" s="258">
        <f t="shared" si="321"/>
        <v>0</v>
      </c>
    </row>
    <row r="3510" spans="1:35" ht="14.25" customHeight="1" x14ac:dyDescent="0.2">
      <c r="A3510" s="20"/>
      <c r="B3510" s="7"/>
      <c r="C3510" s="7"/>
      <c r="D3510" s="88"/>
      <c r="E3510" s="6"/>
      <c r="F3510" s="88"/>
      <c r="G3510" s="14"/>
      <c r="H3510" s="14"/>
      <c r="I3510" s="17"/>
      <c r="J3510" s="17"/>
      <c r="K3510" s="6"/>
      <c r="L3510" s="6"/>
      <c r="M3510" s="136"/>
      <c r="N3510" s="14"/>
      <c r="O3510" s="26"/>
      <c r="P3510" s="14"/>
      <c r="Q3510" s="14"/>
      <c r="R3510" s="14"/>
      <c r="S3510" s="14"/>
      <c r="T3510" s="14"/>
      <c r="U3510" s="14"/>
      <c r="V3510" s="6"/>
      <c r="W3510" s="256">
        <f t="shared" si="317"/>
        <v>0</v>
      </c>
      <c r="X3510" s="144" t="str">
        <f t="shared" si="319"/>
        <v/>
      </c>
      <c r="Y3510" s="26"/>
      <c r="Z3510" s="34"/>
      <c r="AA3510" s="34"/>
      <c r="AB3510" s="34"/>
      <c r="AC3510" s="35"/>
      <c r="AD3510" s="36"/>
      <c r="AE3510" s="49"/>
      <c r="AF3510" s="246"/>
      <c r="AG3510" s="257">
        <f t="shared" si="318"/>
        <v>0</v>
      </c>
      <c r="AH3510" s="252" t="str">
        <f t="shared" si="320"/>
        <v/>
      </c>
      <c r="AI3510" s="258">
        <f t="shared" si="321"/>
        <v>0</v>
      </c>
    </row>
    <row r="3511" spans="1:35" ht="14.25" customHeight="1" x14ac:dyDescent="0.2">
      <c r="A3511" s="20"/>
      <c r="B3511" s="7"/>
      <c r="C3511" s="7"/>
      <c r="D3511" s="88"/>
      <c r="E3511" s="6"/>
      <c r="F3511" s="88"/>
      <c r="G3511" s="14"/>
      <c r="H3511" s="14"/>
      <c r="I3511" s="17"/>
      <c r="J3511" s="17"/>
      <c r="K3511" s="6"/>
      <c r="L3511" s="6"/>
      <c r="M3511" s="136"/>
      <c r="N3511" s="14"/>
      <c r="O3511" s="26"/>
      <c r="P3511" s="14"/>
      <c r="Q3511" s="14"/>
      <c r="R3511" s="14"/>
      <c r="S3511" s="14"/>
      <c r="T3511" s="14"/>
      <c r="U3511" s="14"/>
      <c r="V3511" s="6"/>
      <c r="W3511" s="256">
        <f t="shared" si="317"/>
        <v>0</v>
      </c>
      <c r="X3511" s="144" t="str">
        <f t="shared" si="319"/>
        <v/>
      </c>
      <c r="Y3511" s="26"/>
      <c r="Z3511" s="34"/>
      <c r="AA3511" s="34"/>
      <c r="AB3511" s="34"/>
      <c r="AC3511" s="35"/>
      <c r="AD3511" s="36"/>
      <c r="AE3511" s="49"/>
      <c r="AF3511" s="246"/>
      <c r="AG3511" s="257">
        <f t="shared" si="318"/>
        <v>0</v>
      </c>
      <c r="AH3511" s="252" t="str">
        <f t="shared" si="320"/>
        <v/>
      </c>
      <c r="AI3511" s="258">
        <f t="shared" si="321"/>
        <v>0</v>
      </c>
    </row>
    <row r="3512" spans="1:35" ht="14.25" customHeight="1" x14ac:dyDescent="0.2">
      <c r="A3512" s="20"/>
      <c r="B3512" s="7"/>
      <c r="C3512" s="7"/>
      <c r="D3512" s="88"/>
      <c r="E3512" s="6"/>
      <c r="F3512" s="88"/>
      <c r="G3512" s="14"/>
      <c r="H3512" s="14"/>
      <c r="I3512" s="17"/>
      <c r="J3512" s="17"/>
      <c r="K3512" s="6"/>
      <c r="L3512" s="6"/>
      <c r="M3512" s="136"/>
      <c r="N3512" s="14"/>
      <c r="O3512" s="26"/>
      <c r="P3512" s="14"/>
      <c r="Q3512" s="14"/>
      <c r="R3512" s="14"/>
      <c r="S3512" s="14"/>
      <c r="T3512" s="14"/>
      <c r="U3512" s="14"/>
      <c r="V3512" s="6"/>
      <c r="W3512" s="256">
        <f t="shared" si="317"/>
        <v>0</v>
      </c>
      <c r="X3512" s="144" t="str">
        <f t="shared" si="319"/>
        <v/>
      </c>
      <c r="Y3512" s="26"/>
      <c r="Z3512" s="34"/>
      <c r="AA3512" s="34"/>
      <c r="AB3512" s="34"/>
      <c r="AC3512" s="35"/>
      <c r="AD3512" s="36"/>
      <c r="AE3512" s="49"/>
      <c r="AF3512" s="246"/>
      <c r="AG3512" s="257">
        <f t="shared" si="318"/>
        <v>0</v>
      </c>
      <c r="AH3512" s="252" t="str">
        <f t="shared" si="320"/>
        <v/>
      </c>
      <c r="AI3512" s="258">
        <f t="shared" si="321"/>
        <v>0</v>
      </c>
    </row>
    <row r="3513" spans="1:35" ht="14.25" customHeight="1" x14ac:dyDescent="0.2">
      <c r="A3513" s="20"/>
      <c r="B3513" s="7"/>
      <c r="C3513" s="7"/>
      <c r="D3513" s="88"/>
      <c r="E3513" s="6"/>
      <c r="F3513" s="88"/>
      <c r="G3513" s="14"/>
      <c r="H3513" s="14"/>
      <c r="I3513" s="17"/>
      <c r="J3513" s="17"/>
      <c r="K3513" s="6"/>
      <c r="L3513" s="6"/>
      <c r="M3513" s="136"/>
      <c r="N3513" s="14"/>
      <c r="O3513" s="26"/>
      <c r="P3513" s="14"/>
      <c r="Q3513" s="14"/>
      <c r="R3513" s="14"/>
      <c r="S3513" s="14"/>
      <c r="T3513" s="14"/>
      <c r="U3513" s="14"/>
      <c r="V3513" s="6"/>
      <c r="W3513" s="256">
        <f t="shared" si="317"/>
        <v>0</v>
      </c>
      <c r="X3513" s="144" t="str">
        <f t="shared" si="319"/>
        <v/>
      </c>
      <c r="Y3513" s="26"/>
      <c r="Z3513" s="34"/>
      <c r="AA3513" s="34"/>
      <c r="AB3513" s="34"/>
      <c r="AC3513" s="35"/>
      <c r="AD3513" s="36"/>
      <c r="AE3513" s="49"/>
      <c r="AF3513" s="246"/>
      <c r="AG3513" s="257">
        <f t="shared" si="318"/>
        <v>0</v>
      </c>
      <c r="AH3513" s="252" t="str">
        <f t="shared" si="320"/>
        <v/>
      </c>
      <c r="AI3513" s="258">
        <f t="shared" si="321"/>
        <v>0</v>
      </c>
    </row>
    <row r="3514" spans="1:35" ht="14.25" customHeight="1" x14ac:dyDescent="0.2">
      <c r="A3514" s="20"/>
      <c r="B3514" s="7"/>
      <c r="C3514" s="7"/>
      <c r="D3514" s="88"/>
      <c r="E3514" s="6"/>
      <c r="F3514" s="88"/>
      <c r="G3514" s="14"/>
      <c r="H3514" s="14"/>
      <c r="I3514" s="17"/>
      <c r="J3514" s="17"/>
      <c r="K3514" s="6"/>
      <c r="L3514" s="6"/>
      <c r="M3514" s="136"/>
      <c r="N3514" s="14"/>
      <c r="O3514" s="26"/>
      <c r="P3514" s="14"/>
      <c r="Q3514" s="14"/>
      <c r="R3514" s="14"/>
      <c r="S3514" s="14"/>
      <c r="T3514" s="14"/>
      <c r="U3514" s="14"/>
      <c r="V3514" s="6"/>
      <c r="W3514" s="256">
        <f t="shared" si="317"/>
        <v>0</v>
      </c>
      <c r="X3514" s="144" t="str">
        <f t="shared" si="319"/>
        <v/>
      </c>
      <c r="Y3514" s="26"/>
      <c r="Z3514" s="34"/>
      <c r="AA3514" s="34"/>
      <c r="AB3514" s="34"/>
      <c r="AC3514" s="35"/>
      <c r="AD3514" s="36"/>
      <c r="AE3514" s="49"/>
      <c r="AF3514" s="246"/>
      <c r="AG3514" s="257">
        <f t="shared" si="318"/>
        <v>0</v>
      </c>
      <c r="AH3514" s="252" t="str">
        <f t="shared" si="320"/>
        <v/>
      </c>
      <c r="AI3514" s="258">
        <f t="shared" si="321"/>
        <v>0</v>
      </c>
    </row>
    <row r="3515" spans="1:35" ht="14.25" customHeight="1" x14ac:dyDescent="0.2">
      <c r="A3515" s="20"/>
      <c r="B3515" s="7"/>
      <c r="C3515" s="7"/>
      <c r="D3515" s="88"/>
      <c r="E3515" s="6"/>
      <c r="F3515" s="88"/>
      <c r="G3515" s="14"/>
      <c r="H3515" s="14"/>
      <c r="I3515" s="17"/>
      <c r="J3515" s="17"/>
      <c r="K3515" s="6"/>
      <c r="L3515" s="6"/>
      <c r="M3515" s="136"/>
      <c r="N3515" s="14"/>
      <c r="O3515" s="26"/>
      <c r="P3515" s="14"/>
      <c r="Q3515" s="14"/>
      <c r="R3515" s="14"/>
      <c r="S3515" s="14"/>
      <c r="T3515" s="14"/>
      <c r="U3515" s="14"/>
      <c r="V3515" s="6"/>
      <c r="W3515" s="256">
        <f t="shared" si="317"/>
        <v>0</v>
      </c>
      <c r="X3515" s="144" t="str">
        <f t="shared" si="319"/>
        <v/>
      </c>
      <c r="Y3515" s="26"/>
      <c r="Z3515" s="34"/>
      <c r="AA3515" s="34"/>
      <c r="AB3515" s="34"/>
      <c r="AC3515" s="35"/>
      <c r="AD3515" s="36"/>
      <c r="AE3515" s="49"/>
      <c r="AF3515" s="246"/>
      <c r="AG3515" s="257">
        <f t="shared" si="318"/>
        <v>0</v>
      </c>
      <c r="AH3515" s="252" t="str">
        <f t="shared" si="320"/>
        <v/>
      </c>
      <c r="AI3515" s="258">
        <f t="shared" si="321"/>
        <v>0</v>
      </c>
    </row>
    <row r="3516" spans="1:35" ht="14.25" customHeight="1" x14ac:dyDescent="0.2">
      <c r="A3516" s="20"/>
      <c r="B3516" s="7"/>
      <c r="C3516" s="7"/>
      <c r="D3516" s="88"/>
      <c r="E3516" s="6"/>
      <c r="F3516" s="88"/>
      <c r="G3516" s="14"/>
      <c r="H3516" s="14"/>
      <c r="I3516" s="17"/>
      <c r="J3516" s="17"/>
      <c r="K3516" s="6"/>
      <c r="L3516" s="6"/>
      <c r="M3516" s="136"/>
      <c r="N3516" s="14"/>
      <c r="O3516" s="26"/>
      <c r="P3516" s="14"/>
      <c r="Q3516" s="14"/>
      <c r="R3516" s="14"/>
      <c r="S3516" s="14"/>
      <c r="T3516" s="14"/>
      <c r="U3516" s="14"/>
      <c r="V3516" s="6"/>
      <c r="W3516" s="256">
        <f t="shared" si="317"/>
        <v>0</v>
      </c>
      <c r="X3516" s="144" t="str">
        <f t="shared" si="319"/>
        <v/>
      </c>
      <c r="Y3516" s="26"/>
      <c r="Z3516" s="34"/>
      <c r="AA3516" s="34"/>
      <c r="AB3516" s="34"/>
      <c r="AC3516" s="35"/>
      <c r="AD3516" s="36"/>
      <c r="AE3516" s="49"/>
      <c r="AF3516" s="246"/>
      <c r="AG3516" s="257">
        <f t="shared" si="318"/>
        <v>0</v>
      </c>
      <c r="AH3516" s="252" t="str">
        <f t="shared" si="320"/>
        <v/>
      </c>
      <c r="AI3516" s="258">
        <f t="shared" si="321"/>
        <v>0</v>
      </c>
    </row>
    <row r="3517" spans="1:35" ht="14.25" customHeight="1" x14ac:dyDescent="0.2">
      <c r="A3517" s="20"/>
      <c r="B3517" s="7"/>
      <c r="C3517" s="7"/>
      <c r="D3517" s="88"/>
      <c r="E3517" s="6"/>
      <c r="F3517" s="88"/>
      <c r="G3517" s="14"/>
      <c r="H3517" s="14"/>
      <c r="I3517" s="17"/>
      <c r="J3517" s="17"/>
      <c r="K3517" s="6"/>
      <c r="L3517" s="6"/>
      <c r="M3517" s="136"/>
      <c r="N3517" s="14"/>
      <c r="O3517" s="26"/>
      <c r="P3517" s="14"/>
      <c r="Q3517" s="14"/>
      <c r="R3517" s="14"/>
      <c r="S3517" s="14"/>
      <c r="T3517" s="14"/>
      <c r="U3517" s="14"/>
      <c r="V3517" s="6"/>
      <c r="W3517" s="256">
        <f t="shared" si="317"/>
        <v>0</v>
      </c>
      <c r="X3517" s="144" t="str">
        <f t="shared" si="319"/>
        <v/>
      </c>
      <c r="Y3517" s="26"/>
      <c r="Z3517" s="34"/>
      <c r="AA3517" s="34"/>
      <c r="AB3517" s="34"/>
      <c r="AC3517" s="35"/>
      <c r="AD3517" s="36"/>
      <c r="AE3517" s="49"/>
      <c r="AF3517" s="246"/>
      <c r="AG3517" s="257">
        <f t="shared" si="318"/>
        <v>0</v>
      </c>
      <c r="AH3517" s="252" t="str">
        <f t="shared" si="320"/>
        <v/>
      </c>
      <c r="AI3517" s="258">
        <f t="shared" si="321"/>
        <v>0</v>
      </c>
    </row>
    <row r="3518" spans="1:35" ht="14.25" customHeight="1" x14ac:dyDescent="0.2">
      <c r="A3518" s="20"/>
      <c r="B3518" s="7"/>
      <c r="C3518" s="7"/>
      <c r="D3518" s="88"/>
      <c r="E3518" s="6"/>
      <c r="F3518" s="88"/>
      <c r="G3518" s="14"/>
      <c r="H3518" s="14"/>
      <c r="I3518" s="17"/>
      <c r="J3518" s="17"/>
      <c r="K3518" s="6"/>
      <c r="L3518" s="6"/>
      <c r="M3518" s="136"/>
      <c r="N3518" s="14"/>
      <c r="O3518" s="26"/>
      <c r="P3518" s="14"/>
      <c r="Q3518" s="14"/>
      <c r="R3518" s="14"/>
      <c r="S3518" s="14"/>
      <c r="T3518" s="14"/>
      <c r="U3518" s="14"/>
      <c r="V3518" s="6"/>
      <c r="W3518" s="256">
        <f t="shared" si="317"/>
        <v>0</v>
      </c>
      <c r="X3518" s="144" t="str">
        <f t="shared" si="319"/>
        <v/>
      </c>
      <c r="Y3518" s="26"/>
      <c r="Z3518" s="34"/>
      <c r="AA3518" s="34"/>
      <c r="AB3518" s="34"/>
      <c r="AC3518" s="35"/>
      <c r="AD3518" s="36"/>
      <c r="AE3518" s="49"/>
      <c r="AF3518" s="246"/>
      <c r="AG3518" s="257">
        <f t="shared" si="318"/>
        <v>0</v>
      </c>
      <c r="AH3518" s="252" t="str">
        <f t="shared" si="320"/>
        <v/>
      </c>
      <c r="AI3518" s="258">
        <f t="shared" si="321"/>
        <v>0</v>
      </c>
    </row>
    <row r="3519" spans="1:35" ht="14.25" customHeight="1" x14ac:dyDescent="0.2">
      <c r="A3519" s="20"/>
      <c r="B3519" s="7"/>
      <c r="C3519" s="7"/>
      <c r="D3519" s="88"/>
      <c r="E3519" s="6"/>
      <c r="F3519" s="88"/>
      <c r="G3519" s="14"/>
      <c r="H3519" s="14"/>
      <c r="I3519" s="17"/>
      <c r="J3519" s="17"/>
      <c r="K3519" s="6"/>
      <c r="L3519" s="6"/>
      <c r="M3519" s="136"/>
      <c r="N3519" s="14"/>
      <c r="O3519" s="26"/>
      <c r="P3519" s="14"/>
      <c r="Q3519" s="14"/>
      <c r="R3519" s="14"/>
      <c r="S3519" s="14"/>
      <c r="T3519" s="14"/>
      <c r="U3519" s="14"/>
      <c r="V3519" s="6"/>
      <c r="W3519" s="256">
        <f t="shared" si="317"/>
        <v>0</v>
      </c>
      <c r="X3519" s="144" t="str">
        <f t="shared" si="319"/>
        <v/>
      </c>
      <c r="Y3519" s="26"/>
      <c r="Z3519" s="34"/>
      <c r="AA3519" s="34"/>
      <c r="AB3519" s="34"/>
      <c r="AC3519" s="35"/>
      <c r="AD3519" s="36"/>
      <c r="AE3519" s="49"/>
      <c r="AF3519" s="246"/>
      <c r="AG3519" s="257">
        <f t="shared" si="318"/>
        <v>0</v>
      </c>
      <c r="AH3519" s="252" t="str">
        <f t="shared" si="320"/>
        <v/>
      </c>
      <c r="AI3519" s="258">
        <f t="shared" si="321"/>
        <v>0</v>
      </c>
    </row>
    <row r="3520" spans="1:35" ht="14.25" customHeight="1" x14ac:dyDescent="0.2">
      <c r="A3520" s="20"/>
      <c r="B3520" s="7"/>
      <c r="C3520" s="7"/>
      <c r="D3520" s="88"/>
      <c r="E3520" s="6"/>
      <c r="F3520" s="88"/>
      <c r="G3520" s="14"/>
      <c r="H3520" s="14"/>
      <c r="I3520" s="17"/>
      <c r="J3520" s="17"/>
      <c r="K3520" s="6"/>
      <c r="L3520" s="6"/>
      <c r="M3520" s="136"/>
      <c r="N3520" s="14"/>
      <c r="O3520" s="26"/>
      <c r="P3520" s="14"/>
      <c r="Q3520" s="14"/>
      <c r="R3520" s="14"/>
      <c r="S3520" s="14"/>
      <c r="T3520" s="14"/>
      <c r="U3520" s="14"/>
      <c r="V3520" s="6"/>
      <c r="W3520" s="256">
        <f t="shared" si="317"/>
        <v>0</v>
      </c>
      <c r="X3520" s="144" t="str">
        <f t="shared" si="319"/>
        <v/>
      </c>
      <c r="Y3520" s="26"/>
      <c r="Z3520" s="34"/>
      <c r="AA3520" s="34"/>
      <c r="AB3520" s="34"/>
      <c r="AC3520" s="35"/>
      <c r="AD3520" s="36"/>
      <c r="AE3520" s="49"/>
      <c r="AF3520" s="246"/>
      <c r="AG3520" s="257">
        <f t="shared" si="318"/>
        <v>0</v>
      </c>
      <c r="AH3520" s="252" t="str">
        <f t="shared" si="320"/>
        <v/>
      </c>
      <c r="AI3520" s="258">
        <f t="shared" si="321"/>
        <v>0</v>
      </c>
    </row>
    <row r="3521" spans="1:35" ht="14.25" customHeight="1" x14ac:dyDescent="0.2">
      <c r="A3521" s="20"/>
      <c r="B3521" s="7"/>
      <c r="C3521" s="7"/>
      <c r="D3521" s="88"/>
      <c r="E3521" s="6"/>
      <c r="F3521" s="88"/>
      <c r="G3521" s="14"/>
      <c r="H3521" s="14"/>
      <c r="I3521" s="17"/>
      <c r="J3521" s="17"/>
      <c r="K3521" s="6"/>
      <c r="L3521" s="6"/>
      <c r="M3521" s="136"/>
      <c r="N3521" s="14"/>
      <c r="O3521" s="26"/>
      <c r="P3521" s="14"/>
      <c r="Q3521" s="14"/>
      <c r="R3521" s="14"/>
      <c r="S3521" s="14"/>
      <c r="T3521" s="14"/>
      <c r="U3521" s="14"/>
      <c r="V3521" s="6"/>
      <c r="W3521" s="256">
        <f t="shared" si="317"/>
        <v>0</v>
      </c>
      <c r="X3521" s="144" t="str">
        <f t="shared" si="319"/>
        <v/>
      </c>
      <c r="Y3521" s="26"/>
      <c r="Z3521" s="34"/>
      <c r="AA3521" s="34"/>
      <c r="AB3521" s="34"/>
      <c r="AC3521" s="35"/>
      <c r="AD3521" s="36"/>
      <c r="AE3521" s="49"/>
      <c r="AF3521" s="246"/>
      <c r="AG3521" s="257">
        <f t="shared" si="318"/>
        <v>0</v>
      </c>
      <c r="AH3521" s="252" t="str">
        <f t="shared" si="320"/>
        <v/>
      </c>
      <c r="AI3521" s="258">
        <f t="shared" si="321"/>
        <v>0</v>
      </c>
    </row>
    <row r="3522" spans="1:35" ht="14.25" customHeight="1" x14ac:dyDescent="0.2">
      <c r="A3522" s="20"/>
      <c r="B3522" s="7"/>
      <c r="C3522" s="7"/>
      <c r="D3522" s="88"/>
      <c r="E3522" s="6"/>
      <c r="F3522" s="88"/>
      <c r="G3522" s="14"/>
      <c r="H3522" s="14"/>
      <c r="I3522" s="17"/>
      <c r="J3522" s="17"/>
      <c r="K3522" s="6"/>
      <c r="L3522" s="6"/>
      <c r="M3522" s="136"/>
      <c r="N3522" s="14"/>
      <c r="O3522" s="26"/>
      <c r="P3522" s="14"/>
      <c r="Q3522" s="14"/>
      <c r="R3522" s="14"/>
      <c r="S3522" s="14"/>
      <c r="T3522" s="14"/>
      <c r="U3522" s="14"/>
      <c r="V3522" s="6"/>
      <c r="W3522" s="256">
        <f t="shared" si="317"/>
        <v>0</v>
      </c>
      <c r="X3522" s="144" t="str">
        <f t="shared" si="319"/>
        <v/>
      </c>
      <c r="Y3522" s="26"/>
      <c r="Z3522" s="34"/>
      <c r="AA3522" s="34"/>
      <c r="AB3522" s="34"/>
      <c r="AC3522" s="35"/>
      <c r="AD3522" s="36"/>
      <c r="AE3522" s="49"/>
      <c r="AF3522" s="246"/>
      <c r="AG3522" s="257">
        <f t="shared" si="318"/>
        <v>0</v>
      </c>
      <c r="AH3522" s="252" t="str">
        <f t="shared" si="320"/>
        <v/>
      </c>
      <c r="AI3522" s="258">
        <f t="shared" si="321"/>
        <v>0</v>
      </c>
    </row>
    <row r="3523" spans="1:35" ht="14.25" customHeight="1" x14ac:dyDescent="0.2">
      <c r="A3523" s="20"/>
      <c r="B3523" s="7"/>
      <c r="C3523" s="7"/>
      <c r="D3523" s="88"/>
      <c r="E3523" s="6"/>
      <c r="F3523" s="88"/>
      <c r="G3523" s="14"/>
      <c r="H3523" s="14"/>
      <c r="I3523" s="17"/>
      <c r="J3523" s="17"/>
      <c r="K3523" s="6"/>
      <c r="L3523" s="6"/>
      <c r="M3523" s="136"/>
      <c r="N3523" s="14"/>
      <c r="O3523" s="26"/>
      <c r="P3523" s="14"/>
      <c r="Q3523" s="14"/>
      <c r="R3523" s="14"/>
      <c r="S3523" s="14"/>
      <c r="T3523" s="14"/>
      <c r="U3523" s="14"/>
      <c r="V3523" s="6"/>
      <c r="W3523" s="256">
        <f t="shared" si="317"/>
        <v>0</v>
      </c>
      <c r="X3523" s="144" t="str">
        <f t="shared" si="319"/>
        <v/>
      </c>
      <c r="Y3523" s="26"/>
      <c r="Z3523" s="34"/>
      <c r="AA3523" s="34"/>
      <c r="AB3523" s="34"/>
      <c r="AC3523" s="35"/>
      <c r="AD3523" s="36"/>
      <c r="AE3523" s="49"/>
      <c r="AF3523" s="246"/>
      <c r="AG3523" s="257">
        <f t="shared" si="318"/>
        <v>0</v>
      </c>
      <c r="AH3523" s="252" t="str">
        <f t="shared" si="320"/>
        <v/>
      </c>
      <c r="AI3523" s="258">
        <f t="shared" si="321"/>
        <v>0</v>
      </c>
    </row>
    <row r="3524" spans="1:35" ht="14.25" customHeight="1" x14ac:dyDescent="0.2">
      <c r="A3524" s="20"/>
      <c r="B3524" s="7"/>
      <c r="C3524" s="7"/>
      <c r="D3524" s="88"/>
      <c r="E3524" s="6"/>
      <c r="F3524" s="88"/>
      <c r="G3524" s="14"/>
      <c r="H3524" s="14"/>
      <c r="I3524" s="17"/>
      <c r="J3524" s="17"/>
      <c r="K3524" s="6"/>
      <c r="L3524" s="6"/>
      <c r="M3524" s="136"/>
      <c r="N3524" s="14"/>
      <c r="O3524" s="26"/>
      <c r="P3524" s="14"/>
      <c r="Q3524" s="14"/>
      <c r="R3524" s="14"/>
      <c r="S3524" s="14"/>
      <c r="T3524" s="14"/>
      <c r="U3524" s="14"/>
      <c r="V3524" s="6"/>
      <c r="W3524" s="256">
        <f t="shared" si="317"/>
        <v>0</v>
      </c>
      <c r="X3524" s="144" t="str">
        <f t="shared" si="319"/>
        <v/>
      </c>
      <c r="Y3524" s="26"/>
      <c r="Z3524" s="34"/>
      <c r="AA3524" s="34"/>
      <c r="AB3524" s="34"/>
      <c r="AC3524" s="35"/>
      <c r="AD3524" s="36"/>
      <c r="AE3524" s="49"/>
      <c r="AF3524" s="246"/>
      <c r="AG3524" s="257">
        <f t="shared" si="318"/>
        <v>0</v>
      </c>
      <c r="AH3524" s="252" t="str">
        <f t="shared" si="320"/>
        <v/>
      </c>
      <c r="AI3524" s="258">
        <f t="shared" si="321"/>
        <v>0</v>
      </c>
    </row>
    <row r="3525" spans="1:35" ht="14.25" customHeight="1" x14ac:dyDescent="0.2">
      <c r="A3525" s="20"/>
      <c r="B3525" s="7"/>
      <c r="C3525" s="7"/>
      <c r="D3525" s="88"/>
      <c r="E3525" s="6"/>
      <c r="F3525" s="88"/>
      <c r="G3525" s="14"/>
      <c r="H3525" s="14"/>
      <c r="I3525" s="17"/>
      <c r="J3525" s="17"/>
      <c r="K3525" s="6"/>
      <c r="L3525" s="6"/>
      <c r="M3525" s="136"/>
      <c r="N3525" s="14"/>
      <c r="O3525" s="26"/>
      <c r="P3525" s="14"/>
      <c r="Q3525" s="14"/>
      <c r="R3525" s="14"/>
      <c r="S3525" s="14"/>
      <c r="T3525" s="14"/>
      <c r="U3525" s="14"/>
      <c r="V3525" s="6"/>
      <c r="W3525" s="256">
        <f t="shared" si="317"/>
        <v>0</v>
      </c>
      <c r="X3525" s="144" t="str">
        <f t="shared" si="319"/>
        <v/>
      </c>
      <c r="Y3525" s="26"/>
      <c r="Z3525" s="34"/>
      <c r="AA3525" s="34"/>
      <c r="AB3525" s="34"/>
      <c r="AC3525" s="35"/>
      <c r="AD3525" s="36"/>
      <c r="AE3525" s="49"/>
      <c r="AF3525" s="246"/>
      <c r="AG3525" s="257">
        <f t="shared" si="318"/>
        <v>0</v>
      </c>
      <c r="AH3525" s="252" t="str">
        <f t="shared" si="320"/>
        <v/>
      </c>
      <c r="AI3525" s="258">
        <f t="shared" si="321"/>
        <v>0</v>
      </c>
    </row>
    <row r="3526" spans="1:35" ht="14.25" customHeight="1" x14ac:dyDescent="0.2">
      <c r="A3526" s="20"/>
      <c r="B3526" s="7"/>
      <c r="C3526" s="7"/>
      <c r="D3526" s="88"/>
      <c r="E3526" s="6"/>
      <c r="F3526" s="88"/>
      <c r="G3526" s="14"/>
      <c r="H3526" s="14"/>
      <c r="I3526" s="17"/>
      <c r="J3526" s="17"/>
      <c r="K3526" s="6"/>
      <c r="L3526" s="6"/>
      <c r="M3526" s="136"/>
      <c r="N3526" s="14"/>
      <c r="O3526" s="26"/>
      <c r="P3526" s="14"/>
      <c r="Q3526" s="14"/>
      <c r="R3526" s="14"/>
      <c r="S3526" s="14"/>
      <c r="T3526" s="14"/>
      <c r="U3526" s="14"/>
      <c r="V3526" s="6"/>
      <c r="W3526" s="256">
        <f t="shared" si="317"/>
        <v>0</v>
      </c>
      <c r="X3526" s="144" t="str">
        <f t="shared" si="319"/>
        <v/>
      </c>
      <c r="Y3526" s="26"/>
      <c r="Z3526" s="34"/>
      <c r="AA3526" s="34"/>
      <c r="AB3526" s="34"/>
      <c r="AC3526" s="35"/>
      <c r="AD3526" s="36"/>
      <c r="AE3526" s="49"/>
      <c r="AF3526" s="246"/>
      <c r="AG3526" s="257">
        <f t="shared" si="318"/>
        <v>0</v>
      </c>
      <c r="AH3526" s="252" t="str">
        <f t="shared" si="320"/>
        <v/>
      </c>
      <c r="AI3526" s="258">
        <f t="shared" si="321"/>
        <v>0</v>
      </c>
    </row>
    <row r="3527" spans="1:35" ht="14.25" customHeight="1" x14ac:dyDescent="0.2">
      <c r="A3527" s="20"/>
      <c r="B3527" s="7"/>
      <c r="C3527" s="7"/>
      <c r="D3527" s="88"/>
      <c r="E3527" s="6"/>
      <c r="F3527" s="88"/>
      <c r="G3527" s="14"/>
      <c r="H3527" s="14"/>
      <c r="I3527" s="17"/>
      <c r="J3527" s="17"/>
      <c r="K3527" s="6"/>
      <c r="L3527" s="6"/>
      <c r="M3527" s="136"/>
      <c r="N3527" s="14"/>
      <c r="O3527" s="26"/>
      <c r="P3527" s="14"/>
      <c r="Q3527" s="14"/>
      <c r="R3527" s="14"/>
      <c r="S3527" s="14"/>
      <c r="T3527" s="14"/>
      <c r="U3527" s="14"/>
      <c r="V3527" s="6"/>
      <c r="W3527" s="256">
        <f t="shared" si="317"/>
        <v>0</v>
      </c>
      <c r="X3527" s="144" t="str">
        <f t="shared" si="319"/>
        <v/>
      </c>
      <c r="Y3527" s="26"/>
      <c r="Z3527" s="34"/>
      <c r="AA3527" s="34"/>
      <c r="AB3527" s="34"/>
      <c r="AC3527" s="35"/>
      <c r="AD3527" s="36"/>
      <c r="AE3527" s="49"/>
      <c r="AF3527" s="246"/>
      <c r="AG3527" s="257">
        <f t="shared" si="318"/>
        <v>0</v>
      </c>
      <c r="AH3527" s="252" t="str">
        <f t="shared" si="320"/>
        <v/>
      </c>
      <c r="AI3527" s="258">
        <f t="shared" si="321"/>
        <v>0</v>
      </c>
    </row>
    <row r="3528" spans="1:35" ht="14.25" customHeight="1" x14ac:dyDescent="0.2">
      <c r="A3528" s="20"/>
      <c r="B3528" s="7"/>
      <c r="C3528" s="7"/>
      <c r="D3528" s="88"/>
      <c r="E3528" s="6"/>
      <c r="F3528" s="88"/>
      <c r="G3528" s="14"/>
      <c r="H3528" s="14"/>
      <c r="I3528" s="17"/>
      <c r="J3528" s="17"/>
      <c r="K3528" s="6"/>
      <c r="L3528" s="6"/>
      <c r="M3528" s="136"/>
      <c r="N3528" s="14"/>
      <c r="O3528" s="26"/>
      <c r="P3528" s="14"/>
      <c r="Q3528" s="14"/>
      <c r="R3528" s="14"/>
      <c r="S3528" s="14"/>
      <c r="T3528" s="14"/>
      <c r="U3528" s="14"/>
      <c r="V3528" s="6"/>
      <c r="W3528" s="256">
        <f t="shared" si="317"/>
        <v>0</v>
      </c>
      <c r="X3528" s="144" t="str">
        <f t="shared" si="319"/>
        <v/>
      </c>
      <c r="Y3528" s="26"/>
      <c r="Z3528" s="34"/>
      <c r="AA3528" s="34"/>
      <c r="AB3528" s="34"/>
      <c r="AC3528" s="35"/>
      <c r="AD3528" s="36"/>
      <c r="AE3528" s="49"/>
      <c r="AF3528" s="246"/>
      <c r="AG3528" s="257">
        <f t="shared" si="318"/>
        <v>0</v>
      </c>
      <c r="AH3528" s="252" t="str">
        <f t="shared" si="320"/>
        <v/>
      </c>
      <c r="AI3528" s="258">
        <f t="shared" si="321"/>
        <v>0</v>
      </c>
    </row>
    <row r="3529" spans="1:35" ht="14.25" customHeight="1" x14ac:dyDescent="0.2">
      <c r="A3529" s="20"/>
      <c r="B3529" s="7"/>
      <c r="C3529" s="7"/>
      <c r="D3529" s="88"/>
      <c r="E3529" s="6"/>
      <c r="F3529" s="88"/>
      <c r="G3529" s="14"/>
      <c r="H3529" s="14"/>
      <c r="I3529" s="17"/>
      <c r="J3529" s="17"/>
      <c r="K3529" s="6"/>
      <c r="L3529" s="6"/>
      <c r="M3529" s="136"/>
      <c r="N3529" s="14"/>
      <c r="O3529" s="26"/>
      <c r="P3529" s="14"/>
      <c r="Q3529" s="14"/>
      <c r="R3529" s="14"/>
      <c r="S3529" s="14"/>
      <c r="T3529" s="14"/>
      <c r="U3529" s="14"/>
      <c r="V3529" s="6"/>
      <c r="W3529" s="256">
        <f t="shared" si="317"/>
        <v>0</v>
      </c>
      <c r="X3529" s="144" t="str">
        <f t="shared" si="319"/>
        <v/>
      </c>
      <c r="Y3529" s="26"/>
      <c r="Z3529" s="34"/>
      <c r="AA3529" s="34"/>
      <c r="AB3529" s="34"/>
      <c r="AC3529" s="35"/>
      <c r="AD3529" s="36"/>
      <c r="AE3529" s="49"/>
      <c r="AF3529" s="246"/>
      <c r="AG3529" s="257">
        <f t="shared" si="318"/>
        <v>0</v>
      </c>
      <c r="AH3529" s="252" t="str">
        <f t="shared" si="320"/>
        <v/>
      </c>
      <c r="AI3529" s="258">
        <f t="shared" si="321"/>
        <v>0</v>
      </c>
    </row>
    <row r="3530" spans="1:35" ht="14.25" customHeight="1" x14ac:dyDescent="0.2">
      <c r="A3530" s="20"/>
      <c r="B3530" s="7"/>
      <c r="C3530" s="7"/>
      <c r="D3530" s="88"/>
      <c r="E3530" s="6"/>
      <c r="F3530" s="88"/>
      <c r="G3530" s="14"/>
      <c r="H3530" s="14"/>
      <c r="I3530" s="17"/>
      <c r="J3530" s="17"/>
      <c r="K3530" s="6"/>
      <c r="L3530" s="6"/>
      <c r="M3530" s="136"/>
      <c r="N3530" s="14"/>
      <c r="O3530" s="26"/>
      <c r="P3530" s="14"/>
      <c r="Q3530" s="14"/>
      <c r="R3530" s="14"/>
      <c r="S3530" s="14"/>
      <c r="T3530" s="14"/>
      <c r="U3530" s="14"/>
      <c r="V3530" s="6"/>
      <c r="W3530" s="256">
        <f t="shared" si="317"/>
        <v>0</v>
      </c>
      <c r="X3530" s="144" t="str">
        <f t="shared" si="319"/>
        <v/>
      </c>
      <c r="Y3530" s="26"/>
      <c r="Z3530" s="34"/>
      <c r="AA3530" s="34"/>
      <c r="AB3530" s="34"/>
      <c r="AC3530" s="35"/>
      <c r="AD3530" s="36"/>
      <c r="AE3530" s="49"/>
      <c r="AF3530" s="246"/>
      <c r="AG3530" s="257">
        <f t="shared" si="318"/>
        <v>0</v>
      </c>
      <c r="AH3530" s="252" t="str">
        <f t="shared" si="320"/>
        <v/>
      </c>
      <c r="AI3530" s="258">
        <f t="shared" si="321"/>
        <v>0</v>
      </c>
    </row>
    <row r="3531" spans="1:35" ht="14.25" customHeight="1" x14ac:dyDescent="0.2">
      <c r="A3531" s="20"/>
      <c r="B3531" s="7"/>
      <c r="C3531" s="7"/>
      <c r="D3531" s="88"/>
      <c r="E3531" s="6"/>
      <c r="F3531" s="88"/>
      <c r="G3531" s="14"/>
      <c r="H3531" s="14"/>
      <c r="I3531" s="17"/>
      <c r="J3531" s="17"/>
      <c r="K3531" s="6"/>
      <c r="L3531" s="6"/>
      <c r="M3531" s="136"/>
      <c r="N3531" s="14"/>
      <c r="O3531" s="26"/>
      <c r="P3531" s="14"/>
      <c r="Q3531" s="14"/>
      <c r="R3531" s="14"/>
      <c r="S3531" s="14"/>
      <c r="T3531" s="14"/>
      <c r="U3531" s="14"/>
      <c r="V3531" s="6"/>
      <c r="W3531" s="256">
        <f t="shared" si="317"/>
        <v>0</v>
      </c>
      <c r="X3531" s="144" t="str">
        <f t="shared" si="319"/>
        <v/>
      </c>
      <c r="Y3531" s="26"/>
      <c r="Z3531" s="34"/>
      <c r="AA3531" s="34"/>
      <c r="AB3531" s="34"/>
      <c r="AC3531" s="35"/>
      <c r="AD3531" s="36"/>
      <c r="AE3531" s="49"/>
      <c r="AF3531" s="246"/>
      <c r="AG3531" s="257">
        <f t="shared" si="318"/>
        <v>0</v>
      </c>
      <c r="AH3531" s="252" t="str">
        <f t="shared" si="320"/>
        <v/>
      </c>
      <c r="AI3531" s="258">
        <f t="shared" si="321"/>
        <v>0</v>
      </c>
    </row>
    <row r="3532" spans="1:35" ht="14.25" customHeight="1" x14ac:dyDescent="0.2">
      <c r="A3532" s="20"/>
      <c r="B3532" s="7"/>
      <c r="C3532" s="7"/>
      <c r="D3532" s="88"/>
      <c r="E3532" s="6"/>
      <c r="F3532" s="88"/>
      <c r="G3532" s="14"/>
      <c r="H3532" s="14"/>
      <c r="I3532" s="17"/>
      <c r="J3532" s="17"/>
      <c r="K3532" s="6"/>
      <c r="L3532" s="6"/>
      <c r="M3532" s="136"/>
      <c r="N3532" s="14"/>
      <c r="O3532" s="26"/>
      <c r="P3532" s="14"/>
      <c r="Q3532" s="14"/>
      <c r="R3532" s="14"/>
      <c r="S3532" s="14"/>
      <c r="T3532" s="14"/>
      <c r="U3532" s="14"/>
      <c r="V3532" s="6"/>
      <c r="W3532" s="256">
        <f t="shared" si="317"/>
        <v>0</v>
      </c>
      <c r="X3532" s="144" t="str">
        <f t="shared" si="319"/>
        <v/>
      </c>
      <c r="Y3532" s="26"/>
      <c r="Z3532" s="34"/>
      <c r="AA3532" s="34"/>
      <c r="AB3532" s="34"/>
      <c r="AC3532" s="35"/>
      <c r="AD3532" s="36"/>
      <c r="AE3532" s="49"/>
      <c r="AF3532" s="246"/>
      <c r="AG3532" s="257">
        <f t="shared" si="318"/>
        <v>0</v>
      </c>
      <c r="AH3532" s="252" t="str">
        <f t="shared" si="320"/>
        <v/>
      </c>
      <c r="AI3532" s="258">
        <f t="shared" si="321"/>
        <v>0</v>
      </c>
    </row>
    <row r="3533" spans="1:35" ht="14.25" customHeight="1" x14ac:dyDescent="0.2">
      <c r="A3533" s="20"/>
      <c r="B3533" s="7"/>
      <c r="C3533" s="7"/>
      <c r="D3533" s="88"/>
      <c r="E3533" s="6"/>
      <c r="F3533" s="88"/>
      <c r="G3533" s="14"/>
      <c r="H3533" s="14"/>
      <c r="I3533" s="17"/>
      <c r="J3533" s="17"/>
      <c r="K3533" s="6"/>
      <c r="L3533" s="6"/>
      <c r="M3533" s="136"/>
      <c r="N3533" s="14"/>
      <c r="O3533" s="26"/>
      <c r="P3533" s="14"/>
      <c r="Q3533" s="14"/>
      <c r="R3533" s="14"/>
      <c r="S3533" s="14"/>
      <c r="T3533" s="14"/>
      <c r="U3533" s="14"/>
      <c r="V3533" s="6"/>
      <c r="W3533" s="256">
        <f t="shared" si="317"/>
        <v>0</v>
      </c>
      <c r="X3533" s="144" t="str">
        <f t="shared" si="319"/>
        <v/>
      </c>
      <c r="Y3533" s="26"/>
      <c r="Z3533" s="34"/>
      <c r="AA3533" s="34"/>
      <c r="AB3533" s="34"/>
      <c r="AC3533" s="35"/>
      <c r="AD3533" s="36"/>
      <c r="AE3533" s="49"/>
      <c r="AF3533" s="246"/>
      <c r="AG3533" s="257">
        <f t="shared" si="318"/>
        <v>0</v>
      </c>
      <c r="AH3533" s="252" t="str">
        <f t="shared" si="320"/>
        <v/>
      </c>
      <c r="AI3533" s="258">
        <f t="shared" si="321"/>
        <v>0</v>
      </c>
    </row>
    <row r="3534" spans="1:35" ht="14.25" customHeight="1" x14ac:dyDescent="0.2">
      <c r="A3534" s="20"/>
      <c r="B3534" s="7"/>
      <c r="C3534" s="7"/>
      <c r="D3534" s="88"/>
      <c r="E3534" s="6"/>
      <c r="F3534" s="88"/>
      <c r="G3534" s="14"/>
      <c r="H3534" s="14"/>
      <c r="I3534" s="17"/>
      <c r="J3534" s="17"/>
      <c r="K3534" s="6"/>
      <c r="L3534" s="6"/>
      <c r="M3534" s="136"/>
      <c r="N3534" s="14"/>
      <c r="O3534" s="26"/>
      <c r="P3534" s="14"/>
      <c r="Q3534" s="14"/>
      <c r="R3534" s="14"/>
      <c r="S3534" s="14"/>
      <c r="T3534" s="14"/>
      <c r="U3534" s="14"/>
      <c r="V3534" s="6"/>
      <c r="W3534" s="256">
        <f t="shared" si="317"/>
        <v>0</v>
      </c>
      <c r="X3534" s="144" t="str">
        <f t="shared" si="319"/>
        <v/>
      </c>
      <c r="Y3534" s="26"/>
      <c r="Z3534" s="34"/>
      <c r="AA3534" s="34"/>
      <c r="AB3534" s="34"/>
      <c r="AC3534" s="35"/>
      <c r="AD3534" s="36"/>
      <c r="AE3534" s="49"/>
      <c r="AF3534" s="246"/>
      <c r="AG3534" s="257">
        <f t="shared" si="318"/>
        <v>0</v>
      </c>
      <c r="AH3534" s="252" t="str">
        <f t="shared" si="320"/>
        <v/>
      </c>
      <c r="AI3534" s="258">
        <f t="shared" si="321"/>
        <v>0</v>
      </c>
    </row>
    <row r="3535" spans="1:35" ht="14.25" customHeight="1" x14ac:dyDescent="0.2">
      <c r="A3535" s="20"/>
      <c r="B3535" s="7"/>
      <c r="C3535" s="7"/>
      <c r="D3535" s="88"/>
      <c r="E3535" s="6"/>
      <c r="F3535" s="88"/>
      <c r="G3535" s="14"/>
      <c r="H3535" s="14"/>
      <c r="I3535" s="17"/>
      <c r="J3535" s="17"/>
      <c r="K3535" s="6"/>
      <c r="L3535" s="6"/>
      <c r="M3535" s="136"/>
      <c r="N3535" s="14"/>
      <c r="O3535" s="26"/>
      <c r="P3535" s="14"/>
      <c r="Q3535" s="14"/>
      <c r="R3535" s="14"/>
      <c r="S3535" s="14"/>
      <c r="T3535" s="14"/>
      <c r="U3535" s="14"/>
      <c r="V3535" s="6"/>
      <c r="W3535" s="256">
        <f t="shared" si="317"/>
        <v>0</v>
      </c>
      <c r="X3535" s="144" t="str">
        <f t="shared" si="319"/>
        <v/>
      </c>
      <c r="Y3535" s="26"/>
      <c r="Z3535" s="34"/>
      <c r="AA3535" s="34"/>
      <c r="AB3535" s="34"/>
      <c r="AC3535" s="35"/>
      <c r="AD3535" s="36"/>
      <c r="AE3535" s="49"/>
      <c r="AF3535" s="246"/>
      <c r="AG3535" s="257">
        <f t="shared" si="318"/>
        <v>0</v>
      </c>
      <c r="AH3535" s="252" t="str">
        <f t="shared" si="320"/>
        <v/>
      </c>
      <c r="AI3535" s="258">
        <f t="shared" si="321"/>
        <v>0</v>
      </c>
    </row>
    <row r="3536" spans="1:35" ht="14.25" customHeight="1" x14ac:dyDescent="0.2">
      <c r="A3536" s="20"/>
      <c r="B3536" s="7"/>
      <c r="C3536" s="7"/>
      <c r="D3536" s="88"/>
      <c r="E3536" s="6"/>
      <c r="F3536" s="88"/>
      <c r="G3536" s="14"/>
      <c r="H3536" s="14"/>
      <c r="I3536" s="17"/>
      <c r="J3536" s="17"/>
      <c r="K3536" s="6"/>
      <c r="L3536" s="6"/>
      <c r="M3536" s="136"/>
      <c r="N3536" s="14"/>
      <c r="O3536" s="26"/>
      <c r="P3536" s="14"/>
      <c r="Q3536" s="14"/>
      <c r="R3536" s="14"/>
      <c r="S3536" s="14"/>
      <c r="T3536" s="14"/>
      <c r="U3536" s="14"/>
      <c r="V3536" s="6"/>
      <c r="W3536" s="256">
        <f t="shared" si="317"/>
        <v>0</v>
      </c>
      <c r="X3536" s="144" t="str">
        <f t="shared" si="319"/>
        <v/>
      </c>
      <c r="Y3536" s="26"/>
      <c r="Z3536" s="34"/>
      <c r="AA3536" s="34"/>
      <c r="AB3536" s="34"/>
      <c r="AC3536" s="35"/>
      <c r="AD3536" s="36"/>
      <c r="AE3536" s="49"/>
      <c r="AF3536" s="246"/>
      <c r="AG3536" s="257">
        <f t="shared" si="318"/>
        <v>0</v>
      </c>
      <c r="AH3536" s="252" t="str">
        <f t="shared" si="320"/>
        <v/>
      </c>
      <c r="AI3536" s="258">
        <f t="shared" si="321"/>
        <v>0</v>
      </c>
    </row>
    <row r="3537" spans="1:35" ht="14.25" customHeight="1" x14ac:dyDescent="0.2">
      <c r="A3537" s="20"/>
      <c r="B3537" s="7"/>
      <c r="C3537" s="7"/>
      <c r="D3537" s="88"/>
      <c r="E3537" s="6"/>
      <c r="F3537" s="88"/>
      <c r="G3537" s="14"/>
      <c r="H3537" s="14"/>
      <c r="I3537" s="17"/>
      <c r="J3537" s="17"/>
      <c r="K3537" s="6"/>
      <c r="L3537" s="6"/>
      <c r="M3537" s="136"/>
      <c r="N3537" s="14"/>
      <c r="O3537" s="26"/>
      <c r="P3537" s="14"/>
      <c r="Q3537" s="14"/>
      <c r="R3537" s="14"/>
      <c r="S3537" s="14"/>
      <c r="T3537" s="14"/>
      <c r="U3537" s="14"/>
      <c r="V3537" s="6"/>
      <c r="W3537" s="256">
        <f t="shared" si="317"/>
        <v>0</v>
      </c>
      <c r="X3537" s="144" t="str">
        <f t="shared" si="319"/>
        <v/>
      </c>
      <c r="Y3537" s="26"/>
      <c r="Z3537" s="34"/>
      <c r="AA3537" s="34"/>
      <c r="AB3537" s="34"/>
      <c r="AC3537" s="35"/>
      <c r="AD3537" s="36"/>
      <c r="AE3537" s="49"/>
      <c r="AF3537" s="246"/>
      <c r="AG3537" s="257">
        <f t="shared" si="318"/>
        <v>0</v>
      </c>
      <c r="AH3537" s="252" t="str">
        <f t="shared" si="320"/>
        <v/>
      </c>
      <c r="AI3537" s="258">
        <f t="shared" si="321"/>
        <v>0</v>
      </c>
    </row>
    <row r="3538" spans="1:35" ht="14.25" customHeight="1" x14ac:dyDescent="0.2">
      <c r="A3538" s="20"/>
      <c r="B3538" s="7"/>
      <c r="C3538" s="7"/>
      <c r="D3538" s="88"/>
      <c r="E3538" s="6"/>
      <c r="F3538" s="88"/>
      <c r="G3538" s="14"/>
      <c r="H3538" s="14"/>
      <c r="I3538" s="17"/>
      <c r="J3538" s="17"/>
      <c r="K3538" s="6"/>
      <c r="L3538" s="6"/>
      <c r="M3538" s="136"/>
      <c r="N3538" s="14"/>
      <c r="O3538" s="26"/>
      <c r="P3538" s="14"/>
      <c r="Q3538" s="14"/>
      <c r="R3538" s="14"/>
      <c r="S3538" s="14"/>
      <c r="T3538" s="14"/>
      <c r="U3538" s="14"/>
      <c r="V3538" s="6"/>
      <c r="W3538" s="256">
        <f t="shared" si="317"/>
        <v>0</v>
      </c>
      <c r="X3538" s="144" t="str">
        <f t="shared" si="319"/>
        <v/>
      </c>
      <c r="Y3538" s="26"/>
      <c r="Z3538" s="34"/>
      <c r="AA3538" s="34"/>
      <c r="AB3538" s="34"/>
      <c r="AC3538" s="35"/>
      <c r="AD3538" s="36"/>
      <c r="AE3538" s="49"/>
      <c r="AF3538" s="246"/>
      <c r="AG3538" s="257">
        <f t="shared" si="318"/>
        <v>0</v>
      </c>
      <c r="AH3538" s="252" t="str">
        <f t="shared" si="320"/>
        <v/>
      </c>
      <c r="AI3538" s="258">
        <f t="shared" si="321"/>
        <v>0</v>
      </c>
    </row>
    <row r="3539" spans="1:35" ht="14.25" customHeight="1" x14ac:dyDescent="0.2">
      <c r="A3539" s="20"/>
      <c r="B3539" s="7"/>
      <c r="C3539" s="7"/>
      <c r="D3539" s="88"/>
      <c r="E3539" s="6"/>
      <c r="F3539" s="88"/>
      <c r="G3539" s="14"/>
      <c r="H3539" s="14"/>
      <c r="I3539" s="17"/>
      <c r="J3539" s="17"/>
      <c r="K3539" s="6"/>
      <c r="L3539" s="6"/>
      <c r="M3539" s="136"/>
      <c r="N3539" s="14"/>
      <c r="O3539" s="26"/>
      <c r="P3539" s="14"/>
      <c r="Q3539" s="14"/>
      <c r="R3539" s="14"/>
      <c r="S3539" s="14"/>
      <c r="T3539" s="14"/>
      <c r="U3539" s="14"/>
      <c r="V3539" s="6"/>
      <c r="W3539" s="256">
        <f t="shared" si="317"/>
        <v>0</v>
      </c>
      <c r="X3539" s="144" t="str">
        <f t="shared" si="319"/>
        <v/>
      </c>
      <c r="Y3539" s="26"/>
      <c r="Z3539" s="34"/>
      <c r="AA3539" s="34"/>
      <c r="AB3539" s="34"/>
      <c r="AC3539" s="35"/>
      <c r="AD3539" s="36"/>
      <c r="AE3539" s="49"/>
      <c r="AF3539" s="246"/>
      <c r="AG3539" s="257">
        <f t="shared" si="318"/>
        <v>0</v>
      </c>
      <c r="AH3539" s="252" t="str">
        <f t="shared" si="320"/>
        <v/>
      </c>
      <c r="AI3539" s="258">
        <f t="shared" si="321"/>
        <v>0</v>
      </c>
    </row>
    <row r="3540" spans="1:35" ht="14.25" customHeight="1" x14ac:dyDescent="0.2">
      <c r="A3540" s="20"/>
      <c r="B3540" s="7"/>
      <c r="C3540" s="7"/>
      <c r="D3540" s="88"/>
      <c r="E3540" s="6"/>
      <c r="F3540" s="88"/>
      <c r="G3540" s="14"/>
      <c r="H3540" s="14"/>
      <c r="I3540" s="17"/>
      <c r="J3540" s="17"/>
      <c r="K3540" s="6"/>
      <c r="L3540" s="6"/>
      <c r="M3540" s="136"/>
      <c r="N3540" s="14"/>
      <c r="O3540" s="26"/>
      <c r="P3540" s="14"/>
      <c r="Q3540" s="14"/>
      <c r="R3540" s="14"/>
      <c r="S3540" s="14"/>
      <c r="T3540" s="14"/>
      <c r="U3540" s="14"/>
      <c r="V3540" s="6"/>
      <c r="W3540" s="256">
        <f t="shared" si="317"/>
        <v>0</v>
      </c>
      <c r="X3540" s="144" t="str">
        <f t="shared" si="319"/>
        <v/>
      </c>
      <c r="Y3540" s="26"/>
      <c r="Z3540" s="34"/>
      <c r="AA3540" s="34"/>
      <c r="AB3540" s="34"/>
      <c r="AC3540" s="35"/>
      <c r="AD3540" s="36"/>
      <c r="AE3540" s="49"/>
      <c r="AF3540" s="246"/>
      <c r="AG3540" s="257">
        <f t="shared" si="318"/>
        <v>0</v>
      </c>
      <c r="AH3540" s="252" t="str">
        <f t="shared" si="320"/>
        <v/>
      </c>
      <c r="AI3540" s="258">
        <f t="shared" si="321"/>
        <v>0</v>
      </c>
    </row>
    <row r="3541" spans="1:35" ht="14.25" customHeight="1" x14ac:dyDescent="0.2">
      <c r="A3541" s="20"/>
      <c r="B3541" s="7"/>
      <c r="C3541" s="7"/>
      <c r="D3541" s="88"/>
      <c r="E3541" s="6"/>
      <c r="F3541" s="88"/>
      <c r="G3541" s="14"/>
      <c r="H3541" s="14"/>
      <c r="I3541" s="17"/>
      <c r="J3541" s="17"/>
      <c r="K3541" s="6"/>
      <c r="L3541" s="6"/>
      <c r="M3541" s="136"/>
      <c r="N3541" s="14"/>
      <c r="O3541" s="26"/>
      <c r="P3541" s="14"/>
      <c r="Q3541" s="14"/>
      <c r="R3541" s="14"/>
      <c r="S3541" s="14"/>
      <c r="T3541" s="14"/>
      <c r="U3541" s="14"/>
      <c r="V3541" s="6"/>
      <c r="W3541" s="256">
        <f t="shared" si="317"/>
        <v>0</v>
      </c>
      <c r="X3541" s="144" t="str">
        <f t="shared" si="319"/>
        <v/>
      </c>
      <c r="Y3541" s="26"/>
      <c r="Z3541" s="34"/>
      <c r="AA3541" s="34"/>
      <c r="AB3541" s="34"/>
      <c r="AC3541" s="35"/>
      <c r="AD3541" s="36"/>
      <c r="AE3541" s="49"/>
      <c r="AF3541" s="246"/>
      <c r="AG3541" s="257">
        <f t="shared" si="318"/>
        <v>0</v>
      </c>
      <c r="AH3541" s="252" t="str">
        <f t="shared" si="320"/>
        <v/>
      </c>
      <c r="AI3541" s="258">
        <f t="shared" si="321"/>
        <v>0</v>
      </c>
    </row>
    <row r="3542" spans="1:35" ht="14.25" customHeight="1" x14ac:dyDescent="0.2">
      <c r="A3542" s="20"/>
      <c r="B3542" s="7"/>
      <c r="C3542" s="7"/>
      <c r="D3542" s="88"/>
      <c r="E3542" s="6"/>
      <c r="F3542" s="88"/>
      <c r="G3542" s="14"/>
      <c r="H3542" s="14"/>
      <c r="I3542" s="17"/>
      <c r="J3542" s="17"/>
      <c r="K3542" s="6"/>
      <c r="L3542" s="6"/>
      <c r="M3542" s="136"/>
      <c r="N3542" s="14"/>
      <c r="O3542" s="26"/>
      <c r="P3542" s="14"/>
      <c r="Q3542" s="14"/>
      <c r="R3542" s="14"/>
      <c r="S3542" s="14"/>
      <c r="T3542" s="14"/>
      <c r="U3542" s="14"/>
      <c r="V3542" s="6"/>
      <c r="W3542" s="256">
        <f t="shared" si="317"/>
        <v>0</v>
      </c>
      <c r="X3542" s="144" t="str">
        <f t="shared" si="319"/>
        <v/>
      </c>
      <c r="Y3542" s="26"/>
      <c r="Z3542" s="34"/>
      <c r="AA3542" s="34"/>
      <c r="AB3542" s="34"/>
      <c r="AC3542" s="35"/>
      <c r="AD3542" s="36"/>
      <c r="AE3542" s="49"/>
      <c r="AF3542" s="246"/>
      <c r="AG3542" s="257">
        <f t="shared" si="318"/>
        <v>0</v>
      </c>
      <c r="AH3542" s="252" t="str">
        <f t="shared" si="320"/>
        <v/>
      </c>
      <c r="AI3542" s="258">
        <f t="shared" si="321"/>
        <v>0</v>
      </c>
    </row>
    <row r="3543" spans="1:35" ht="14.25" customHeight="1" x14ac:dyDescent="0.2">
      <c r="A3543" s="20"/>
      <c r="B3543" s="7"/>
      <c r="C3543" s="7"/>
      <c r="D3543" s="88"/>
      <c r="E3543" s="6"/>
      <c r="F3543" s="88"/>
      <c r="G3543" s="14"/>
      <c r="H3543" s="14"/>
      <c r="I3543" s="17"/>
      <c r="J3543" s="17"/>
      <c r="K3543" s="6"/>
      <c r="L3543" s="6"/>
      <c r="M3543" s="136"/>
      <c r="N3543" s="14"/>
      <c r="O3543" s="26"/>
      <c r="P3543" s="14"/>
      <c r="Q3543" s="14"/>
      <c r="R3543" s="14"/>
      <c r="S3543" s="14"/>
      <c r="T3543" s="14"/>
      <c r="U3543" s="14"/>
      <c r="V3543" s="6"/>
      <c r="W3543" s="256">
        <f t="shared" si="317"/>
        <v>0</v>
      </c>
      <c r="X3543" s="144" t="str">
        <f t="shared" si="319"/>
        <v/>
      </c>
      <c r="Y3543" s="26"/>
      <c r="Z3543" s="34"/>
      <c r="AA3543" s="34"/>
      <c r="AB3543" s="34"/>
      <c r="AC3543" s="35"/>
      <c r="AD3543" s="36"/>
      <c r="AE3543" s="49"/>
      <c r="AF3543" s="246"/>
      <c r="AG3543" s="257">
        <f t="shared" si="318"/>
        <v>0</v>
      </c>
      <c r="AH3543" s="252" t="str">
        <f t="shared" si="320"/>
        <v/>
      </c>
      <c r="AI3543" s="258">
        <f t="shared" si="321"/>
        <v>0</v>
      </c>
    </row>
    <row r="3544" spans="1:35" ht="14.25" customHeight="1" x14ac:dyDescent="0.2">
      <c r="A3544" s="20"/>
      <c r="B3544" s="7"/>
      <c r="C3544" s="7"/>
      <c r="D3544" s="88"/>
      <c r="E3544" s="6"/>
      <c r="F3544" s="88"/>
      <c r="G3544" s="14"/>
      <c r="H3544" s="14"/>
      <c r="I3544" s="17"/>
      <c r="J3544" s="17"/>
      <c r="K3544" s="6"/>
      <c r="L3544" s="6"/>
      <c r="M3544" s="136"/>
      <c r="N3544" s="14"/>
      <c r="O3544" s="26"/>
      <c r="P3544" s="14"/>
      <c r="Q3544" s="14"/>
      <c r="R3544" s="14"/>
      <c r="S3544" s="14"/>
      <c r="T3544" s="14"/>
      <c r="U3544" s="14"/>
      <c r="V3544" s="6"/>
      <c r="W3544" s="256">
        <f t="shared" si="317"/>
        <v>0</v>
      </c>
      <c r="X3544" s="144" t="str">
        <f t="shared" si="319"/>
        <v/>
      </c>
      <c r="Y3544" s="26"/>
      <c r="Z3544" s="34"/>
      <c r="AA3544" s="34"/>
      <c r="AB3544" s="34"/>
      <c r="AC3544" s="35"/>
      <c r="AD3544" s="36"/>
      <c r="AE3544" s="49"/>
      <c r="AF3544" s="246"/>
      <c r="AG3544" s="257">
        <f t="shared" si="318"/>
        <v>0</v>
      </c>
      <c r="AH3544" s="252" t="str">
        <f t="shared" si="320"/>
        <v/>
      </c>
      <c r="AI3544" s="258">
        <f t="shared" si="321"/>
        <v>0</v>
      </c>
    </row>
    <row r="3545" spans="1:35" ht="14.25" customHeight="1" x14ac:dyDescent="0.2">
      <c r="A3545" s="20"/>
      <c r="B3545" s="7"/>
      <c r="C3545" s="7"/>
      <c r="D3545" s="88"/>
      <c r="E3545" s="6"/>
      <c r="F3545" s="88"/>
      <c r="G3545" s="14"/>
      <c r="H3545" s="14"/>
      <c r="I3545" s="17"/>
      <c r="J3545" s="17"/>
      <c r="K3545" s="6"/>
      <c r="L3545" s="6"/>
      <c r="M3545" s="136"/>
      <c r="N3545" s="14"/>
      <c r="O3545" s="26"/>
      <c r="P3545" s="14"/>
      <c r="Q3545" s="14"/>
      <c r="R3545" s="14"/>
      <c r="S3545" s="14"/>
      <c r="T3545" s="14"/>
      <c r="U3545" s="14"/>
      <c r="V3545" s="6"/>
      <c r="W3545" s="256">
        <f t="shared" si="317"/>
        <v>0</v>
      </c>
      <c r="X3545" s="144" t="str">
        <f t="shared" si="319"/>
        <v/>
      </c>
      <c r="Y3545" s="26"/>
      <c r="Z3545" s="34"/>
      <c r="AA3545" s="34"/>
      <c r="AB3545" s="34"/>
      <c r="AC3545" s="35"/>
      <c r="AD3545" s="36"/>
      <c r="AE3545" s="49"/>
      <c r="AF3545" s="246"/>
      <c r="AG3545" s="257">
        <f t="shared" si="318"/>
        <v>0</v>
      </c>
      <c r="AH3545" s="252" t="str">
        <f t="shared" si="320"/>
        <v/>
      </c>
      <c r="AI3545" s="258">
        <f t="shared" si="321"/>
        <v>0</v>
      </c>
    </row>
    <row r="3546" spans="1:35" ht="14.25" customHeight="1" x14ac:dyDescent="0.2">
      <c r="A3546" s="20"/>
      <c r="B3546" s="7"/>
      <c r="C3546" s="7"/>
      <c r="D3546" s="88"/>
      <c r="E3546" s="6"/>
      <c r="F3546" s="88"/>
      <c r="G3546" s="14"/>
      <c r="H3546" s="14"/>
      <c r="I3546" s="17"/>
      <c r="J3546" s="17"/>
      <c r="K3546" s="6"/>
      <c r="L3546" s="6"/>
      <c r="M3546" s="136"/>
      <c r="N3546" s="14"/>
      <c r="O3546" s="26"/>
      <c r="P3546" s="14"/>
      <c r="Q3546" s="14"/>
      <c r="R3546" s="14"/>
      <c r="S3546" s="14"/>
      <c r="T3546" s="14"/>
      <c r="U3546" s="14"/>
      <c r="V3546" s="6"/>
      <c r="W3546" s="256">
        <f t="shared" si="317"/>
        <v>0</v>
      </c>
      <c r="X3546" s="144" t="str">
        <f t="shared" si="319"/>
        <v/>
      </c>
      <c r="Y3546" s="26"/>
      <c r="Z3546" s="34"/>
      <c r="AA3546" s="34"/>
      <c r="AB3546" s="34"/>
      <c r="AC3546" s="35"/>
      <c r="AD3546" s="36"/>
      <c r="AE3546" s="49"/>
      <c r="AF3546" s="246"/>
      <c r="AG3546" s="257">
        <f t="shared" si="318"/>
        <v>0</v>
      </c>
      <c r="AH3546" s="252" t="str">
        <f t="shared" si="320"/>
        <v/>
      </c>
      <c r="AI3546" s="258">
        <f t="shared" si="321"/>
        <v>0</v>
      </c>
    </row>
    <row r="3547" spans="1:35" ht="14.25" customHeight="1" x14ac:dyDescent="0.2">
      <c r="A3547" s="20"/>
      <c r="B3547" s="7"/>
      <c r="C3547" s="7"/>
      <c r="D3547" s="88"/>
      <c r="E3547" s="6"/>
      <c r="F3547" s="88"/>
      <c r="G3547" s="14"/>
      <c r="H3547" s="14"/>
      <c r="I3547" s="17"/>
      <c r="J3547" s="17"/>
      <c r="K3547" s="6"/>
      <c r="L3547" s="6"/>
      <c r="M3547" s="136"/>
      <c r="N3547" s="14"/>
      <c r="O3547" s="26"/>
      <c r="P3547" s="14"/>
      <c r="Q3547" s="14"/>
      <c r="R3547" s="14"/>
      <c r="S3547" s="14"/>
      <c r="T3547" s="14"/>
      <c r="U3547" s="14"/>
      <c r="V3547" s="6"/>
      <c r="W3547" s="256">
        <f t="shared" si="317"/>
        <v>0</v>
      </c>
      <c r="X3547" s="144" t="str">
        <f t="shared" si="319"/>
        <v/>
      </c>
      <c r="Y3547" s="26"/>
      <c r="Z3547" s="34"/>
      <c r="AA3547" s="34"/>
      <c r="AB3547" s="34"/>
      <c r="AC3547" s="35"/>
      <c r="AD3547" s="36"/>
      <c r="AE3547" s="49"/>
      <c r="AF3547" s="246"/>
      <c r="AG3547" s="257">
        <f t="shared" si="318"/>
        <v>0</v>
      </c>
      <c r="AH3547" s="252" t="str">
        <f t="shared" si="320"/>
        <v/>
      </c>
      <c r="AI3547" s="258">
        <f t="shared" si="321"/>
        <v>0</v>
      </c>
    </row>
    <row r="3548" spans="1:35" ht="14.25" customHeight="1" x14ac:dyDescent="0.2">
      <c r="A3548" s="20"/>
      <c r="B3548" s="7"/>
      <c r="C3548" s="7"/>
      <c r="D3548" s="88"/>
      <c r="E3548" s="6"/>
      <c r="F3548" s="88"/>
      <c r="G3548" s="14"/>
      <c r="H3548" s="14"/>
      <c r="I3548" s="17"/>
      <c r="J3548" s="17"/>
      <c r="K3548" s="6"/>
      <c r="L3548" s="6"/>
      <c r="M3548" s="136"/>
      <c r="N3548" s="14"/>
      <c r="O3548" s="26"/>
      <c r="P3548" s="14"/>
      <c r="Q3548" s="14"/>
      <c r="R3548" s="14"/>
      <c r="S3548" s="14"/>
      <c r="T3548" s="14"/>
      <c r="U3548" s="14"/>
      <c r="V3548" s="6"/>
      <c r="W3548" s="256">
        <f t="shared" si="317"/>
        <v>0</v>
      </c>
      <c r="X3548" s="144" t="str">
        <f t="shared" si="319"/>
        <v/>
      </c>
      <c r="Y3548" s="26"/>
      <c r="Z3548" s="34"/>
      <c r="AA3548" s="34"/>
      <c r="AB3548" s="34"/>
      <c r="AC3548" s="35"/>
      <c r="AD3548" s="36"/>
      <c r="AE3548" s="49"/>
      <c r="AF3548" s="246"/>
      <c r="AG3548" s="257">
        <f t="shared" si="318"/>
        <v>0</v>
      </c>
      <c r="AH3548" s="252" t="str">
        <f t="shared" si="320"/>
        <v/>
      </c>
      <c r="AI3548" s="258">
        <f t="shared" si="321"/>
        <v>0</v>
      </c>
    </row>
    <row r="3549" spans="1:35" ht="14.25" customHeight="1" x14ac:dyDescent="0.2">
      <c r="A3549" s="20"/>
      <c r="B3549" s="7"/>
      <c r="C3549" s="7"/>
      <c r="D3549" s="88"/>
      <c r="E3549" s="6"/>
      <c r="F3549" s="88"/>
      <c r="G3549" s="14"/>
      <c r="H3549" s="14"/>
      <c r="I3549" s="17"/>
      <c r="J3549" s="17"/>
      <c r="K3549" s="6"/>
      <c r="L3549" s="6"/>
      <c r="M3549" s="136"/>
      <c r="N3549" s="14"/>
      <c r="O3549" s="26"/>
      <c r="P3549" s="14"/>
      <c r="Q3549" s="14"/>
      <c r="R3549" s="14"/>
      <c r="S3549" s="14"/>
      <c r="T3549" s="14"/>
      <c r="U3549" s="14"/>
      <c r="V3549" s="6"/>
      <c r="W3549" s="256">
        <f t="shared" si="317"/>
        <v>0</v>
      </c>
      <c r="X3549" s="144" t="str">
        <f t="shared" si="319"/>
        <v/>
      </c>
      <c r="Y3549" s="26"/>
      <c r="Z3549" s="34"/>
      <c r="AA3549" s="34"/>
      <c r="AB3549" s="34"/>
      <c r="AC3549" s="35"/>
      <c r="AD3549" s="36"/>
      <c r="AE3549" s="49"/>
      <c r="AF3549" s="246"/>
      <c r="AG3549" s="257">
        <f t="shared" si="318"/>
        <v>0</v>
      </c>
      <c r="AH3549" s="252" t="str">
        <f t="shared" si="320"/>
        <v/>
      </c>
      <c r="AI3549" s="258">
        <f t="shared" si="321"/>
        <v>0</v>
      </c>
    </row>
    <row r="3550" spans="1:35" ht="14.25" customHeight="1" x14ac:dyDescent="0.2">
      <c r="A3550" s="20"/>
      <c r="B3550" s="7"/>
      <c r="C3550" s="7"/>
      <c r="D3550" s="88"/>
      <c r="E3550" s="6"/>
      <c r="F3550" s="88"/>
      <c r="G3550" s="14"/>
      <c r="H3550" s="14"/>
      <c r="I3550" s="17"/>
      <c r="J3550" s="17"/>
      <c r="K3550" s="6"/>
      <c r="L3550" s="6"/>
      <c r="M3550" s="136"/>
      <c r="N3550" s="14"/>
      <c r="O3550" s="26"/>
      <c r="P3550" s="14"/>
      <c r="Q3550" s="14"/>
      <c r="R3550" s="14"/>
      <c r="S3550" s="14"/>
      <c r="T3550" s="14"/>
      <c r="U3550" s="14"/>
      <c r="V3550" s="6"/>
      <c r="W3550" s="256">
        <f t="shared" si="317"/>
        <v>0</v>
      </c>
      <c r="X3550" s="144" t="str">
        <f t="shared" si="319"/>
        <v/>
      </c>
      <c r="Y3550" s="26"/>
      <c r="Z3550" s="34"/>
      <c r="AA3550" s="34"/>
      <c r="AB3550" s="34"/>
      <c r="AC3550" s="35"/>
      <c r="AD3550" s="36"/>
      <c r="AE3550" s="49"/>
      <c r="AF3550" s="246"/>
      <c r="AG3550" s="257">
        <f t="shared" si="318"/>
        <v>0</v>
      </c>
      <c r="AH3550" s="252" t="str">
        <f t="shared" si="320"/>
        <v/>
      </c>
      <c r="AI3550" s="258">
        <f t="shared" si="321"/>
        <v>0</v>
      </c>
    </row>
    <row r="3551" spans="1:35" ht="14.25" customHeight="1" x14ac:dyDescent="0.2">
      <c r="A3551" s="20"/>
      <c r="B3551" s="7"/>
      <c r="C3551" s="7"/>
      <c r="D3551" s="88"/>
      <c r="E3551" s="6"/>
      <c r="F3551" s="88"/>
      <c r="G3551" s="14"/>
      <c r="H3551" s="14"/>
      <c r="I3551" s="17"/>
      <c r="J3551" s="17"/>
      <c r="K3551" s="6"/>
      <c r="L3551" s="6"/>
      <c r="M3551" s="136"/>
      <c r="N3551" s="14"/>
      <c r="O3551" s="26"/>
      <c r="P3551" s="14"/>
      <c r="Q3551" s="14"/>
      <c r="R3551" s="14"/>
      <c r="S3551" s="14"/>
      <c r="T3551" s="14"/>
      <c r="U3551" s="14"/>
      <c r="V3551" s="6"/>
      <c r="W3551" s="256">
        <f t="shared" si="317"/>
        <v>0</v>
      </c>
      <c r="X3551" s="144" t="str">
        <f t="shared" si="319"/>
        <v/>
      </c>
      <c r="Y3551" s="26"/>
      <c r="Z3551" s="34"/>
      <c r="AA3551" s="34"/>
      <c r="AB3551" s="34"/>
      <c r="AC3551" s="35"/>
      <c r="AD3551" s="36"/>
      <c r="AE3551" s="49"/>
      <c r="AF3551" s="246"/>
      <c r="AG3551" s="257">
        <f t="shared" si="318"/>
        <v>0</v>
      </c>
      <c r="AH3551" s="252" t="str">
        <f t="shared" si="320"/>
        <v/>
      </c>
      <c r="AI3551" s="258">
        <f t="shared" si="321"/>
        <v>0</v>
      </c>
    </row>
    <row r="3552" spans="1:35" ht="14.25" customHeight="1" x14ac:dyDescent="0.2">
      <c r="A3552" s="20"/>
      <c r="B3552" s="7"/>
      <c r="C3552" s="7"/>
      <c r="D3552" s="88"/>
      <c r="E3552" s="6"/>
      <c r="F3552" s="88"/>
      <c r="G3552" s="14"/>
      <c r="H3552" s="14"/>
      <c r="I3552" s="17"/>
      <c r="J3552" s="17"/>
      <c r="K3552" s="6"/>
      <c r="L3552" s="6"/>
      <c r="M3552" s="136"/>
      <c r="N3552" s="14"/>
      <c r="O3552" s="26"/>
      <c r="P3552" s="14"/>
      <c r="Q3552" s="14"/>
      <c r="R3552" s="14"/>
      <c r="S3552" s="14"/>
      <c r="T3552" s="14"/>
      <c r="U3552" s="14"/>
      <c r="V3552" s="6"/>
      <c r="W3552" s="256">
        <f t="shared" si="317"/>
        <v>0</v>
      </c>
      <c r="X3552" s="144" t="str">
        <f t="shared" si="319"/>
        <v/>
      </c>
      <c r="Y3552" s="26"/>
      <c r="Z3552" s="34"/>
      <c r="AA3552" s="34"/>
      <c r="AB3552" s="34"/>
      <c r="AC3552" s="35"/>
      <c r="AD3552" s="36"/>
      <c r="AE3552" s="49"/>
      <c r="AF3552" s="246"/>
      <c r="AG3552" s="257">
        <f t="shared" si="318"/>
        <v>0</v>
      </c>
      <c r="AH3552" s="252" t="str">
        <f t="shared" si="320"/>
        <v/>
      </c>
      <c r="AI3552" s="258">
        <f t="shared" si="321"/>
        <v>0</v>
      </c>
    </row>
    <row r="3553" spans="1:35" ht="14.25" customHeight="1" x14ac:dyDescent="0.2">
      <c r="A3553" s="20"/>
      <c r="B3553" s="7"/>
      <c r="C3553" s="7"/>
      <c r="D3553" s="88"/>
      <c r="E3553" s="6"/>
      <c r="F3553" s="88"/>
      <c r="G3553" s="14"/>
      <c r="H3553" s="14"/>
      <c r="I3553" s="17"/>
      <c r="J3553" s="17"/>
      <c r="K3553" s="6"/>
      <c r="L3553" s="6"/>
      <c r="M3553" s="136"/>
      <c r="N3553" s="14"/>
      <c r="O3553" s="26"/>
      <c r="P3553" s="14"/>
      <c r="Q3553" s="14"/>
      <c r="R3553" s="14"/>
      <c r="S3553" s="14"/>
      <c r="T3553" s="14"/>
      <c r="U3553" s="14"/>
      <c r="V3553" s="6"/>
      <c r="W3553" s="256">
        <f t="shared" si="317"/>
        <v>0</v>
      </c>
      <c r="X3553" s="144" t="str">
        <f t="shared" si="319"/>
        <v/>
      </c>
      <c r="Y3553" s="26"/>
      <c r="Z3553" s="34"/>
      <c r="AA3553" s="34"/>
      <c r="AB3553" s="34"/>
      <c r="AC3553" s="35"/>
      <c r="AD3553" s="36"/>
      <c r="AE3553" s="49"/>
      <c r="AF3553" s="246"/>
      <c r="AG3553" s="257">
        <f t="shared" si="318"/>
        <v>0</v>
      </c>
      <c r="AH3553" s="252" t="str">
        <f t="shared" si="320"/>
        <v/>
      </c>
      <c r="AI3553" s="258">
        <f t="shared" si="321"/>
        <v>0</v>
      </c>
    </row>
    <row r="3554" spans="1:35" ht="14.25" customHeight="1" x14ac:dyDescent="0.2">
      <c r="A3554" s="20"/>
      <c r="B3554" s="7"/>
      <c r="C3554" s="7"/>
      <c r="D3554" s="88"/>
      <c r="E3554" s="6"/>
      <c r="F3554" s="88"/>
      <c r="G3554" s="14"/>
      <c r="H3554" s="14"/>
      <c r="I3554" s="17"/>
      <c r="J3554" s="17"/>
      <c r="K3554" s="6"/>
      <c r="L3554" s="6"/>
      <c r="M3554" s="136"/>
      <c r="N3554" s="14"/>
      <c r="O3554" s="26"/>
      <c r="P3554" s="14"/>
      <c r="Q3554" s="14"/>
      <c r="R3554" s="14"/>
      <c r="S3554" s="14"/>
      <c r="T3554" s="14"/>
      <c r="U3554" s="14"/>
      <c r="V3554" s="6"/>
      <c r="W3554" s="256">
        <f t="shared" si="317"/>
        <v>0</v>
      </c>
      <c r="X3554" s="144" t="str">
        <f t="shared" si="319"/>
        <v/>
      </c>
      <c r="Y3554" s="26"/>
      <c r="Z3554" s="34"/>
      <c r="AA3554" s="34"/>
      <c r="AB3554" s="34"/>
      <c r="AC3554" s="35"/>
      <c r="AD3554" s="36"/>
      <c r="AE3554" s="49"/>
      <c r="AF3554" s="246"/>
      <c r="AG3554" s="257">
        <f t="shared" si="318"/>
        <v>0</v>
      </c>
      <c r="AH3554" s="252" t="str">
        <f t="shared" si="320"/>
        <v/>
      </c>
      <c r="AI3554" s="258">
        <f t="shared" si="321"/>
        <v>0</v>
      </c>
    </row>
    <row r="3555" spans="1:35" ht="14.25" customHeight="1" x14ac:dyDescent="0.2">
      <c r="A3555" s="20"/>
      <c r="B3555" s="7"/>
      <c r="C3555" s="7"/>
      <c r="D3555" s="88"/>
      <c r="E3555" s="6"/>
      <c r="F3555" s="88"/>
      <c r="G3555" s="14"/>
      <c r="H3555" s="14"/>
      <c r="I3555" s="17"/>
      <c r="J3555" s="17"/>
      <c r="K3555" s="6"/>
      <c r="L3555" s="6"/>
      <c r="M3555" s="136"/>
      <c r="N3555" s="14"/>
      <c r="O3555" s="26"/>
      <c r="P3555" s="14"/>
      <c r="Q3555" s="14"/>
      <c r="R3555" s="14"/>
      <c r="S3555" s="14"/>
      <c r="T3555" s="14"/>
      <c r="U3555" s="14"/>
      <c r="V3555" s="6"/>
      <c r="W3555" s="256">
        <f t="shared" si="317"/>
        <v>0</v>
      </c>
      <c r="X3555" s="144" t="str">
        <f t="shared" si="319"/>
        <v/>
      </c>
      <c r="Y3555" s="26"/>
      <c r="Z3555" s="34"/>
      <c r="AA3555" s="34"/>
      <c r="AB3555" s="34"/>
      <c r="AC3555" s="35"/>
      <c r="AD3555" s="36"/>
      <c r="AE3555" s="49"/>
      <c r="AF3555" s="246"/>
      <c r="AG3555" s="257">
        <f t="shared" si="318"/>
        <v>0</v>
      </c>
      <c r="AH3555" s="252" t="str">
        <f t="shared" si="320"/>
        <v/>
      </c>
      <c r="AI3555" s="258">
        <f t="shared" si="321"/>
        <v>0</v>
      </c>
    </row>
    <row r="3556" spans="1:35" ht="14.25" customHeight="1" x14ac:dyDescent="0.2">
      <c r="A3556" s="20"/>
      <c r="B3556" s="7"/>
      <c r="C3556" s="7"/>
      <c r="D3556" s="88"/>
      <c r="E3556" s="6"/>
      <c r="F3556" s="88"/>
      <c r="G3556" s="14"/>
      <c r="H3556" s="14"/>
      <c r="I3556" s="17"/>
      <c r="J3556" s="17"/>
      <c r="K3556" s="6"/>
      <c r="L3556" s="6"/>
      <c r="M3556" s="136"/>
      <c r="N3556" s="14"/>
      <c r="O3556" s="26"/>
      <c r="P3556" s="14"/>
      <c r="Q3556" s="14"/>
      <c r="R3556" s="14"/>
      <c r="S3556" s="14"/>
      <c r="T3556" s="14"/>
      <c r="U3556" s="14"/>
      <c r="V3556" s="6"/>
      <c r="W3556" s="256">
        <f t="shared" si="317"/>
        <v>0</v>
      </c>
      <c r="X3556" s="144" t="str">
        <f t="shared" si="319"/>
        <v/>
      </c>
      <c r="Y3556" s="26"/>
      <c r="Z3556" s="34"/>
      <c r="AA3556" s="34"/>
      <c r="AB3556" s="34"/>
      <c r="AC3556" s="35"/>
      <c r="AD3556" s="36"/>
      <c r="AE3556" s="49"/>
      <c r="AF3556" s="246"/>
      <c r="AG3556" s="257">
        <f t="shared" si="318"/>
        <v>0</v>
      </c>
      <c r="AH3556" s="252" t="str">
        <f t="shared" si="320"/>
        <v/>
      </c>
      <c r="AI3556" s="258">
        <f t="shared" si="321"/>
        <v>0</v>
      </c>
    </row>
    <row r="3557" spans="1:35" ht="14.25" customHeight="1" x14ac:dyDescent="0.2">
      <c r="A3557" s="20"/>
      <c r="B3557" s="7"/>
      <c r="C3557" s="7"/>
      <c r="D3557" s="88"/>
      <c r="E3557" s="6"/>
      <c r="F3557" s="88"/>
      <c r="G3557" s="14"/>
      <c r="H3557" s="14"/>
      <c r="I3557" s="17"/>
      <c r="J3557" s="17"/>
      <c r="K3557" s="6"/>
      <c r="L3557" s="6"/>
      <c r="M3557" s="136"/>
      <c r="N3557" s="14"/>
      <c r="O3557" s="26"/>
      <c r="P3557" s="14"/>
      <c r="Q3557" s="14"/>
      <c r="R3557" s="14"/>
      <c r="S3557" s="14"/>
      <c r="T3557" s="14"/>
      <c r="U3557" s="14"/>
      <c r="V3557" s="6"/>
      <c r="W3557" s="256">
        <f t="shared" si="317"/>
        <v>0</v>
      </c>
      <c r="X3557" s="144" t="str">
        <f t="shared" si="319"/>
        <v/>
      </c>
      <c r="Y3557" s="26"/>
      <c r="Z3557" s="34"/>
      <c r="AA3557" s="34"/>
      <c r="AB3557" s="34"/>
      <c r="AC3557" s="35"/>
      <c r="AD3557" s="36"/>
      <c r="AE3557" s="49"/>
      <c r="AF3557" s="246"/>
      <c r="AG3557" s="257">
        <f t="shared" si="318"/>
        <v>0</v>
      </c>
      <c r="AH3557" s="252" t="str">
        <f t="shared" si="320"/>
        <v/>
      </c>
      <c r="AI3557" s="258">
        <f t="shared" si="321"/>
        <v>0</v>
      </c>
    </row>
    <row r="3558" spans="1:35" ht="14.25" customHeight="1" x14ac:dyDescent="0.2">
      <c r="A3558" s="20"/>
      <c r="B3558" s="7"/>
      <c r="C3558" s="7"/>
      <c r="D3558" s="88"/>
      <c r="E3558" s="6"/>
      <c r="F3558" s="88"/>
      <c r="G3558" s="14"/>
      <c r="H3558" s="14"/>
      <c r="I3558" s="17"/>
      <c r="J3558" s="17"/>
      <c r="K3558" s="6"/>
      <c r="L3558" s="6"/>
      <c r="M3558" s="136"/>
      <c r="N3558" s="14"/>
      <c r="O3558" s="26"/>
      <c r="P3558" s="14"/>
      <c r="Q3558" s="14"/>
      <c r="R3558" s="14"/>
      <c r="S3558" s="14"/>
      <c r="T3558" s="14"/>
      <c r="U3558" s="14"/>
      <c r="V3558" s="6"/>
      <c r="W3558" s="256">
        <f t="shared" si="317"/>
        <v>0</v>
      </c>
      <c r="X3558" s="144" t="str">
        <f t="shared" si="319"/>
        <v/>
      </c>
      <c r="Y3558" s="26"/>
      <c r="Z3558" s="34"/>
      <c r="AA3558" s="34"/>
      <c r="AB3558" s="34"/>
      <c r="AC3558" s="35"/>
      <c r="AD3558" s="36"/>
      <c r="AE3558" s="49"/>
      <c r="AF3558" s="246"/>
      <c r="AG3558" s="257">
        <f t="shared" si="318"/>
        <v>0</v>
      </c>
      <c r="AH3558" s="252" t="str">
        <f t="shared" si="320"/>
        <v/>
      </c>
      <c r="AI3558" s="258">
        <f t="shared" si="321"/>
        <v>0</v>
      </c>
    </row>
    <row r="3559" spans="1:35" ht="14.25" customHeight="1" x14ac:dyDescent="0.2">
      <c r="A3559" s="20"/>
      <c r="B3559" s="7"/>
      <c r="C3559" s="7"/>
      <c r="D3559" s="88"/>
      <c r="E3559" s="6"/>
      <c r="F3559" s="88"/>
      <c r="G3559" s="14"/>
      <c r="H3559" s="14"/>
      <c r="I3559" s="17"/>
      <c r="J3559" s="17"/>
      <c r="K3559" s="6"/>
      <c r="L3559" s="6"/>
      <c r="M3559" s="136"/>
      <c r="N3559" s="14"/>
      <c r="O3559" s="26"/>
      <c r="P3559" s="14"/>
      <c r="Q3559" s="14"/>
      <c r="R3559" s="14"/>
      <c r="S3559" s="14"/>
      <c r="T3559" s="14"/>
      <c r="U3559" s="14"/>
      <c r="V3559" s="6"/>
      <c r="W3559" s="256">
        <f t="shared" si="317"/>
        <v>0</v>
      </c>
      <c r="X3559" s="144" t="str">
        <f t="shared" si="319"/>
        <v/>
      </c>
      <c r="Y3559" s="26"/>
      <c r="Z3559" s="34"/>
      <c r="AA3559" s="34"/>
      <c r="AB3559" s="34"/>
      <c r="AC3559" s="35"/>
      <c r="AD3559" s="36"/>
      <c r="AE3559" s="49"/>
      <c r="AF3559" s="246"/>
      <c r="AG3559" s="257">
        <f t="shared" si="318"/>
        <v>0</v>
      </c>
      <c r="AH3559" s="252" t="str">
        <f t="shared" si="320"/>
        <v/>
      </c>
      <c r="AI3559" s="258">
        <f t="shared" si="321"/>
        <v>0</v>
      </c>
    </row>
    <row r="3560" spans="1:35" ht="14.25" customHeight="1" x14ac:dyDescent="0.2">
      <c r="A3560" s="20"/>
      <c r="B3560" s="7"/>
      <c r="C3560" s="7"/>
      <c r="D3560" s="88"/>
      <c r="E3560" s="6"/>
      <c r="F3560" s="88"/>
      <c r="G3560" s="14"/>
      <c r="H3560" s="14"/>
      <c r="I3560" s="17"/>
      <c r="J3560" s="17"/>
      <c r="K3560" s="6"/>
      <c r="L3560" s="6"/>
      <c r="M3560" s="136"/>
      <c r="N3560" s="14"/>
      <c r="O3560" s="26"/>
      <c r="P3560" s="14"/>
      <c r="Q3560" s="14"/>
      <c r="R3560" s="14"/>
      <c r="S3560" s="14"/>
      <c r="T3560" s="14"/>
      <c r="U3560" s="14"/>
      <c r="V3560" s="6"/>
      <c r="W3560" s="256">
        <f t="shared" ref="W3560:W3623" si="322">S3560+T3560+U3560+V3560</f>
        <v>0</v>
      </c>
      <c r="X3560" s="144" t="str">
        <f t="shared" si="319"/>
        <v/>
      </c>
      <c r="Y3560" s="26"/>
      <c r="Z3560" s="34"/>
      <c r="AA3560" s="34"/>
      <c r="AB3560" s="34"/>
      <c r="AC3560" s="35"/>
      <c r="AD3560" s="36"/>
      <c r="AE3560" s="49"/>
      <c r="AF3560" s="246"/>
      <c r="AG3560" s="257">
        <f t="shared" ref="AG3560:AG3623" si="323">N3560*C3560</f>
        <v>0</v>
      </c>
      <c r="AH3560" s="252" t="str">
        <f t="shared" si="320"/>
        <v/>
      </c>
      <c r="AI3560" s="258">
        <f t="shared" si="321"/>
        <v>0</v>
      </c>
    </row>
    <row r="3561" spans="1:35" ht="14.25" customHeight="1" x14ac:dyDescent="0.2">
      <c r="A3561" s="20"/>
      <c r="B3561" s="7"/>
      <c r="C3561" s="7"/>
      <c r="D3561" s="88"/>
      <c r="E3561" s="6"/>
      <c r="F3561" s="88"/>
      <c r="G3561" s="14"/>
      <c r="H3561" s="14"/>
      <c r="I3561" s="17"/>
      <c r="J3561" s="17"/>
      <c r="K3561" s="6"/>
      <c r="L3561" s="6"/>
      <c r="M3561" s="136"/>
      <c r="N3561" s="14"/>
      <c r="O3561" s="26"/>
      <c r="P3561" s="14"/>
      <c r="Q3561" s="14"/>
      <c r="R3561" s="14"/>
      <c r="S3561" s="14"/>
      <c r="T3561" s="14"/>
      <c r="U3561" s="14"/>
      <c r="V3561" s="6"/>
      <c r="W3561" s="256">
        <f t="shared" si="322"/>
        <v>0</v>
      </c>
      <c r="X3561" s="144" t="str">
        <f t="shared" ref="X3561:X3624" si="324">IF(O3561="a",0,IF(O3561="d","0",IF(O3561="","",+N3561-S3561-T3561-U3561-V3561)))</f>
        <v/>
      </c>
      <c r="Y3561" s="26"/>
      <c r="Z3561" s="34"/>
      <c r="AA3561" s="34"/>
      <c r="AB3561" s="34"/>
      <c r="AC3561" s="35"/>
      <c r="AD3561" s="36"/>
      <c r="AE3561" s="49"/>
      <c r="AF3561" s="246"/>
      <c r="AG3561" s="257">
        <f t="shared" si="323"/>
        <v>0</v>
      </c>
      <c r="AH3561" s="252" t="str">
        <f t="shared" ref="AH3561:AH3624" si="325">IF(O3561="a",0,IF(O3561="d",0,IF(C3561="","",+N3561-(C3561*N3561))))</f>
        <v/>
      </c>
      <c r="AI3561" s="258">
        <f t="shared" si="321"/>
        <v>0</v>
      </c>
    </row>
    <row r="3562" spans="1:35" ht="14.25" customHeight="1" x14ac:dyDescent="0.2">
      <c r="A3562" s="20"/>
      <c r="B3562" s="7"/>
      <c r="C3562" s="7"/>
      <c r="D3562" s="88"/>
      <c r="E3562" s="6"/>
      <c r="F3562" s="88"/>
      <c r="G3562" s="14"/>
      <c r="H3562" s="14"/>
      <c r="I3562" s="17"/>
      <c r="J3562" s="17"/>
      <c r="K3562" s="6"/>
      <c r="L3562" s="6"/>
      <c r="M3562" s="136"/>
      <c r="N3562" s="14"/>
      <c r="O3562" s="26"/>
      <c r="P3562" s="14"/>
      <c r="Q3562" s="14"/>
      <c r="R3562" s="14"/>
      <c r="S3562" s="14"/>
      <c r="T3562" s="14"/>
      <c r="U3562" s="14"/>
      <c r="V3562" s="6"/>
      <c r="W3562" s="256">
        <f t="shared" si="322"/>
        <v>0</v>
      </c>
      <c r="X3562" s="144" t="str">
        <f t="shared" si="324"/>
        <v/>
      </c>
      <c r="Y3562" s="26"/>
      <c r="Z3562" s="34"/>
      <c r="AA3562" s="34"/>
      <c r="AB3562" s="34"/>
      <c r="AC3562" s="35"/>
      <c r="AD3562" s="36"/>
      <c r="AE3562" s="49"/>
      <c r="AF3562" s="246"/>
      <c r="AG3562" s="257">
        <f t="shared" si="323"/>
        <v>0</v>
      </c>
      <c r="AH3562" s="252" t="str">
        <f t="shared" si="325"/>
        <v/>
      </c>
      <c r="AI3562" s="258">
        <f t="shared" si="321"/>
        <v>0</v>
      </c>
    </row>
    <row r="3563" spans="1:35" ht="14.25" customHeight="1" x14ac:dyDescent="0.2">
      <c r="A3563" s="20"/>
      <c r="B3563" s="7"/>
      <c r="C3563" s="7"/>
      <c r="D3563" s="88"/>
      <c r="E3563" s="6"/>
      <c r="F3563" s="88"/>
      <c r="G3563" s="14"/>
      <c r="H3563" s="14"/>
      <c r="I3563" s="17"/>
      <c r="J3563" s="17"/>
      <c r="K3563" s="6"/>
      <c r="L3563" s="6"/>
      <c r="M3563" s="136"/>
      <c r="N3563" s="14"/>
      <c r="O3563" s="26"/>
      <c r="P3563" s="14"/>
      <c r="Q3563" s="14"/>
      <c r="R3563" s="14"/>
      <c r="S3563" s="14"/>
      <c r="T3563" s="14"/>
      <c r="U3563" s="14"/>
      <c r="V3563" s="6"/>
      <c r="W3563" s="256">
        <f t="shared" si="322"/>
        <v>0</v>
      </c>
      <c r="X3563" s="144" t="str">
        <f t="shared" si="324"/>
        <v/>
      </c>
      <c r="Y3563" s="26"/>
      <c r="Z3563" s="34"/>
      <c r="AA3563" s="34"/>
      <c r="AB3563" s="34"/>
      <c r="AC3563" s="35"/>
      <c r="AD3563" s="36"/>
      <c r="AE3563" s="49"/>
      <c r="AF3563" s="246"/>
      <c r="AG3563" s="257">
        <f t="shared" si="323"/>
        <v>0</v>
      </c>
      <c r="AH3563" s="252" t="str">
        <f t="shared" si="325"/>
        <v/>
      </c>
      <c r="AI3563" s="258">
        <f t="shared" si="321"/>
        <v>0</v>
      </c>
    </row>
    <row r="3564" spans="1:35" ht="14.25" customHeight="1" x14ac:dyDescent="0.2">
      <c r="A3564" s="20"/>
      <c r="B3564" s="7"/>
      <c r="C3564" s="7"/>
      <c r="D3564" s="88"/>
      <c r="E3564" s="6"/>
      <c r="F3564" s="88"/>
      <c r="G3564" s="14"/>
      <c r="H3564" s="14"/>
      <c r="I3564" s="17"/>
      <c r="J3564" s="17"/>
      <c r="K3564" s="6"/>
      <c r="L3564" s="6"/>
      <c r="M3564" s="136"/>
      <c r="N3564" s="14"/>
      <c r="O3564" s="26"/>
      <c r="P3564" s="14"/>
      <c r="Q3564" s="14"/>
      <c r="R3564" s="14"/>
      <c r="S3564" s="14"/>
      <c r="T3564" s="14"/>
      <c r="U3564" s="14"/>
      <c r="V3564" s="6"/>
      <c r="W3564" s="256">
        <f t="shared" si="322"/>
        <v>0</v>
      </c>
      <c r="X3564" s="144" t="str">
        <f t="shared" si="324"/>
        <v/>
      </c>
      <c r="Y3564" s="26"/>
      <c r="Z3564" s="34"/>
      <c r="AA3564" s="34"/>
      <c r="AB3564" s="34"/>
      <c r="AC3564" s="35"/>
      <c r="AD3564" s="36"/>
      <c r="AE3564" s="49"/>
      <c r="AF3564" s="246"/>
      <c r="AG3564" s="257">
        <f t="shared" si="323"/>
        <v>0</v>
      </c>
      <c r="AH3564" s="252" t="str">
        <f t="shared" si="325"/>
        <v/>
      </c>
      <c r="AI3564" s="258">
        <f t="shared" si="321"/>
        <v>0</v>
      </c>
    </row>
    <row r="3565" spans="1:35" ht="14.25" customHeight="1" x14ac:dyDescent="0.2">
      <c r="A3565" s="20"/>
      <c r="B3565" s="7"/>
      <c r="C3565" s="7"/>
      <c r="D3565" s="88"/>
      <c r="E3565" s="6"/>
      <c r="F3565" s="88"/>
      <c r="G3565" s="14"/>
      <c r="H3565" s="14"/>
      <c r="I3565" s="17"/>
      <c r="J3565" s="17"/>
      <c r="K3565" s="6"/>
      <c r="L3565" s="6"/>
      <c r="M3565" s="136"/>
      <c r="N3565" s="14"/>
      <c r="O3565" s="26"/>
      <c r="P3565" s="14"/>
      <c r="Q3565" s="14"/>
      <c r="R3565" s="14"/>
      <c r="S3565" s="14"/>
      <c r="T3565" s="14"/>
      <c r="U3565" s="14"/>
      <c r="V3565" s="6"/>
      <c r="W3565" s="256">
        <f t="shared" si="322"/>
        <v>0</v>
      </c>
      <c r="X3565" s="144" t="str">
        <f t="shared" si="324"/>
        <v/>
      </c>
      <c r="Y3565" s="26"/>
      <c r="Z3565" s="34"/>
      <c r="AA3565" s="34"/>
      <c r="AB3565" s="34"/>
      <c r="AC3565" s="35"/>
      <c r="AD3565" s="36"/>
      <c r="AE3565" s="49"/>
      <c r="AF3565" s="246"/>
      <c r="AG3565" s="257">
        <f t="shared" si="323"/>
        <v>0</v>
      </c>
      <c r="AH3565" s="252" t="str">
        <f t="shared" si="325"/>
        <v/>
      </c>
      <c r="AI3565" s="258">
        <f t="shared" si="321"/>
        <v>0</v>
      </c>
    </row>
    <row r="3566" spans="1:35" ht="14.25" customHeight="1" x14ac:dyDescent="0.2">
      <c r="A3566" s="20"/>
      <c r="B3566" s="7"/>
      <c r="C3566" s="7"/>
      <c r="D3566" s="88"/>
      <c r="E3566" s="6"/>
      <c r="F3566" s="88"/>
      <c r="G3566" s="14"/>
      <c r="H3566" s="14"/>
      <c r="I3566" s="17"/>
      <c r="J3566" s="17"/>
      <c r="K3566" s="6"/>
      <c r="L3566" s="6"/>
      <c r="M3566" s="136"/>
      <c r="N3566" s="14"/>
      <c r="O3566" s="26"/>
      <c r="P3566" s="14"/>
      <c r="Q3566" s="14"/>
      <c r="R3566" s="14"/>
      <c r="S3566" s="14"/>
      <c r="T3566" s="14"/>
      <c r="U3566" s="14"/>
      <c r="V3566" s="6"/>
      <c r="W3566" s="256">
        <f t="shared" si="322"/>
        <v>0</v>
      </c>
      <c r="X3566" s="144" t="str">
        <f t="shared" si="324"/>
        <v/>
      </c>
      <c r="Y3566" s="26"/>
      <c r="Z3566" s="34"/>
      <c r="AA3566" s="34"/>
      <c r="AB3566" s="34"/>
      <c r="AC3566" s="35"/>
      <c r="AD3566" s="36"/>
      <c r="AE3566" s="49"/>
      <c r="AF3566" s="246"/>
      <c r="AG3566" s="257">
        <f t="shared" si="323"/>
        <v>0</v>
      </c>
      <c r="AH3566" s="252" t="str">
        <f t="shared" si="325"/>
        <v/>
      </c>
      <c r="AI3566" s="258">
        <f t="shared" ref="AI3566:AI3629" si="326">AG3566-W3566</f>
        <v>0</v>
      </c>
    </row>
    <row r="3567" spans="1:35" ht="14.25" customHeight="1" x14ac:dyDescent="0.2">
      <c r="A3567" s="20"/>
      <c r="B3567" s="7"/>
      <c r="C3567" s="7"/>
      <c r="D3567" s="88"/>
      <c r="E3567" s="6"/>
      <c r="F3567" s="88"/>
      <c r="G3567" s="14"/>
      <c r="H3567" s="14"/>
      <c r="I3567" s="17"/>
      <c r="J3567" s="17"/>
      <c r="K3567" s="6"/>
      <c r="L3567" s="6"/>
      <c r="M3567" s="136"/>
      <c r="N3567" s="14"/>
      <c r="O3567" s="26"/>
      <c r="P3567" s="14"/>
      <c r="Q3567" s="14"/>
      <c r="R3567" s="14"/>
      <c r="S3567" s="14"/>
      <c r="T3567" s="14"/>
      <c r="U3567" s="14"/>
      <c r="V3567" s="6"/>
      <c r="W3567" s="256">
        <f t="shared" si="322"/>
        <v>0</v>
      </c>
      <c r="X3567" s="144" t="str">
        <f t="shared" si="324"/>
        <v/>
      </c>
      <c r="Y3567" s="26"/>
      <c r="Z3567" s="34"/>
      <c r="AA3567" s="34"/>
      <c r="AB3567" s="34"/>
      <c r="AC3567" s="35"/>
      <c r="AD3567" s="36"/>
      <c r="AE3567" s="49"/>
      <c r="AF3567" s="246"/>
      <c r="AG3567" s="257">
        <f t="shared" si="323"/>
        <v>0</v>
      </c>
      <c r="AH3567" s="252" t="str">
        <f t="shared" si="325"/>
        <v/>
      </c>
      <c r="AI3567" s="258">
        <f t="shared" si="326"/>
        <v>0</v>
      </c>
    </row>
    <row r="3568" spans="1:35" ht="14.25" customHeight="1" x14ac:dyDescent="0.2">
      <c r="A3568" s="20"/>
      <c r="B3568" s="7"/>
      <c r="C3568" s="7"/>
      <c r="D3568" s="88"/>
      <c r="E3568" s="6"/>
      <c r="F3568" s="88"/>
      <c r="G3568" s="14"/>
      <c r="H3568" s="14"/>
      <c r="I3568" s="17"/>
      <c r="J3568" s="17"/>
      <c r="K3568" s="6"/>
      <c r="L3568" s="6"/>
      <c r="M3568" s="136"/>
      <c r="N3568" s="14"/>
      <c r="O3568" s="26"/>
      <c r="P3568" s="14"/>
      <c r="Q3568" s="14"/>
      <c r="R3568" s="14"/>
      <c r="S3568" s="14"/>
      <c r="T3568" s="14"/>
      <c r="U3568" s="14"/>
      <c r="V3568" s="6"/>
      <c r="W3568" s="256">
        <f t="shared" si="322"/>
        <v>0</v>
      </c>
      <c r="X3568" s="144" t="str">
        <f t="shared" si="324"/>
        <v/>
      </c>
      <c r="Y3568" s="26"/>
      <c r="Z3568" s="34"/>
      <c r="AA3568" s="34"/>
      <c r="AB3568" s="34"/>
      <c r="AC3568" s="35"/>
      <c r="AD3568" s="36"/>
      <c r="AE3568" s="49"/>
      <c r="AF3568" s="246"/>
      <c r="AG3568" s="257">
        <f t="shared" si="323"/>
        <v>0</v>
      </c>
      <c r="AH3568" s="252" t="str">
        <f t="shared" si="325"/>
        <v/>
      </c>
      <c r="AI3568" s="258">
        <f t="shared" si="326"/>
        <v>0</v>
      </c>
    </row>
    <row r="3569" spans="1:35" ht="14.25" customHeight="1" x14ac:dyDescent="0.2">
      <c r="A3569" s="20"/>
      <c r="B3569" s="7"/>
      <c r="C3569" s="7"/>
      <c r="D3569" s="88"/>
      <c r="E3569" s="6"/>
      <c r="F3569" s="88"/>
      <c r="G3569" s="14"/>
      <c r="H3569" s="14"/>
      <c r="I3569" s="17"/>
      <c r="J3569" s="17"/>
      <c r="K3569" s="6"/>
      <c r="L3569" s="6"/>
      <c r="M3569" s="136"/>
      <c r="N3569" s="14"/>
      <c r="O3569" s="26"/>
      <c r="P3569" s="14"/>
      <c r="Q3569" s="14"/>
      <c r="R3569" s="14"/>
      <c r="S3569" s="14"/>
      <c r="T3569" s="14"/>
      <c r="U3569" s="14"/>
      <c r="V3569" s="6"/>
      <c r="W3569" s="256">
        <f t="shared" si="322"/>
        <v>0</v>
      </c>
      <c r="X3569" s="144" t="str">
        <f t="shared" si="324"/>
        <v/>
      </c>
      <c r="Y3569" s="26"/>
      <c r="Z3569" s="34"/>
      <c r="AA3569" s="34"/>
      <c r="AB3569" s="34"/>
      <c r="AC3569" s="35"/>
      <c r="AD3569" s="36"/>
      <c r="AE3569" s="49"/>
      <c r="AF3569" s="246"/>
      <c r="AG3569" s="257">
        <f t="shared" si="323"/>
        <v>0</v>
      </c>
      <c r="AH3569" s="252" t="str">
        <f t="shared" si="325"/>
        <v/>
      </c>
      <c r="AI3569" s="258">
        <f t="shared" si="326"/>
        <v>0</v>
      </c>
    </row>
    <row r="3570" spans="1:35" ht="14.25" customHeight="1" x14ac:dyDescent="0.2">
      <c r="A3570" s="20"/>
      <c r="B3570" s="7"/>
      <c r="C3570" s="7"/>
      <c r="D3570" s="88"/>
      <c r="E3570" s="6"/>
      <c r="F3570" s="88"/>
      <c r="G3570" s="14"/>
      <c r="H3570" s="14"/>
      <c r="I3570" s="17"/>
      <c r="J3570" s="17"/>
      <c r="K3570" s="6"/>
      <c r="L3570" s="6"/>
      <c r="M3570" s="136"/>
      <c r="N3570" s="14"/>
      <c r="O3570" s="26"/>
      <c r="P3570" s="14"/>
      <c r="Q3570" s="14"/>
      <c r="R3570" s="14"/>
      <c r="S3570" s="14"/>
      <c r="T3570" s="14"/>
      <c r="U3570" s="14"/>
      <c r="V3570" s="6"/>
      <c r="W3570" s="256">
        <f t="shared" si="322"/>
        <v>0</v>
      </c>
      <c r="X3570" s="144" t="str">
        <f t="shared" si="324"/>
        <v/>
      </c>
      <c r="Y3570" s="26"/>
      <c r="Z3570" s="34"/>
      <c r="AA3570" s="34"/>
      <c r="AB3570" s="34"/>
      <c r="AC3570" s="35"/>
      <c r="AD3570" s="36"/>
      <c r="AE3570" s="49"/>
      <c r="AF3570" s="246"/>
      <c r="AG3570" s="257">
        <f t="shared" si="323"/>
        <v>0</v>
      </c>
      <c r="AH3570" s="252" t="str">
        <f t="shared" si="325"/>
        <v/>
      </c>
      <c r="AI3570" s="258">
        <f t="shared" si="326"/>
        <v>0</v>
      </c>
    </row>
    <row r="3571" spans="1:35" ht="14.25" customHeight="1" x14ac:dyDescent="0.2">
      <c r="A3571" s="20"/>
      <c r="B3571" s="7"/>
      <c r="C3571" s="7"/>
      <c r="D3571" s="88"/>
      <c r="E3571" s="6"/>
      <c r="F3571" s="88"/>
      <c r="G3571" s="14"/>
      <c r="H3571" s="14"/>
      <c r="I3571" s="17"/>
      <c r="J3571" s="17"/>
      <c r="K3571" s="6"/>
      <c r="L3571" s="6"/>
      <c r="M3571" s="136"/>
      <c r="N3571" s="14"/>
      <c r="O3571" s="26"/>
      <c r="P3571" s="14"/>
      <c r="Q3571" s="14"/>
      <c r="R3571" s="14"/>
      <c r="S3571" s="14"/>
      <c r="T3571" s="14"/>
      <c r="U3571" s="14"/>
      <c r="V3571" s="6"/>
      <c r="W3571" s="256">
        <f t="shared" si="322"/>
        <v>0</v>
      </c>
      <c r="X3571" s="144" t="str">
        <f t="shared" si="324"/>
        <v/>
      </c>
      <c r="Y3571" s="26"/>
      <c r="Z3571" s="34"/>
      <c r="AA3571" s="34"/>
      <c r="AB3571" s="34"/>
      <c r="AC3571" s="35"/>
      <c r="AD3571" s="36"/>
      <c r="AE3571" s="49"/>
      <c r="AF3571" s="246"/>
      <c r="AG3571" s="257">
        <f t="shared" si="323"/>
        <v>0</v>
      </c>
      <c r="AH3571" s="252" t="str">
        <f t="shared" si="325"/>
        <v/>
      </c>
      <c r="AI3571" s="258">
        <f t="shared" si="326"/>
        <v>0</v>
      </c>
    </row>
    <row r="3572" spans="1:35" ht="14.25" customHeight="1" x14ac:dyDescent="0.2">
      <c r="A3572" s="20"/>
      <c r="B3572" s="7"/>
      <c r="C3572" s="7"/>
      <c r="D3572" s="88"/>
      <c r="E3572" s="6"/>
      <c r="F3572" s="88"/>
      <c r="G3572" s="14"/>
      <c r="H3572" s="14"/>
      <c r="I3572" s="17"/>
      <c r="J3572" s="17"/>
      <c r="K3572" s="6"/>
      <c r="L3572" s="6"/>
      <c r="M3572" s="136"/>
      <c r="N3572" s="14"/>
      <c r="O3572" s="26"/>
      <c r="P3572" s="14"/>
      <c r="Q3572" s="14"/>
      <c r="R3572" s="14"/>
      <c r="S3572" s="14"/>
      <c r="T3572" s="14"/>
      <c r="U3572" s="14"/>
      <c r="V3572" s="6"/>
      <c r="W3572" s="256">
        <f t="shared" si="322"/>
        <v>0</v>
      </c>
      <c r="X3572" s="144" t="str">
        <f t="shared" si="324"/>
        <v/>
      </c>
      <c r="Y3572" s="26"/>
      <c r="Z3572" s="34"/>
      <c r="AA3572" s="34"/>
      <c r="AB3572" s="34"/>
      <c r="AC3572" s="35"/>
      <c r="AD3572" s="36"/>
      <c r="AE3572" s="49"/>
      <c r="AF3572" s="246"/>
      <c r="AG3572" s="257">
        <f t="shared" si="323"/>
        <v>0</v>
      </c>
      <c r="AH3572" s="252" t="str">
        <f t="shared" si="325"/>
        <v/>
      </c>
      <c r="AI3572" s="258">
        <f t="shared" si="326"/>
        <v>0</v>
      </c>
    </row>
    <row r="3573" spans="1:35" ht="14.25" customHeight="1" x14ac:dyDescent="0.2">
      <c r="A3573" s="20"/>
      <c r="B3573" s="7"/>
      <c r="C3573" s="7"/>
      <c r="D3573" s="88"/>
      <c r="E3573" s="6"/>
      <c r="F3573" s="88"/>
      <c r="G3573" s="14"/>
      <c r="H3573" s="14"/>
      <c r="I3573" s="17"/>
      <c r="J3573" s="17"/>
      <c r="K3573" s="6"/>
      <c r="L3573" s="6"/>
      <c r="M3573" s="136"/>
      <c r="N3573" s="14"/>
      <c r="O3573" s="26"/>
      <c r="P3573" s="14"/>
      <c r="Q3573" s="14"/>
      <c r="R3573" s="14"/>
      <c r="S3573" s="14"/>
      <c r="T3573" s="14"/>
      <c r="U3573" s="14"/>
      <c r="V3573" s="6"/>
      <c r="W3573" s="256">
        <f t="shared" si="322"/>
        <v>0</v>
      </c>
      <c r="X3573" s="144" t="str">
        <f t="shared" si="324"/>
        <v/>
      </c>
      <c r="Y3573" s="26"/>
      <c r="Z3573" s="34"/>
      <c r="AA3573" s="34"/>
      <c r="AB3573" s="34"/>
      <c r="AC3573" s="35"/>
      <c r="AD3573" s="36"/>
      <c r="AE3573" s="49"/>
      <c r="AF3573" s="246"/>
      <c r="AG3573" s="257">
        <f t="shared" si="323"/>
        <v>0</v>
      </c>
      <c r="AH3573" s="252" t="str">
        <f t="shared" si="325"/>
        <v/>
      </c>
      <c r="AI3573" s="258">
        <f t="shared" si="326"/>
        <v>0</v>
      </c>
    </row>
    <row r="3574" spans="1:35" ht="14.25" customHeight="1" x14ac:dyDescent="0.2">
      <c r="A3574" s="20"/>
      <c r="B3574" s="7"/>
      <c r="C3574" s="7"/>
      <c r="D3574" s="88"/>
      <c r="E3574" s="6"/>
      <c r="F3574" s="88"/>
      <c r="G3574" s="14"/>
      <c r="H3574" s="14"/>
      <c r="I3574" s="17"/>
      <c r="J3574" s="17"/>
      <c r="K3574" s="6"/>
      <c r="L3574" s="6"/>
      <c r="M3574" s="136"/>
      <c r="N3574" s="14"/>
      <c r="O3574" s="26"/>
      <c r="P3574" s="14"/>
      <c r="Q3574" s="14"/>
      <c r="R3574" s="14"/>
      <c r="S3574" s="14"/>
      <c r="T3574" s="14"/>
      <c r="U3574" s="14"/>
      <c r="V3574" s="6"/>
      <c r="W3574" s="256">
        <f t="shared" si="322"/>
        <v>0</v>
      </c>
      <c r="X3574" s="144" t="str">
        <f t="shared" si="324"/>
        <v/>
      </c>
      <c r="Y3574" s="26"/>
      <c r="Z3574" s="34"/>
      <c r="AA3574" s="34"/>
      <c r="AB3574" s="34"/>
      <c r="AC3574" s="35"/>
      <c r="AD3574" s="36"/>
      <c r="AE3574" s="49"/>
      <c r="AF3574" s="246"/>
      <c r="AG3574" s="257">
        <f t="shared" si="323"/>
        <v>0</v>
      </c>
      <c r="AH3574" s="252" t="str">
        <f t="shared" si="325"/>
        <v/>
      </c>
      <c r="AI3574" s="258">
        <f t="shared" si="326"/>
        <v>0</v>
      </c>
    </row>
    <row r="3575" spans="1:35" ht="14.25" customHeight="1" x14ac:dyDescent="0.2">
      <c r="A3575" s="20"/>
      <c r="B3575" s="7"/>
      <c r="C3575" s="7"/>
      <c r="D3575" s="88"/>
      <c r="E3575" s="6"/>
      <c r="F3575" s="88"/>
      <c r="G3575" s="14"/>
      <c r="H3575" s="14"/>
      <c r="I3575" s="17"/>
      <c r="J3575" s="17"/>
      <c r="K3575" s="6"/>
      <c r="L3575" s="6"/>
      <c r="M3575" s="136"/>
      <c r="N3575" s="14"/>
      <c r="O3575" s="26"/>
      <c r="P3575" s="14"/>
      <c r="Q3575" s="14"/>
      <c r="R3575" s="14"/>
      <c r="S3575" s="14"/>
      <c r="T3575" s="14"/>
      <c r="U3575" s="14"/>
      <c r="V3575" s="6"/>
      <c r="W3575" s="256">
        <f t="shared" si="322"/>
        <v>0</v>
      </c>
      <c r="X3575" s="144" t="str">
        <f t="shared" si="324"/>
        <v/>
      </c>
      <c r="Y3575" s="26"/>
      <c r="Z3575" s="34"/>
      <c r="AA3575" s="34"/>
      <c r="AB3575" s="34"/>
      <c r="AC3575" s="35"/>
      <c r="AD3575" s="36"/>
      <c r="AE3575" s="49"/>
      <c r="AF3575" s="246"/>
      <c r="AG3575" s="257">
        <f t="shared" si="323"/>
        <v>0</v>
      </c>
      <c r="AH3575" s="252" t="str">
        <f t="shared" si="325"/>
        <v/>
      </c>
      <c r="AI3575" s="258">
        <f t="shared" si="326"/>
        <v>0</v>
      </c>
    </row>
    <row r="3576" spans="1:35" ht="14.25" customHeight="1" x14ac:dyDescent="0.2">
      <c r="A3576" s="20"/>
      <c r="B3576" s="7"/>
      <c r="C3576" s="7"/>
      <c r="D3576" s="88"/>
      <c r="E3576" s="6"/>
      <c r="F3576" s="88"/>
      <c r="G3576" s="14"/>
      <c r="H3576" s="14"/>
      <c r="I3576" s="17"/>
      <c r="J3576" s="17"/>
      <c r="K3576" s="6"/>
      <c r="L3576" s="6"/>
      <c r="M3576" s="136"/>
      <c r="N3576" s="14"/>
      <c r="O3576" s="26"/>
      <c r="P3576" s="14"/>
      <c r="Q3576" s="14"/>
      <c r="R3576" s="14"/>
      <c r="S3576" s="14"/>
      <c r="T3576" s="14"/>
      <c r="U3576" s="14"/>
      <c r="V3576" s="6"/>
      <c r="W3576" s="256">
        <f t="shared" si="322"/>
        <v>0</v>
      </c>
      <c r="X3576" s="144" t="str">
        <f t="shared" si="324"/>
        <v/>
      </c>
      <c r="Y3576" s="26"/>
      <c r="Z3576" s="34"/>
      <c r="AA3576" s="34"/>
      <c r="AB3576" s="34"/>
      <c r="AC3576" s="35"/>
      <c r="AD3576" s="36"/>
      <c r="AE3576" s="49"/>
      <c r="AF3576" s="246"/>
      <c r="AG3576" s="257">
        <f t="shared" si="323"/>
        <v>0</v>
      </c>
      <c r="AH3576" s="252" t="str">
        <f t="shared" si="325"/>
        <v/>
      </c>
      <c r="AI3576" s="258">
        <f t="shared" si="326"/>
        <v>0</v>
      </c>
    </row>
    <row r="3577" spans="1:35" ht="14.25" customHeight="1" x14ac:dyDescent="0.2">
      <c r="A3577" s="20"/>
      <c r="B3577" s="7"/>
      <c r="C3577" s="7"/>
      <c r="D3577" s="88"/>
      <c r="E3577" s="6"/>
      <c r="F3577" s="88"/>
      <c r="G3577" s="14"/>
      <c r="H3577" s="14"/>
      <c r="I3577" s="17"/>
      <c r="J3577" s="17"/>
      <c r="K3577" s="6"/>
      <c r="L3577" s="6"/>
      <c r="M3577" s="136"/>
      <c r="N3577" s="14"/>
      <c r="O3577" s="26"/>
      <c r="P3577" s="14"/>
      <c r="Q3577" s="14"/>
      <c r="R3577" s="14"/>
      <c r="S3577" s="14"/>
      <c r="T3577" s="14"/>
      <c r="U3577" s="14"/>
      <c r="V3577" s="6"/>
      <c r="W3577" s="256">
        <f t="shared" si="322"/>
        <v>0</v>
      </c>
      <c r="X3577" s="144" t="str">
        <f t="shared" si="324"/>
        <v/>
      </c>
      <c r="Y3577" s="26"/>
      <c r="Z3577" s="34"/>
      <c r="AA3577" s="34"/>
      <c r="AB3577" s="34"/>
      <c r="AC3577" s="35"/>
      <c r="AD3577" s="36"/>
      <c r="AE3577" s="49"/>
      <c r="AF3577" s="246"/>
      <c r="AG3577" s="257">
        <f t="shared" si="323"/>
        <v>0</v>
      </c>
      <c r="AH3577" s="252" t="str">
        <f t="shared" si="325"/>
        <v/>
      </c>
      <c r="AI3577" s="258">
        <f t="shared" si="326"/>
        <v>0</v>
      </c>
    </row>
    <row r="3578" spans="1:35" ht="14.25" customHeight="1" x14ac:dyDescent="0.2">
      <c r="A3578" s="20"/>
      <c r="B3578" s="7"/>
      <c r="C3578" s="7"/>
      <c r="D3578" s="88"/>
      <c r="E3578" s="6"/>
      <c r="F3578" s="88"/>
      <c r="G3578" s="14"/>
      <c r="H3578" s="14"/>
      <c r="I3578" s="17"/>
      <c r="J3578" s="17"/>
      <c r="K3578" s="6"/>
      <c r="L3578" s="6"/>
      <c r="M3578" s="136"/>
      <c r="N3578" s="14"/>
      <c r="O3578" s="26"/>
      <c r="P3578" s="14"/>
      <c r="Q3578" s="14"/>
      <c r="R3578" s="14"/>
      <c r="S3578" s="14"/>
      <c r="T3578" s="14"/>
      <c r="U3578" s="14"/>
      <c r="V3578" s="6"/>
      <c r="W3578" s="256">
        <f t="shared" si="322"/>
        <v>0</v>
      </c>
      <c r="X3578" s="144" t="str">
        <f t="shared" si="324"/>
        <v/>
      </c>
      <c r="Y3578" s="26"/>
      <c r="Z3578" s="34"/>
      <c r="AA3578" s="34"/>
      <c r="AB3578" s="34"/>
      <c r="AC3578" s="35"/>
      <c r="AD3578" s="36"/>
      <c r="AE3578" s="49"/>
      <c r="AF3578" s="246"/>
      <c r="AG3578" s="257">
        <f t="shared" si="323"/>
        <v>0</v>
      </c>
      <c r="AH3578" s="252" t="str">
        <f t="shared" si="325"/>
        <v/>
      </c>
      <c r="AI3578" s="258">
        <f t="shared" si="326"/>
        <v>0</v>
      </c>
    </row>
    <row r="3579" spans="1:35" ht="14.25" customHeight="1" x14ac:dyDescent="0.2">
      <c r="A3579" s="20"/>
      <c r="B3579" s="7"/>
      <c r="C3579" s="7"/>
      <c r="D3579" s="88"/>
      <c r="E3579" s="6"/>
      <c r="F3579" s="88"/>
      <c r="G3579" s="14"/>
      <c r="H3579" s="14"/>
      <c r="I3579" s="17"/>
      <c r="J3579" s="17"/>
      <c r="K3579" s="6"/>
      <c r="L3579" s="6"/>
      <c r="M3579" s="136"/>
      <c r="N3579" s="14"/>
      <c r="O3579" s="26"/>
      <c r="P3579" s="14"/>
      <c r="Q3579" s="14"/>
      <c r="R3579" s="14"/>
      <c r="S3579" s="14"/>
      <c r="T3579" s="14"/>
      <c r="U3579" s="14"/>
      <c r="V3579" s="6"/>
      <c r="W3579" s="256">
        <f t="shared" si="322"/>
        <v>0</v>
      </c>
      <c r="X3579" s="144" t="str">
        <f t="shared" si="324"/>
        <v/>
      </c>
      <c r="Y3579" s="26"/>
      <c r="Z3579" s="34"/>
      <c r="AA3579" s="34"/>
      <c r="AB3579" s="34"/>
      <c r="AC3579" s="35"/>
      <c r="AD3579" s="36"/>
      <c r="AE3579" s="49"/>
      <c r="AF3579" s="246"/>
      <c r="AG3579" s="257">
        <f t="shared" si="323"/>
        <v>0</v>
      </c>
      <c r="AH3579" s="252" t="str">
        <f t="shared" si="325"/>
        <v/>
      </c>
      <c r="AI3579" s="258">
        <f t="shared" si="326"/>
        <v>0</v>
      </c>
    </row>
    <row r="3580" spans="1:35" ht="14.25" customHeight="1" x14ac:dyDescent="0.2">
      <c r="A3580" s="20"/>
      <c r="B3580" s="7"/>
      <c r="C3580" s="7"/>
      <c r="D3580" s="88"/>
      <c r="E3580" s="6"/>
      <c r="F3580" s="88"/>
      <c r="G3580" s="14"/>
      <c r="H3580" s="14"/>
      <c r="I3580" s="17"/>
      <c r="J3580" s="17"/>
      <c r="K3580" s="6"/>
      <c r="L3580" s="6"/>
      <c r="M3580" s="136"/>
      <c r="N3580" s="14"/>
      <c r="O3580" s="26"/>
      <c r="P3580" s="14"/>
      <c r="Q3580" s="14"/>
      <c r="R3580" s="14"/>
      <c r="S3580" s="14"/>
      <c r="T3580" s="14"/>
      <c r="U3580" s="14"/>
      <c r="V3580" s="6"/>
      <c r="W3580" s="256">
        <f t="shared" si="322"/>
        <v>0</v>
      </c>
      <c r="X3580" s="144" t="str">
        <f t="shared" si="324"/>
        <v/>
      </c>
      <c r="Y3580" s="26"/>
      <c r="Z3580" s="34"/>
      <c r="AA3580" s="34"/>
      <c r="AB3580" s="34"/>
      <c r="AC3580" s="35"/>
      <c r="AD3580" s="36"/>
      <c r="AE3580" s="49"/>
      <c r="AF3580" s="246"/>
      <c r="AG3580" s="257">
        <f t="shared" si="323"/>
        <v>0</v>
      </c>
      <c r="AH3580" s="252" t="str">
        <f t="shared" si="325"/>
        <v/>
      </c>
      <c r="AI3580" s="258">
        <f t="shared" si="326"/>
        <v>0</v>
      </c>
    </row>
    <row r="3581" spans="1:35" ht="14.25" customHeight="1" x14ac:dyDescent="0.2">
      <c r="A3581" s="20"/>
      <c r="B3581" s="7"/>
      <c r="C3581" s="7"/>
      <c r="D3581" s="88"/>
      <c r="E3581" s="6"/>
      <c r="F3581" s="88"/>
      <c r="G3581" s="14"/>
      <c r="H3581" s="14"/>
      <c r="I3581" s="17"/>
      <c r="J3581" s="17"/>
      <c r="K3581" s="6"/>
      <c r="L3581" s="6"/>
      <c r="M3581" s="136"/>
      <c r="N3581" s="14"/>
      <c r="O3581" s="26"/>
      <c r="P3581" s="14"/>
      <c r="Q3581" s="14"/>
      <c r="R3581" s="14"/>
      <c r="S3581" s="14"/>
      <c r="T3581" s="14"/>
      <c r="U3581" s="14"/>
      <c r="V3581" s="6"/>
      <c r="W3581" s="256">
        <f t="shared" si="322"/>
        <v>0</v>
      </c>
      <c r="X3581" s="144" t="str">
        <f t="shared" si="324"/>
        <v/>
      </c>
      <c r="Y3581" s="26"/>
      <c r="Z3581" s="34"/>
      <c r="AA3581" s="34"/>
      <c r="AB3581" s="34"/>
      <c r="AC3581" s="35"/>
      <c r="AD3581" s="36"/>
      <c r="AE3581" s="49"/>
      <c r="AF3581" s="246"/>
      <c r="AG3581" s="257">
        <f t="shared" si="323"/>
        <v>0</v>
      </c>
      <c r="AH3581" s="252" t="str">
        <f t="shared" si="325"/>
        <v/>
      </c>
      <c r="AI3581" s="258">
        <f t="shared" si="326"/>
        <v>0</v>
      </c>
    </row>
    <row r="3582" spans="1:35" ht="14.25" customHeight="1" x14ac:dyDescent="0.2">
      <c r="A3582" s="20"/>
      <c r="B3582" s="7"/>
      <c r="C3582" s="7"/>
      <c r="D3582" s="88"/>
      <c r="E3582" s="6"/>
      <c r="F3582" s="88"/>
      <c r="G3582" s="14"/>
      <c r="H3582" s="14"/>
      <c r="I3582" s="17"/>
      <c r="J3582" s="17"/>
      <c r="K3582" s="6"/>
      <c r="L3582" s="6"/>
      <c r="M3582" s="136"/>
      <c r="N3582" s="14"/>
      <c r="O3582" s="26"/>
      <c r="P3582" s="14"/>
      <c r="Q3582" s="14"/>
      <c r="R3582" s="14"/>
      <c r="S3582" s="14"/>
      <c r="T3582" s="14"/>
      <c r="U3582" s="14"/>
      <c r="V3582" s="6"/>
      <c r="W3582" s="256">
        <f t="shared" si="322"/>
        <v>0</v>
      </c>
      <c r="X3582" s="144" t="str">
        <f t="shared" si="324"/>
        <v/>
      </c>
      <c r="Y3582" s="26"/>
      <c r="Z3582" s="34"/>
      <c r="AA3582" s="34"/>
      <c r="AB3582" s="34"/>
      <c r="AC3582" s="35"/>
      <c r="AD3582" s="36"/>
      <c r="AE3582" s="49"/>
      <c r="AF3582" s="246"/>
      <c r="AG3582" s="257">
        <f t="shared" si="323"/>
        <v>0</v>
      </c>
      <c r="AH3582" s="252" t="str">
        <f t="shared" si="325"/>
        <v/>
      </c>
      <c r="AI3582" s="258">
        <f t="shared" si="326"/>
        <v>0</v>
      </c>
    </row>
    <row r="3583" spans="1:35" ht="14.25" customHeight="1" x14ac:dyDescent="0.2">
      <c r="A3583" s="20"/>
      <c r="B3583" s="7"/>
      <c r="C3583" s="7"/>
      <c r="D3583" s="88"/>
      <c r="E3583" s="6"/>
      <c r="F3583" s="88"/>
      <c r="G3583" s="14"/>
      <c r="H3583" s="14"/>
      <c r="I3583" s="17"/>
      <c r="J3583" s="17"/>
      <c r="K3583" s="6"/>
      <c r="L3583" s="6"/>
      <c r="M3583" s="136"/>
      <c r="N3583" s="14"/>
      <c r="O3583" s="26"/>
      <c r="P3583" s="14"/>
      <c r="Q3583" s="14"/>
      <c r="R3583" s="14"/>
      <c r="S3583" s="14"/>
      <c r="T3583" s="14"/>
      <c r="U3583" s="14"/>
      <c r="V3583" s="6"/>
      <c r="W3583" s="256">
        <f t="shared" si="322"/>
        <v>0</v>
      </c>
      <c r="X3583" s="144" t="str">
        <f t="shared" si="324"/>
        <v/>
      </c>
      <c r="Y3583" s="26"/>
      <c r="Z3583" s="34"/>
      <c r="AA3583" s="34"/>
      <c r="AB3583" s="34"/>
      <c r="AC3583" s="35"/>
      <c r="AD3583" s="36"/>
      <c r="AE3583" s="49"/>
      <c r="AF3583" s="246"/>
      <c r="AG3583" s="257">
        <f t="shared" si="323"/>
        <v>0</v>
      </c>
      <c r="AH3583" s="252" t="str">
        <f t="shared" si="325"/>
        <v/>
      </c>
      <c r="AI3583" s="258">
        <f t="shared" si="326"/>
        <v>0</v>
      </c>
    </row>
    <row r="3584" spans="1:35" ht="14.25" customHeight="1" x14ac:dyDescent="0.2">
      <c r="A3584" s="20"/>
      <c r="B3584" s="7"/>
      <c r="C3584" s="7"/>
      <c r="D3584" s="88"/>
      <c r="E3584" s="6"/>
      <c r="F3584" s="88"/>
      <c r="G3584" s="14"/>
      <c r="H3584" s="14"/>
      <c r="I3584" s="17"/>
      <c r="J3584" s="17"/>
      <c r="K3584" s="6"/>
      <c r="L3584" s="6"/>
      <c r="M3584" s="136"/>
      <c r="N3584" s="14"/>
      <c r="O3584" s="26"/>
      <c r="P3584" s="14"/>
      <c r="Q3584" s="14"/>
      <c r="R3584" s="14"/>
      <c r="S3584" s="14"/>
      <c r="T3584" s="14"/>
      <c r="U3584" s="14"/>
      <c r="V3584" s="6"/>
      <c r="W3584" s="256">
        <f t="shared" si="322"/>
        <v>0</v>
      </c>
      <c r="X3584" s="144" t="str">
        <f t="shared" si="324"/>
        <v/>
      </c>
      <c r="Y3584" s="26"/>
      <c r="Z3584" s="34"/>
      <c r="AA3584" s="34"/>
      <c r="AB3584" s="34"/>
      <c r="AC3584" s="35"/>
      <c r="AD3584" s="36"/>
      <c r="AE3584" s="49"/>
      <c r="AF3584" s="246"/>
      <c r="AG3584" s="257">
        <f t="shared" si="323"/>
        <v>0</v>
      </c>
      <c r="AH3584" s="252" t="str">
        <f t="shared" si="325"/>
        <v/>
      </c>
      <c r="AI3584" s="258">
        <f t="shared" si="326"/>
        <v>0</v>
      </c>
    </row>
    <row r="3585" spans="1:35" ht="14.25" customHeight="1" x14ac:dyDescent="0.2">
      <c r="A3585" s="20"/>
      <c r="B3585" s="7"/>
      <c r="C3585" s="7"/>
      <c r="D3585" s="88"/>
      <c r="E3585" s="6"/>
      <c r="F3585" s="88"/>
      <c r="G3585" s="14"/>
      <c r="H3585" s="14"/>
      <c r="I3585" s="17"/>
      <c r="J3585" s="17"/>
      <c r="K3585" s="6"/>
      <c r="L3585" s="6"/>
      <c r="M3585" s="136"/>
      <c r="N3585" s="14"/>
      <c r="O3585" s="26"/>
      <c r="P3585" s="14"/>
      <c r="Q3585" s="14"/>
      <c r="R3585" s="14"/>
      <c r="S3585" s="14"/>
      <c r="T3585" s="14"/>
      <c r="U3585" s="14"/>
      <c r="V3585" s="6"/>
      <c r="W3585" s="256">
        <f t="shared" si="322"/>
        <v>0</v>
      </c>
      <c r="X3585" s="144" t="str">
        <f t="shared" si="324"/>
        <v/>
      </c>
      <c r="Y3585" s="26"/>
      <c r="Z3585" s="34"/>
      <c r="AA3585" s="34"/>
      <c r="AB3585" s="34"/>
      <c r="AC3585" s="35"/>
      <c r="AD3585" s="36"/>
      <c r="AE3585" s="49"/>
      <c r="AF3585" s="246"/>
      <c r="AG3585" s="257">
        <f t="shared" si="323"/>
        <v>0</v>
      </c>
      <c r="AH3585" s="252" t="str">
        <f t="shared" si="325"/>
        <v/>
      </c>
      <c r="AI3585" s="258">
        <f t="shared" si="326"/>
        <v>0</v>
      </c>
    </row>
    <row r="3586" spans="1:35" ht="14.25" customHeight="1" x14ac:dyDescent="0.2">
      <c r="A3586" s="20"/>
      <c r="B3586" s="7"/>
      <c r="C3586" s="7"/>
      <c r="D3586" s="88"/>
      <c r="E3586" s="6"/>
      <c r="F3586" s="88"/>
      <c r="G3586" s="14"/>
      <c r="H3586" s="14"/>
      <c r="I3586" s="17"/>
      <c r="J3586" s="17"/>
      <c r="K3586" s="6"/>
      <c r="L3586" s="6"/>
      <c r="M3586" s="136"/>
      <c r="N3586" s="14"/>
      <c r="O3586" s="26"/>
      <c r="P3586" s="14"/>
      <c r="Q3586" s="14"/>
      <c r="R3586" s="14"/>
      <c r="S3586" s="14"/>
      <c r="T3586" s="14"/>
      <c r="U3586" s="14"/>
      <c r="V3586" s="6"/>
      <c r="W3586" s="256">
        <f t="shared" si="322"/>
        <v>0</v>
      </c>
      <c r="X3586" s="144" t="str">
        <f t="shared" si="324"/>
        <v/>
      </c>
      <c r="Y3586" s="26"/>
      <c r="Z3586" s="34"/>
      <c r="AA3586" s="34"/>
      <c r="AB3586" s="34"/>
      <c r="AC3586" s="35"/>
      <c r="AD3586" s="36"/>
      <c r="AE3586" s="49"/>
      <c r="AF3586" s="246"/>
      <c r="AG3586" s="257">
        <f t="shared" si="323"/>
        <v>0</v>
      </c>
      <c r="AH3586" s="252" t="str">
        <f t="shared" si="325"/>
        <v/>
      </c>
      <c r="AI3586" s="258">
        <f t="shared" si="326"/>
        <v>0</v>
      </c>
    </row>
    <row r="3587" spans="1:35" ht="14.25" customHeight="1" x14ac:dyDescent="0.2">
      <c r="A3587" s="20"/>
      <c r="B3587" s="7"/>
      <c r="C3587" s="7"/>
      <c r="D3587" s="88"/>
      <c r="E3587" s="6"/>
      <c r="F3587" s="88"/>
      <c r="G3587" s="14"/>
      <c r="H3587" s="14"/>
      <c r="I3587" s="17"/>
      <c r="J3587" s="17"/>
      <c r="K3587" s="6"/>
      <c r="L3587" s="6"/>
      <c r="M3587" s="136"/>
      <c r="N3587" s="14"/>
      <c r="O3587" s="26"/>
      <c r="P3587" s="14"/>
      <c r="Q3587" s="14"/>
      <c r="R3587" s="14"/>
      <c r="S3587" s="14"/>
      <c r="T3587" s="14"/>
      <c r="U3587" s="14"/>
      <c r="V3587" s="6"/>
      <c r="W3587" s="256">
        <f t="shared" si="322"/>
        <v>0</v>
      </c>
      <c r="X3587" s="144" t="str">
        <f t="shared" si="324"/>
        <v/>
      </c>
      <c r="Y3587" s="26"/>
      <c r="Z3587" s="34"/>
      <c r="AA3587" s="34"/>
      <c r="AB3587" s="34"/>
      <c r="AC3587" s="35"/>
      <c r="AD3587" s="36"/>
      <c r="AE3587" s="49"/>
      <c r="AF3587" s="246"/>
      <c r="AG3587" s="257">
        <f t="shared" si="323"/>
        <v>0</v>
      </c>
      <c r="AH3587" s="252" t="str">
        <f t="shared" si="325"/>
        <v/>
      </c>
      <c r="AI3587" s="258">
        <f t="shared" si="326"/>
        <v>0</v>
      </c>
    </row>
    <row r="3588" spans="1:35" ht="14.25" customHeight="1" x14ac:dyDescent="0.2">
      <c r="A3588" s="20"/>
      <c r="B3588" s="7"/>
      <c r="C3588" s="7"/>
      <c r="D3588" s="88"/>
      <c r="E3588" s="6"/>
      <c r="F3588" s="88"/>
      <c r="G3588" s="14"/>
      <c r="H3588" s="14"/>
      <c r="I3588" s="17"/>
      <c r="J3588" s="17"/>
      <c r="K3588" s="6"/>
      <c r="L3588" s="6"/>
      <c r="M3588" s="136"/>
      <c r="N3588" s="14"/>
      <c r="O3588" s="26"/>
      <c r="P3588" s="14"/>
      <c r="Q3588" s="14"/>
      <c r="R3588" s="14"/>
      <c r="S3588" s="14"/>
      <c r="T3588" s="14"/>
      <c r="U3588" s="14"/>
      <c r="V3588" s="6"/>
      <c r="W3588" s="256">
        <f t="shared" si="322"/>
        <v>0</v>
      </c>
      <c r="X3588" s="144" t="str">
        <f t="shared" si="324"/>
        <v/>
      </c>
      <c r="Y3588" s="26"/>
      <c r="Z3588" s="34"/>
      <c r="AA3588" s="34"/>
      <c r="AB3588" s="34"/>
      <c r="AC3588" s="35"/>
      <c r="AD3588" s="36"/>
      <c r="AE3588" s="49"/>
      <c r="AF3588" s="246"/>
      <c r="AG3588" s="257">
        <f t="shared" si="323"/>
        <v>0</v>
      </c>
      <c r="AH3588" s="252" t="str">
        <f t="shared" si="325"/>
        <v/>
      </c>
      <c r="AI3588" s="258">
        <f t="shared" si="326"/>
        <v>0</v>
      </c>
    </row>
    <row r="3589" spans="1:35" ht="14.25" customHeight="1" x14ac:dyDescent="0.2">
      <c r="A3589" s="20"/>
      <c r="B3589" s="7"/>
      <c r="C3589" s="7"/>
      <c r="D3589" s="88"/>
      <c r="E3589" s="6"/>
      <c r="F3589" s="88"/>
      <c r="G3589" s="14"/>
      <c r="H3589" s="14"/>
      <c r="I3589" s="17"/>
      <c r="J3589" s="17"/>
      <c r="K3589" s="6"/>
      <c r="L3589" s="6"/>
      <c r="M3589" s="136"/>
      <c r="N3589" s="14"/>
      <c r="O3589" s="26"/>
      <c r="P3589" s="14"/>
      <c r="Q3589" s="14"/>
      <c r="R3589" s="14"/>
      <c r="S3589" s="14"/>
      <c r="T3589" s="14"/>
      <c r="U3589" s="14"/>
      <c r="V3589" s="6"/>
      <c r="W3589" s="256">
        <f t="shared" si="322"/>
        <v>0</v>
      </c>
      <c r="X3589" s="144" t="str">
        <f t="shared" si="324"/>
        <v/>
      </c>
      <c r="Y3589" s="26"/>
      <c r="Z3589" s="34"/>
      <c r="AA3589" s="34"/>
      <c r="AB3589" s="34"/>
      <c r="AC3589" s="35"/>
      <c r="AD3589" s="36"/>
      <c r="AE3589" s="49"/>
      <c r="AF3589" s="246"/>
      <c r="AG3589" s="257">
        <f t="shared" si="323"/>
        <v>0</v>
      </c>
      <c r="AH3589" s="252" t="str">
        <f t="shared" si="325"/>
        <v/>
      </c>
      <c r="AI3589" s="258">
        <f t="shared" si="326"/>
        <v>0</v>
      </c>
    </row>
    <row r="3590" spans="1:35" ht="14.25" customHeight="1" x14ac:dyDescent="0.2">
      <c r="A3590" s="20"/>
      <c r="B3590" s="7"/>
      <c r="C3590" s="7"/>
      <c r="D3590" s="88"/>
      <c r="E3590" s="6"/>
      <c r="F3590" s="88"/>
      <c r="G3590" s="14"/>
      <c r="H3590" s="14"/>
      <c r="I3590" s="17"/>
      <c r="J3590" s="17"/>
      <c r="K3590" s="6"/>
      <c r="L3590" s="6"/>
      <c r="M3590" s="136"/>
      <c r="N3590" s="14"/>
      <c r="O3590" s="26"/>
      <c r="P3590" s="14"/>
      <c r="Q3590" s="14"/>
      <c r="R3590" s="14"/>
      <c r="S3590" s="14"/>
      <c r="T3590" s="14"/>
      <c r="U3590" s="14"/>
      <c r="V3590" s="6"/>
      <c r="W3590" s="256">
        <f t="shared" si="322"/>
        <v>0</v>
      </c>
      <c r="X3590" s="144" t="str">
        <f t="shared" si="324"/>
        <v/>
      </c>
      <c r="Y3590" s="26"/>
      <c r="Z3590" s="34"/>
      <c r="AA3590" s="34"/>
      <c r="AB3590" s="34"/>
      <c r="AC3590" s="35"/>
      <c r="AD3590" s="36"/>
      <c r="AE3590" s="49"/>
      <c r="AF3590" s="246"/>
      <c r="AG3590" s="257">
        <f t="shared" si="323"/>
        <v>0</v>
      </c>
      <c r="AH3590" s="252" t="str">
        <f t="shared" si="325"/>
        <v/>
      </c>
      <c r="AI3590" s="258">
        <f t="shared" si="326"/>
        <v>0</v>
      </c>
    </row>
    <row r="3591" spans="1:35" ht="14.25" customHeight="1" x14ac:dyDescent="0.2">
      <c r="A3591" s="20"/>
      <c r="B3591" s="7"/>
      <c r="C3591" s="7"/>
      <c r="D3591" s="88"/>
      <c r="E3591" s="6"/>
      <c r="F3591" s="88"/>
      <c r="G3591" s="14"/>
      <c r="H3591" s="14"/>
      <c r="I3591" s="17"/>
      <c r="J3591" s="17"/>
      <c r="K3591" s="6"/>
      <c r="L3591" s="6"/>
      <c r="M3591" s="136"/>
      <c r="N3591" s="14"/>
      <c r="O3591" s="26"/>
      <c r="P3591" s="14"/>
      <c r="Q3591" s="14"/>
      <c r="R3591" s="14"/>
      <c r="S3591" s="14"/>
      <c r="T3591" s="14"/>
      <c r="U3591" s="14"/>
      <c r="V3591" s="6"/>
      <c r="W3591" s="256">
        <f t="shared" si="322"/>
        <v>0</v>
      </c>
      <c r="X3591" s="144" t="str">
        <f t="shared" si="324"/>
        <v/>
      </c>
      <c r="Y3591" s="26"/>
      <c r="Z3591" s="34"/>
      <c r="AA3591" s="34"/>
      <c r="AB3591" s="34"/>
      <c r="AC3591" s="35"/>
      <c r="AD3591" s="36"/>
      <c r="AE3591" s="49"/>
      <c r="AF3591" s="246"/>
      <c r="AG3591" s="257">
        <f t="shared" si="323"/>
        <v>0</v>
      </c>
      <c r="AH3591" s="252" t="str">
        <f t="shared" si="325"/>
        <v/>
      </c>
      <c r="AI3591" s="258">
        <f t="shared" si="326"/>
        <v>0</v>
      </c>
    </row>
    <row r="3592" spans="1:35" ht="14.25" customHeight="1" x14ac:dyDescent="0.2">
      <c r="A3592" s="20"/>
      <c r="B3592" s="7"/>
      <c r="C3592" s="7"/>
      <c r="D3592" s="88"/>
      <c r="E3592" s="6"/>
      <c r="F3592" s="88"/>
      <c r="G3592" s="14"/>
      <c r="H3592" s="14"/>
      <c r="I3592" s="17"/>
      <c r="J3592" s="17"/>
      <c r="K3592" s="6"/>
      <c r="L3592" s="6"/>
      <c r="M3592" s="136"/>
      <c r="N3592" s="14"/>
      <c r="O3592" s="26"/>
      <c r="P3592" s="14"/>
      <c r="Q3592" s="14"/>
      <c r="R3592" s="14"/>
      <c r="S3592" s="14"/>
      <c r="T3592" s="14"/>
      <c r="U3592" s="14"/>
      <c r="V3592" s="6"/>
      <c r="W3592" s="256">
        <f t="shared" si="322"/>
        <v>0</v>
      </c>
      <c r="X3592" s="144" t="str">
        <f t="shared" si="324"/>
        <v/>
      </c>
      <c r="Y3592" s="26"/>
      <c r="Z3592" s="34"/>
      <c r="AA3592" s="34"/>
      <c r="AB3592" s="34"/>
      <c r="AC3592" s="35"/>
      <c r="AD3592" s="36"/>
      <c r="AE3592" s="49"/>
      <c r="AF3592" s="246"/>
      <c r="AG3592" s="257">
        <f t="shared" si="323"/>
        <v>0</v>
      </c>
      <c r="AH3592" s="252" t="str">
        <f t="shared" si="325"/>
        <v/>
      </c>
      <c r="AI3592" s="258">
        <f t="shared" si="326"/>
        <v>0</v>
      </c>
    </row>
    <row r="3593" spans="1:35" ht="14.25" customHeight="1" x14ac:dyDescent="0.2">
      <c r="A3593" s="20"/>
      <c r="B3593" s="7"/>
      <c r="C3593" s="7"/>
      <c r="D3593" s="88"/>
      <c r="E3593" s="6"/>
      <c r="F3593" s="88"/>
      <c r="G3593" s="14"/>
      <c r="H3593" s="14"/>
      <c r="I3593" s="17"/>
      <c r="J3593" s="17"/>
      <c r="K3593" s="6"/>
      <c r="L3593" s="6"/>
      <c r="M3593" s="136"/>
      <c r="N3593" s="14"/>
      <c r="O3593" s="26"/>
      <c r="P3593" s="14"/>
      <c r="Q3593" s="14"/>
      <c r="R3593" s="14"/>
      <c r="S3593" s="14"/>
      <c r="T3593" s="14"/>
      <c r="U3593" s="14"/>
      <c r="V3593" s="6"/>
      <c r="W3593" s="256">
        <f t="shared" si="322"/>
        <v>0</v>
      </c>
      <c r="X3593" s="144" t="str">
        <f t="shared" si="324"/>
        <v/>
      </c>
      <c r="Y3593" s="26"/>
      <c r="Z3593" s="34"/>
      <c r="AA3593" s="34"/>
      <c r="AB3593" s="34"/>
      <c r="AC3593" s="35"/>
      <c r="AD3593" s="36"/>
      <c r="AE3593" s="49"/>
      <c r="AF3593" s="246"/>
      <c r="AG3593" s="257">
        <f t="shared" si="323"/>
        <v>0</v>
      </c>
      <c r="AH3593" s="252" t="str">
        <f t="shared" si="325"/>
        <v/>
      </c>
      <c r="AI3593" s="258">
        <f t="shared" si="326"/>
        <v>0</v>
      </c>
    </row>
    <row r="3594" spans="1:35" ht="14.25" customHeight="1" x14ac:dyDescent="0.2">
      <c r="A3594" s="20"/>
      <c r="B3594" s="7"/>
      <c r="C3594" s="7"/>
      <c r="D3594" s="88"/>
      <c r="E3594" s="6"/>
      <c r="F3594" s="88"/>
      <c r="G3594" s="14"/>
      <c r="H3594" s="14"/>
      <c r="I3594" s="17"/>
      <c r="J3594" s="17"/>
      <c r="K3594" s="6"/>
      <c r="L3594" s="6"/>
      <c r="M3594" s="136"/>
      <c r="N3594" s="14"/>
      <c r="O3594" s="26"/>
      <c r="P3594" s="14"/>
      <c r="Q3594" s="14"/>
      <c r="R3594" s="14"/>
      <c r="S3594" s="14"/>
      <c r="T3594" s="14"/>
      <c r="U3594" s="14"/>
      <c r="V3594" s="6"/>
      <c r="W3594" s="256">
        <f t="shared" si="322"/>
        <v>0</v>
      </c>
      <c r="X3594" s="144" t="str">
        <f t="shared" si="324"/>
        <v/>
      </c>
      <c r="Y3594" s="26"/>
      <c r="Z3594" s="34"/>
      <c r="AA3594" s="34"/>
      <c r="AB3594" s="34"/>
      <c r="AC3594" s="35"/>
      <c r="AD3594" s="36"/>
      <c r="AE3594" s="49"/>
      <c r="AF3594" s="246"/>
      <c r="AG3594" s="257">
        <f t="shared" si="323"/>
        <v>0</v>
      </c>
      <c r="AH3594" s="252" t="str">
        <f t="shared" si="325"/>
        <v/>
      </c>
      <c r="AI3594" s="258">
        <f t="shared" si="326"/>
        <v>0</v>
      </c>
    </row>
    <row r="3595" spans="1:35" ht="14.25" customHeight="1" x14ac:dyDescent="0.2">
      <c r="A3595" s="20"/>
      <c r="B3595" s="7"/>
      <c r="C3595" s="7"/>
      <c r="D3595" s="88"/>
      <c r="E3595" s="6"/>
      <c r="F3595" s="88"/>
      <c r="G3595" s="14"/>
      <c r="H3595" s="14"/>
      <c r="I3595" s="17"/>
      <c r="J3595" s="17"/>
      <c r="K3595" s="6"/>
      <c r="L3595" s="6"/>
      <c r="M3595" s="136"/>
      <c r="N3595" s="14"/>
      <c r="O3595" s="26"/>
      <c r="P3595" s="14"/>
      <c r="Q3595" s="14"/>
      <c r="R3595" s="14"/>
      <c r="S3595" s="14"/>
      <c r="T3595" s="14"/>
      <c r="U3595" s="14"/>
      <c r="V3595" s="6"/>
      <c r="W3595" s="256">
        <f t="shared" si="322"/>
        <v>0</v>
      </c>
      <c r="X3595" s="144" t="str">
        <f t="shared" si="324"/>
        <v/>
      </c>
      <c r="Y3595" s="26"/>
      <c r="Z3595" s="34"/>
      <c r="AA3595" s="34"/>
      <c r="AB3595" s="34"/>
      <c r="AC3595" s="35"/>
      <c r="AD3595" s="36"/>
      <c r="AE3595" s="49"/>
      <c r="AF3595" s="246"/>
      <c r="AG3595" s="257">
        <f t="shared" si="323"/>
        <v>0</v>
      </c>
      <c r="AH3595" s="252" t="str">
        <f t="shared" si="325"/>
        <v/>
      </c>
      <c r="AI3595" s="258">
        <f t="shared" si="326"/>
        <v>0</v>
      </c>
    </row>
    <row r="3596" spans="1:35" ht="14.25" customHeight="1" x14ac:dyDescent="0.2">
      <c r="A3596" s="20"/>
      <c r="B3596" s="7"/>
      <c r="C3596" s="7"/>
      <c r="D3596" s="88"/>
      <c r="E3596" s="6"/>
      <c r="F3596" s="88"/>
      <c r="G3596" s="14"/>
      <c r="H3596" s="14"/>
      <c r="I3596" s="17"/>
      <c r="J3596" s="17"/>
      <c r="K3596" s="6"/>
      <c r="L3596" s="6"/>
      <c r="M3596" s="136"/>
      <c r="N3596" s="14"/>
      <c r="O3596" s="26"/>
      <c r="P3596" s="14"/>
      <c r="Q3596" s="14"/>
      <c r="R3596" s="14"/>
      <c r="S3596" s="14"/>
      <c r="T3596" s="14"/>
      <c r="U3596" s="14"/>
      <c r="V3596" s="6"/>
      <c r="W3596" s="256">
        <f t="shared" si="322"/>
        <v>0</v>
      </c>
      <c r="X3596" s="144" t="str">
        <f t="shared" si="324"/>
        <v/>
      </c>
      <c r="Y3596" s="26"/>
      <c r="Z3596" s="34"/>
      <c r="AA3596" s="34"/>
      <c r="AB3596" s="34"/>
      <c r="AC3596" s="35"/>
      <c r="AD3596" s="36"/>
      <c r="AE3596" s="49"/>
      <c r="AF3596" s="246"/>
      <c r="AG3596" s="257">
        <f t="shared" si="323"/>
        <v>0</v>
      </c>
      <c r="AH3596" s="252" t="str">
        <f t="shared" si="325"/>
        <v/>
      </c>
      <c r="AI3596" s="258">
        <f t="shared" si="326"/>
        <v>0</v>
      </c>
    </row>
    <row r="3597" spans="1:35" ht="14.25" customHeight="1" x14ac:dyDescent="0.2">
      <c r="A3597" s="20"/>
      <c r="B3597" s="7"/>
      <c r="C3597" s="7"/>
      <c r="D3597" s="88"/>
      <c r="E3597" s="6"/>
      <c r="F3597" s="88"/>
      <c r="G3597" s="14"/>
      <c r="H3597" s="14"/>
      <c r="I3597" s="17"/>
      <c r="J3597" s="17"/>
      <c r="K3597" s="6"/>
      <c r="L3597" s="6"/>
      <c r="M3597" s="136"/>
      <c r="N3597" s="14"/>
      <c r="O3597" s="26"/>
      <c r="P3597" s="14"/>
      <c r="Q3597" s="14"/>
      <c r="R3597" s="14"/>
      <c r="S3597" s="14"/>
      <c r="T3597" s="14"/>
      <c r="U3597" s="14"/>
      <c r="V3597" s="6"/>
      <c r="W3597" s="256">
        <f t="shared" si="322"/>
        <v>0</v>
      </c>
      <c r="X3597" s="144" t="str">
        <f t="shared" si="324"/>
        <v/>
      </c>
      <c r="Y3597" s="26"/>
      <c r="Z3597" s="34"/>
      <c r="AA3597" s="34"/>
      <c r="AB3597" s="34"/>
      <c r="AC3597" s="35"/>
      <c r="AD3597" s="36"/>
      <c r="AE3597" s="49"/>
      <c r="AF3597" s="246"/>
      <c r="AG3597" s="257">
        <f t="shared" si="323"/>
        <v>0</v>
      </c>
      <c r="AH3597" s="252" t="str">
        <f t="shared" si="325"/>
        <v/>
      </c>
      <c r="AI3597" s="258">
        <f t="shared" si="326"/>
        <v>0</v>
      </c>
    </row>
    <row r="3598" spans="1:35" ht="14.25" customHeight="1" x14ac:dyDescent="0.2">
      <c r="A3598" s="20"/>
      <c r="B3598" s="7"/>
      <c r="C3598" s="7"/>
      <c r="D3598" s="88"/>
      <c r="E3598" s="6"/>
      <c r="F3598" s="88"/>
      <c r="G3598" s="14"/>
      <c r="H3598" s="14"/>
      <c r="I3598" s="17"/>
      <c r="J3598" s="17"/>
      <c r="K3598" s="6"/>
      <c r="L3598" s="6"/>
      <c r="M3598" s="136"/>
      <c r="N3598" s="14"/>
      <c r="O3598" s="26"/>
      <c r="P3598" s="14"/>
      <c r="Q3598" s="14"/>
      <c r="R3598" s="14"/>
      <c r="S3598" s="14"/>
      <c r="T3598" s="14"/>
      <c r="U3598" s="14"/>
      <c r="V3598" s="6"/>
      <c r="W3598" s="256">
        <f t="shared" si="322"/>
        <v>0</v>
      </c>
      <c r="X3598" s="144" t="str">
        <f t="shared" si="324"/>
        <v/>
      </c>
      <c r="Y3598" s="26"/>
      <c r="Z3598" s="34"/>
      <c r="AA3598" s="34"/>
      <c r="AB3598" s="34"/>
      <c r="AC3598" s="35"/>
      <c r="AD3598" s="36"/>
      <c r="AE3598" s="49"/>
      <c r="AF3598" s="246"/>
      <c r="AG3598" s="257">
        <f t="shared" si="323"/>
        <v>0</v>
      </c>
      <c r="AH3598" s="252" t="str">
        <f t="shared" si="325"/>
        <v/>
      </c>
      <c r="AI3598" s="258">
        <f t="shared" si="326"/>
        <v>0</v>
      </c>
    </row>
    <row r="3599" spans="1:35" ht="14.25" customHeight="1" x14ac:dyDescent="0.2">
      <c r="A3599" s="20"/>
      <c r="B3599" s="7"/>
      <c r="C3599" s="7"/>
      <c r="D3599" s="88"/>
      <c r="E3599" s="6"/>
      <c r="F3599" s="88"/>
      <c r="G3599" s="14"/>
      <c r="H3599" s="14"/>
      <c r="I3599" s="17"/>
      <c r="J3599" s="17"/>
      <c r="K3599" s="6"/>
      <c r="L3599" s="6"/>
      <c r="M3599" s="136"/>
      <c r="N3599" s="14"/>
      <c r="O3599" s="26"/>
      <c r="P3599" s="14"/>
      <c r="Q3599" s="14"/>
      <c r="R3599" s="14"/>
      <c r="S3599" s="14"/>
      <c r="T3599" s="14"/>
      <c r="U3599" s="14"/>
      <c r="V3599" s="6"/>
      <c r="W3599" s="256">
        <f t="shared" si="322"/>
        <v>0</v>
      </c>
      <c r="X3599" s="144" t="str">
        <f t="shared" si="324"/>
        <v/>
      </c>
      <c r="Y3599" s="26"/>
      <c r="Z3599" s="34"/>
      <c r="AA3599" s="34"/>
      <c r="AB3599" s="34"/>
      <c r="AC3599" s="35"/>
      <c r="AD3599" s="36"/>
      <c r="AE3599" s="49"/>
      <c r="AF3599" s="246"/>
      <c r="AG3599" s="257">
        <f t="shared" si="323"/>
        <v>0</v>
      </c>
      <c r="AH3599" s="252" t="str">
        <f t="shared" si="325"/>
        <v/>
      </c>
      <c r="AI3599" s="258">
        <f t="shared" si="326"/>
        <v>0</v>
      </c>
    </row>
    <row r="3600" spans="1:35" ht="14.25" customHeight="1" x14ac:dyDescent="0.2">
      <c r="A3600" s="20"/>
      <c r="B3600" s="7"/>
      <c r="C3600" s="7"/>
      <c r="D3600" s="88"/>
      <c r="E3600" s="6"/>
      <c r="F3600" s="88"/>
      <c r="G3600" s="14"/>
      <c r="H3600" s="14"/>
      <c r="I3600" s="17"/>
      <c r="J3600" s="17"/>
      <c r="K3600" s="6"/>
      <c r="L3600" s="6"/>
      <c r="M3600" s="136"/>
      <c r="N3600" s="14"/>
      <c r="O3600" s="26"/>
      <c r="P3600" s="14"/>
      <c r="Q3600" s="14"/>
      <c r="R3600" s="14"/>
      <c r="S3600" s="14"/>
      <c r="T3600" s="14"/>
      <c r="U3600" s="14"/>
      <c r="V3600" s="6"/>
      <c r="W3600" s="256">
        <f t="shared" si="322"/>
        <v>0</v>
      </c>
      <c r="X3600" s="144" t="str">
        <f t="shared" si="324"/>
        <v/>
      </c>
      <c r="Y3600" s="26"/>
      <c r="Z3600" s="34"/>
      <c r="AA3600" s="34"/>
      <c r="AB3600" s="34"/>
      <c r="AC3600" s="35"/>
      <c r="AD3600" s="36"/>
      <c r="AE3600" s="49"/>
      <c r="AF3600" s="246"/>
      <c r="AG3600" s="257">
        <f t="shared" si="323"/>
        <v>0</v>
      </c>
      <c r="AH3600" s="252" t="str">
        <f t="shared" si="325"/>
        <v/>
      </c>
      <c r="AI3600" s="258">
        <f t="shared" si="326"/>
        <v>0</v>
      </c>
    </row>
    <row r="3601" spans="1:35" ht="14.25" customHeight="1" x14ac:dyDescent="0.2">
      <c r="A3601" s="20"/>
      <c r="B3601" s="7"/>
      <c r="C3601" s="7"/>
      <c r="D3601" s="88"/>
      <c r="E3601" s="6"/>
      <c r="F3601" s="88"/>
      <c r="G3601" s="14"/>
      <c r="H3601" s="14"/>
      <c r="I3601" s="17"/>
      <c r="J3601" s="17"/>
      <c r="K3601" s="6"/>
      <c r="L3601" s="6"/>
      <c r="M3601" s="136"/>
      <c r="N3601" s="14"/>
      <c r="O3601" s="26"/>
      <c r="P3601" s="14"/>
      <c r="Q3601" s="14"/>
      <c r="R3601" s="14"/>
      <c r="S3601" s="14"/>
      <c r="T3601" s="14"/>
      <c r="U3601" s="14"/>
      <c r="V3601" s="6"/>
      <c r="W3601" s="256">
        <f t="shared" si="322"/>
        <v>0</v>
      </c>
      <c r="X3601" s="144" t="str">
        <f t="shared" si="324"/>
        <v/>
      </c>
      <c r="Y3601" s="26"/>
      <c r="Z3601" s="34"/>
      <c r="AA3601" s="34"/>
      <c r="AB3601" s="34"/>
      <c r="AC3601" s="35"/>
      <c r="AD3601" s="36"/>
      <c r="AE3601" s="49"/>
      <c r="AF3601" s="246"/>
      <c r="AG3601" s="257">
        <f t="shared" si="323"/>
        <v>0</v>
      </c>
      <c r="AH3601" s="252" t="str">
        <f t="shared" si="325"/>
        <v/>
      </c>
      <c r="AI3601" s="258">
        <f t="shared" si="326"/>
        <v>0</v>
      </c>
    </row>
    <row r="3602" spans="1:35" ht="14.25" customHeight="1" x14ac:dyDescent="0.2">
      <c r="A3602" s="20"/>
      <c r="B3602" s="7"/>
      <c r="C3602" s="7"/>
      <c r="D3602" s="88"/>
      <c r="E3602" s="6"/>
      <c r="F3602" s="88"/>
      <c r="G3602" s="14"/>
      <c r="H3602" s="14"/>
      <c r="I3602" s="17"/>
      <c r="J3602" s="17"/>
      <c r="K3602" s="6"/>
      <c r="L3602" s="6"/>
      <c r="M3602" s="136"/>
      <c r="N3602" s="14"/>
      <c r="O3602" s="26"/>
      <c r="P3602" s="14"/>
      <c r="Q3602" s="14"/>
      <c r="R3602" s="14"/>
      <c r="S3602" s="14"/>
      <c r="T3602" s="14"/>
      <c r="U3602" s="14"/>
      <c r="V3602" s="6"/>
      <c r="W3602" s="256">
        <f t="shared" si="322"/>
        <v>0</v>
      </c>
      <c r="X3602" s="144" t="str">
        <f t="shared" si="324"/>
        <v/>
      </c>
      <c r="Y3602" s="26"/>
      <c r="Z3602" s="34"/>
      <c r="AA3602" s="34"/>
      <c r="AB3602" s="34"/>
      <c r="AC3602" s="35"/>
      <c r="AD3602" s="36"/>
      <c r="AE3602" s="49"/>
      <c r="AF3602" s="246"/>
      <c r="AG3602" s="257">
        <f t="shared" si="323"/>
        <v>0</v>
      </c>
      <c r="AH3602" s="252" t="str">
        <f t="shared" si="325"/>
        <v/>
      </c>
      <c r="AI3602" s="258">
        <f t="shared" si="326"/>
        <v>0</v>
      </c>
    </row>
    <row r="3603" spans="1:35" ht="14.25" customHeight="1" x14ac:dyDescent="0.2">
      <c r="A3603" s="20"/>
      <c r="B3603" s="7"/>
      <c r="C3603" s="7"/>
      <c r="D3603" s="88"/>
      <c r="E3603" s="6"/>
      <c r="F3603" s="88"/>
      <c r="G3603" s="14"/>
      <c r="H3603" s="14"/>
      <c r="I3603" s="17"/>
      <c r="J3603" s="17"/>
      <c r="K3603" s="6"/>
      <c r="L3603" s="6"/>
      <c r="M3603" s="136"/>
      <c r="N3603" s="14"/>
      <c r="O3603" s="26"/>
      <c r="P3603" s="14"/>
      <c r="Q3603" s="14"/>
      <c r="R3603" s="14"/>
      <c r="S3603" s="14"/>
      <c r="T3603" s="14"/>
      <c r="U3603" s="14"/>
      <c r="V3603" s="6"/>
      <c r="W3603" s="256">
        <f t="shared" si="322"/>
        <v>0</v>
      </c>
      <c r="X3603" s="144" t="str">
        <f t="shared" si="324"/>
        <v/>
      </c>
      <c r="Y3603" s="26"/>
      <c r="Z3603" s="34"/>
      <c r="AA3603" s="34"/>
      <c r="AB3603" s="34"/>
      <c r="AC3603" s="35"/>
      <c r="AD3603" s="36"/>
      <c r="AE3603" s="49"/>
      <c r="AF3603" s="246"/>
      <c r="AG3603" s="257">
        <f t="shared" si="323"/>
        <v>0</v>
      </c>
      <c r="AH3603" s="252" t="str">
        <f t="shared" si="325"/>
        <v/>
      </c>
      <c r="AI3603" s="258">
        <f t="shared" si="326"/>
        <v>0</v>
      </c>
    </row>
    <row r="3604" spans="1:35" ht="14.25" customHeight="1" x14ac:dyDescent="0.2">
      <c r="A3604" s="20"/>
      <c r="B3604" s="7"/>
      <c r="C3604" s="7"/>
      <c r="D3604" s="88"/>
      <c r="E3604" s="6"/>
      <c r="F3604" s="88"/>
      <c r="G3604" s="14"/>
      <c r="H3604" s="14"/>
      <c r="I3604" s="17"/>
      <c r="J3604" s="17"/>
      <c r="K3604" s="6"/>
      <c r="L3604" s="6"/>
      <c r="M3604" s="136"/>
      <c r="N3604" s="14"/>
      <c r="O3604" s="26"/>
      <c r="P3604" s="14"/>
      <c r="Q3604" s="14"/>
      <c r="R3604" s="14"/>
      <c r="S3604" s="14"/>
      <c r="T3604" s="14"/>
      <c r="U3604" s="14"/>
      <c r="V3604" s="6"/>
      <c r="W3604" s="256">
        <f t="shared" si="322"/>
        <v>0</v>
      </c>
      <c r="X3604" s="144" t="str">
        <f t="shared" si="324"/>
        <v/>
      </c>
      <c r="Y3604" s="26"/>
      <c r="Z3604" s="34"/>
      <c r="AA3604" s="34"/>
      <c r="AB3604" s="34"/>
      <c r="AC3604" s="35"/>
      <c r="AD3604" s="36"/>
      <c r="AE3604" s="49"/>
      <c r="AF3604" s="246"/>
      <c r="AG3604" s="257">
        <f t="shared" si="323"/>
        <v>0</v>
      </c>
      <c r="AH3604" s="252" t="str">
        <f t="shared" si="325"/>
        <v/>
      </c>
      <c r="AI3604" s="258">
        <f t="shared" si="326"/>
        <v>0</v>
      </c>
    </row>
    <row r="3605" spans="1:35" ht="14.25" customHeight="1" x14ac:dyDescent="0.2">
      <c r="A3605" s="20"/>
      <c r="B3605" s="7"/>
      <c r="C3605" s="7"/>
      <c r="D3605" s="88"/>
      <c r="E3605" s="6"/>
      <c r="F3605" s="88"/>
      <c r="G3605" s="14"/>
      <c r="H3605" s="14"/>
      <c r="I3605" s="17"/>
      <c r="J3605" s="17"/>
      <c r="K3605" s="6"/>
      <c r="L3605" s="6"/>
      <c r="M3605" s="136"/>
      <c r="N3605" s="14"/>
      <c r="O3605" s="26"/>
      <c r="P3605" s="14"/>
      <c r="Q3605" s="14"/>
      <c r="R3605" s="14"/>
      <c r="S3605" s="14"/>
      <c r="T3605" s="14"/>
      <c r="U3605" s="14"/>
      <c r="V3605" s="6"/>
      <c r="W3605" s="256">
        <f t="shared" si="322"/>
        <v>0</v>
      </c>
      <c r="X3605" s="144" t="str">
        <f t="shared" si="324"/>
        <v/>
      </c>
      <c r="Y3605" s="26"/>
      <c r="Z3605" s="34"/>
      <c r="AA3605" s="34"/>
      <c r="AB3605" s="34"/>
      <c r="AC3605" s="35"/>
      <c r="AD3605" s="36"/>
      <c r="AE3605" s="49"/>
      <c r="AF3605" s="246"/>
      <c r="AG3605" s="257">
        <f t="shared" si="323"/>
        <v>0</v>
      </c>
      <c r="AH3605" s="252" t="str">
        <f t="shared" si="325"/>
        <v/>
      </c>
      <c r="AI3605" s="258">
        <f t="shared" si="326"/>
        <v>0</v>
      </c>
    </row>
    <row r="3606" spans="1:35" ht="14.25" customHeight="1" x14ac:dyDescent="0.2">
      <c r="A3606" s="20"/>
      <c r="B3606" s="7"/>
      <c r="C3606" s="7"/>
      <c r="D3606" s="88"/>
      <c r="E3606" s="6"/>
      <c r="F3606" s="88"/>
      <c r="G3606" s="14"/>
      <c r="H3606" s="14"/>
      <c r="I3606" s="17"/>
      <c r="J3606" s="17"/>
      <c r="K3606" s="6"/>
      <c r="L3606" s="6"/>
      <c r="M3606" s="136"/>
      <c r="N3606" s="14"/>
      <c r="O3606" s="26"/>
      <c r="P3606" s="14"/>
      <c r="Q3606" s="14"/>
      <c r="R3606" s="14"/>
      <c r="S3606" s="14"/>
      <c r="T3606" s="14"/>
      <c r="U3606" s="14"/>
      <c r="V3606" s="6"/>
      <c r="W3606" s="256">
        <f t="shared" si="322"/>
        <v>0</v>
      </c>
      <c r="X3606" s="144" t="str">
        <f t="shared" si="324"/>
        <v/>
      </c>
      <c r="Y3606" s="26"/>
      <c r="Z3606" s="34"/>
      <c r="AA3606" s="34"/>
      <c r="AB3606" s="34"/>
      <c r="AC3606" s="35"/>
      <c r="AD3606" s="36"/>
      <c r="AE3606" s="49"/>
      <c r="AF3606" s="246"/>
      <c r="AG3606" s="257">
        <f t="shared" si="323"/>
        <v>0</v>
      </c>
      <c r="AH3606" s="252" t="str">
        <f t="shared" si="325"/>
        <v/>
      </c>
      <c r="AI3606" s="258">
        <f t="shared" si="326"/>
        <v>0</v>
      </c>
    </row>
    <row r="3607" spans="1:35" ht="14.25" customHeight="1" x14ac:dyDescent="0.2">
      <c r="A3607" s="20"/>
      <c r="B3607" s="7"/>
      <c r="C3607" s="7"/>
      <c r="D3607" s="88"/>
      <c r="E3607" s="6"/>
      <c r="F3607" s="88"/>
      <c r="G3607" s="14"/>
      <c r="H3607" s="14"/>
      <c r="I3607" s="17"/>
      <c r="J3607" s="17"/>
      <c r="K3607" s="6"/>
      <c r="L3607" s="6"/>
      <c r="M3607" s="136"/>
      <c r="N3607" s="14"/>
      <c r="O3607" s="26"/>
      <c r="P3607" s="14"/>
      <c r="Q3607" s="14"/>
      <c r="R3607" s="14"/>
      <c r="S3607" s="14"/>
      <c r="T3607" s="14"/>
      <c r="U3607" s="14"/>
      <c r="V3607" s="6"/>
      <c r="W3607" s="256">
        <f t="shared" si="322"/>
        <v>0</v>
      </c>
      <c r="X3607" s="144" t="str">
        <f t="shared" si="324"/>
        <v/>
      </c>
      <c r="Y3607" s="26"/>
      <c r="Z3607" s="34"/>
      <c r="AA3607" s="34"/>
      <c r="AB3607" s="34"/>
      <c r="AC3607" s="35"/>
      <c r="AD3607" s="36"/>
      <c r="AE3607" s="49"/>
      <c r="AF3607" s="246"/>
      <c r="AG3607" s="257">
        <f t="shared" si="323"/>
        <v>0</v>
      </c>
      <c r="AH3607" s="252" t="str">
        <f t="shared" si="325"/>
        <v/>
      </c>
      <c r="AI3607" s="258">
        <f t="shared" si="326"/>
        <v>0</v>
      </c>
    </row>
    <row r="3608" spans="1:35" ht="14.25" customHeight="1" x14ac:dyDescent="0.2">
      <c r="A3608" s="20"/>
      <c r="B3608" s="7"/>
      <c r="C3608" s="7"/>
      <c r="D3608" s="88"/>
      <c r="E3608" s="6"/>
      <c r="F3608" s="88"/>
      <c r="G3608" s="14"/>
      <c r="H3608" s="14"/>
      <c r="I3608" s="17"/>
      <c r="J3608" s="17"/>
      <c r="K3608" s="6"/>
      <c r="L3608" s="6"/>
      <c r="M3608" s="136"/>
      <c r="N3608" s="14"/>
      <c r="O3608" s="26"/>
      <c r="P3608" s="14"/>
      <c r="Q3608" s="14"/>
      <c r="R3608" s="14"/>
      <c r="S3608" s="14"/>
      <c r="T3608" s="14"/>
      <c r="U3608" s="14"/>
      <c r="V3608" s="6"/>
      <c r="W3608" s="256">
        <f t="shared" si="322"/>
        <v>0</v>
      </c>
      <c r="X3608" s="144" t="str">
        <f t="shared" si="324"/>
        <v/>
      </c>
      <c r="Y3608" s="26"/>
      <c r="Z3608" s="34"/>
      <c r="AA3608" s="34"/>
      <c r="AB3608" s="34"/>
      <c r="AC3608" s="35"/>
      <c r="AD3608" s="36"/>
      <c r="AE3608" s="49"/>
      <c r="AF3608" s="246"/>
      <c r="AG3608" s="257">
        <f t="shared" si="323"/>
        <v>0</v>
      </c>
      <c r="AH3608" s="252" t="str">
        <f t="shared" si="325"/>
        <v/>
      </c>
      <c r="AI3608" s="258">
        <f t="shared" si="326"/>
        <v>0</v>
      </c>
    </row>
    <row r="3609" spans="1:35" ht="14.25" customHeight="1" x14ac:dyDescent="0.2">
      <c r="A3609" s="20"/>
      <c r="B3609" s="7"/>
      <c r="C3609" s="7"/>
      <c r="D3609" s="88"/>
      <c r="E3609" s="6"/>
      <c r="F3609" s="88"/>
      <c r="G3609" s="14"/>
      <c r="H3609" s="14"/>
      <c r="I3609" s="17"/>
      <c r="J3609" s="17"/>
      <c r="K3609" s="6"/>
      <c r="L3609" s="6"/>
      <c r="M3609" s="136"/>
      <c r="N3609" s="14"/>
      <c r="O3609" s="26"/>
      <c r="P3609" s="14"/>
      <c r="Q3609" s="14"/>
      <c r="R3609" s="14"/>
      <c r="S3609" s="14"/>
      <c r="T3609" s="14"/>
      <c r="U3609" s="14"/>
      <c r="V3609" s="6"/>
      <c r="W3609" s="256">
        <f t="shared" si="322"/>
        <v>0</v>
      </c>
      <c r="X3609" s="144" t="str">
        <f t="shared" si="324"/>
        <v/>
      </c>
      <c r="Y3609" s="26"/>
      <c r="Z3609" s="34"/>
      <c r="AA3609" s="34"/>
      <c r="AB3609" s="34"/>
      <c r="AC3609" s="35"/>
      <c r="AD3609" s="36"/>
      <c r="AE3609" s="49"/>
      <c r="AF3609" s="246"/>
      <c r="AG3609" s="257">
        <f t="shared" si="323"/>
        <v>0</v>
      </c>
      <c r="AH3609" s="252" t="str">
        <f t="shared" si="325"/>
        <v/>
      </c>
      <c r="AI3609" s="258">
        <f t="shared" si="326"/>
        <v>0</v>
      </c>
    </row>
    <row r="3610" spans="1:35" ht="14.25" customHeight="1" x14ac:dyDescent="0.2">
      <c r="A3610" s="20"/>
      <c r="B3610" s="7"/>
      <c r="C3610" s="7"/>
      <c r="D3610" s="88"/>
      <c r="E3610" s="6"/>
      <c r="F3610" s="88"/>
      <c r="G3610" s="14"/>
      <c r="H3610" s="14"/>
      <c r="I3610" s="17"/>
      <c r="J3610" s="17"/>
      <c r="K3610" s="6"/>
      <c r="L3610" s="6"/>
      <c r="M3610" s="136"/>
      <c r="N3610" s="14"/>
      <c r="O3610" s="26"/>
      <c r="P3610" s="14"/>
      <c r="Q3610" s="14"/>
      <c r="R3610" s="14"/>
      <c r="S3610" s="14"/>
      <c r="T3610" s="14"/>
      <c r="U3610" s="14"/>
      <c r="V3610" s="6"/>
      <c r="W3610" s="256">
        <f t="shared" si="322"/>
        <v>0</v>
      </c>
      <c r="X3610" s="144" t="str">
        <f t="shared" si="324"/>
        <v/>
      </c>
      <c r="Y3610" s="26"/>
      <c r="Z3610" s="34"/>
      <c r="AA3610" s="34"/>
      <c r="AB3610" s="34"/>
      <c r="AC3610" s="35"/>
      <c r="AD3610" s="36"/>
      <c r="AE3610" s="49"/>
      <c r="AF3610" s="246"/>
      <c r="AG3610" s="257">
        <f t="shared" si="323"/>
        <v>0</v>
      </c>
      <c r="AH3610" s="252" t="str">
        <f t="shared" si="325"/>
        <v/>
      </c>
      <c r="AI3610" s="258">
        <f t="shared" si="326"/>
        <v>0</v>
      </c>
    </row>
    <row r="3611" spans="1:35" ht="14.25" customHeight="1" x14ac:dyDescent="0.2">
      <c r="A3611" s="20"/>
      <c r="B3611" s="7"/>
      <c r="C3611" s="7"/>
      <c r="D3611" s="88"/>
      <c r="E3611" s="6"/>
      <c r="F3611" s="88"/>
      <c r="G3611" s="14"/>
      <c r="H3611" s="14"/>
      <c r="I3611" s="17"/>
      <c r="J3611" s="17"/>
      <c r="K3611" s="6"/>
      <c r="L3611" s="6"/>
      <c r="M3611" s="136"/>
      <c r="N3611" s="14"/>
      <c r="O3611" s="26"/>
      <c r="P3611" s="14"/>
      <c r="Q3611" s="14"/>
      <c r="R3611" s="14"/>
      <c r="S3611" s="14"/>
      <c r="T3611" s="14"/>
      <c r="U3611" s="14"/>
      <c r="V3611" s="6"/>
      <c r="W3611" s="256">
        <f t="shared" si="322"/>
        <v>0</v>
      </c>
      <c r="X3611" s="144" t="str">
        <f t="shared" si="324"/>
        <v/>
      </c>
      <c r="Y3611" s="26"/>
      <c r="Z3611" s="34"/>
      <c r="AA3611" s="34"/>
      <c r="AB3611" s="34"/>
      <c r="AC3611" s="35"/>
      <c r="AD3611" s="36"/>
      <c r="AE3611" s="49"/>
      <c r="AF3611" s="246"/>
      <c r="AG3611" s="257">
        <f t="shared" si="323"/>
        <v>0</v>
      </c>
      <c r="AH3611" s="252" t="str">
        <f t="shared" si="325"/>
        <v/>
      </c>
      <c r="AI3611" s="258">
        <f t="shared" si="326"/>
        <v>0</v>
      </c>
    </row>
    <row r="3612" spans="1:35" ht="14.25" customHeight="1" x14ac:dyDescent="0.2">
      <c r="A3612" s="20"/>
      <c r="B3612" s="7"/>
      <c r="C3612" s="7"/>
      <c r="D3612" s="88"/>
      <c r="E3612" s="6"/>
      <c r="F3612" s="88"/>
      <c r="G3612" s="14"/>
      <c r="H3612" s="14"/>
      <c r="I3612" s="17"/>
      <c r="J3612" s="17"/>
      <c r="K3612" s="6"/>
      <c r="L3612" s="6"/>
      <c r="M3612" s="136"/>
      <c r="N3612" s="14"/>
      <c r="O3612" s="26"/>
      <c r="P3612" s="14"/>
      <c r="Q3612" s="14"/>
      <c r="R3612" s="14"/>
      <c r="S3612" s="14"/>
      <c r="T3612" s="14"/>
      <c r="U3612" s="14"/>
      <c r="V3612" s="6"/>
      <c r="W3612" s="256">
        <f t="shared" si="322"/>
        <v>0</v>
      </c>
      <c r="X3612" s="144" t="str">
        <f t="shared" si="324"/>
        <v/>
      </c>
      <c r="Y3612" s="26"/>
      <c r="Z3612" s="34"/>
      <c r="AA3612" s="34"/>
      <c r="AB3612" s="34"/>
      <c r="AC3612" s="35"/>
      <c r="AD3612" s="36"/>
      <c r="AE3612" s="49"/>
      <c r="AF3612" s="246"/>
      <c r="AG3612" s="257">
        <f t="shared" si="323"/>
        <v>0</v>
      </c>
      <c r="AH3612" s="252" t="str">
        <f t="shared" si="325"/>
        <v/>
      </c>
      <c r="AI3612" s="258">
        <f t="shared" si="326"/>
        <v>0</v>
      </c>
    </row>
    <row r="3613" spans="1:35" ht="14.25" customHeight="1" x14ac:dyDescent="0.2">
      <c r="A3613" s="20"/>
      <c r="B3613" s="7"/>
      <c r="C3613" s="7"/>
      <c r="D3613" s="88"/>
      <c r="E3613" s="6"/>
      <c r="F3613" s="88"/>
      <c r="G3613" s="14"/>
      <c r="H3613" s="14"/>
      <c r="I3613" s="17"/>
      <c r="J3613" s="17"/>
      <c r="K3613" s="6"/>
      <c r="L3613" s="6"/>
      <c r="M3613" s="136"/>
      <c r="N3613" s="14"/>
      <c r="O3613" s="26"/>
      <c r="P3613" s="14"/>
      <c r="Q3613" s="14"/>
      <c r="R3613" s="14"/>
      <c r="S3613" s="14"/>
      <c r="T3613" s="14"/>
      <c r="U3613" s="14"/>
      <c r="V3613" s="6"/>
      <c r="W3613" s="256">
        <f t="shared" si="322"/>
        <v>0</v>
      </c>
      <c r="X3613" s="144" t="str">
        <f t="shared" si="324"/>
        <v/>
      </c>
      <c r="Y3613" s="26"/>
      <c r="Z3613" s="34"/>
      <c r="AA3613" s="34"/>
      <c r="AB3613" s="34"/>
      <c r="AC3613" s="35"/>
      <c r="AD3613" s="36"/>
      <c r="AE3613" s="49"/>
      <c r="AF3613" s="246"/>
      <c r="AG3613" s="257">
        <f t="shared" si="323"/>
        <v>0</v>
      </c>
      <c r="AH3613" s="252" t="str">
        <f t="shared" si="325"/>
        <v/>
      </c>
      <c r="AI3613" s="258">
        <f t="shared" si="326"/>
        <v>0</v>
      </c>
    </row>
    <row r="3614" spans="1:35" ht="14.25" customHeight="1" x14ac:dyDescent="0.2">
      <c r="A3614" s="20"/>
      <c r="B3614" s="7"/>
      <c r="C3614" s="7"/>
      <c r="D3614" s="88"/>
      <c r="E3614" s="6"/>
      <c r="F3614" s="88"/>
      <c r="G3614" s="14"/>
      <c r="H3614" s="14"/>
      <c r="I3614" s="17"/>
      <c r="J3614" s="17"/>
      <c r="K3614" s="6"/>
      <c r="L3614" s="6"/>
      <c r="M3614" s="136"/>
      <c r="N3614" s="14"/>
      <c r="O3614" s="26"/>
      <c r="P3614" s="14"/>
      <c r="Q3614" s="14"/>
      <c r="R3614" s="14"/>
      <c r="S3614" s="14"/>
      <c r="T3614" s="14"/>
      <c r="U3614" s="14"/>
      <c r="V3614" s="6"/>
      <c r="W3614" s="256">
        <f t="shared" si="322"/>
        <v>0</v>
      </c>
      <c r="X3614" s="144" t="str">
        <f t="shared" si="324"/>
        <v/>
      </c>
      <c r="Y3614" s="26"/>
      <c r="Z3614" s="34"/>
      <c r="AA3614" s="34"/>
      <c r="AB3614" s="34"/>
      <c r="AC3614" s="35"/>
      <c r="AD3614" s="36"/>
      <c r="AE3614" s="49"/>
      <c r="AF3614" s="246"/>
      <c r="AG3614" s="257">
        <f t="shared" si="323"/>
        <v>0</v>
      </c>
      <c r="AH3614" s="252" t="str">
        <f t="shared" si="325"/>
        <v/>
      </c>
      <c r="AI3614" s="258">
        <f t="shared" si="326"/>
        <v>0</v>
      </c>
    </row>
    <row r="3615" spans="1:35" ht="14.25" customHeight="1" x14ac:dyDescent="0.2">
      <c r="A3615" s="20"/>
      <c r="B3615" s="7"/>
      <c r="C3615" s="7"/>
      <c r="D3615" s="88"/>
      <c r="E3615" s="6"/>
      <c r="F3615" s="88"/>
      <c r="G3615" s="14"/>
      <c r="H3615" s="14"/>
      <c r="I3615" s="17"/>
      <c r="J3615" s="17"/>
      <c r="K3615" s="6"/>
      <c r="L3615" s="6"/>
      <c r="M3615" s="136"/>
      <c r="N3615" s="14"/>
      <c r="O3615" s="26"/>
      <c r="P3615" s="14"/>
      <c r="Q3615" s="14"/>
      <c r="R3615" s="14"/>
      <c r="S3615" s="14"/>
      <c r="T3615" s="14"/>
      <c r="U3615" s="14"/>
      <c r="V3615" s="6"/>
      <c r="W3615" s="256">
        <f t="shared" si="322"/>
        <v>0</v>
      </c>
      <c r="X3615" s="144" t="str">
        <f t="shared" si="324"/>
        <v/>
      </c>
      <c r="Y3615" s="26"/>
      <c r="Z3615" s="34"/>
      <c r="AA3615" s="34"/>
      <c r="AB3615" s="34"/>
      <c r="AC3615" s="35"/>
      <c r="AD3615" s="36"/>
      <c r="AE3615" s="49"/>
      <c r="AF3615" s="246"/>
      <c r="AG3615" s="257">
        <f t="shared" si="323"/>
        <v>0</v>
      </c>
      <c r="AH3615" s="252" t="str">
        <f t="shared" si="325"/>
        <v/>
      </c>
      <c r="AI3615" s="258">
        <f t="shared" si="326"/>
        <v>0</v>
      </c>
    </row>
    <row r="3616" spans="1:35" ht="14.25" customHeight="1" x14ac:dyDescent="0.2">
      <c r="A3616" s="20"/>
      <c r="B3616" s="7"/>
      <c r="C3616" s="7"/>
      <c r="D3616" s="88"/>
      <c r="E3616" s="6"/>
      <c r="F3616" s="88"/>
      <c r="G3616" s="14"/>
      <c r="H3616" s="14"/>
      <c r="I3616" s="17"/>
      <c r="J3616" s="17"/>
      <c r="K3616" s="6"/>
      <c r="L3616" s="6"/>
      <c r="M3616" s="136"/>
      <c r="N3616" s="14"/>
      <c r="O3616" s="26"/>
      <c r="P3616" s="14"/>
      <c r="Q3616" s="14"/>
      <c r="R3616" s="14"/>
      <c r="S3616" s="14"/>
      <c r="T3616" s="14"/>
      <c r="U3616" s="14"/>
      <c r="V3616" s="6"/>
      <c r="W3616" s="256">
        <f t="shared" si="322"/>
        <v>0</v>
      </c>
      <c r="X3616" s="144" t="str">
        <f t="shared" si="324"/>
        <v/>
      </c>
      <c r="Y3616" s="26"/>
      <c r="Z3616" s="34"/>
      <c r="AA3616" s="34"/>
      <c r="AB3616" s="34"/>
      <c r="AC3616" s="35"/>
      <c r="AD3616" s="36"/>
      <c r="AE3616" s="49"/>
      <c r="AF3616" s="246"/>
      <c r="AG3616" s="257">
        <f t="shared" si="323"/>
        <v>0</v>
      </c>
      <c r="AH3616" s="252" t="str">
        <f t="shared" si="325"/>
        <v/>
      </c>
      <c r="AI3616" s="258">
        <f t="shared" si="326"/>
        <v>0</v>
      </c>
    </row>
    <row r="3617" spans="1:35" ht="14.25" customHeight="1" x14ac:dyDescent="0.2">
      <c r="A3617" s="20"/>
      <c r="B3617" s="7"/>
      <c r="C3617" s="7"/>
      <c r="D3617" s="88"/>
      <c r="E3617" s="6"/>
      <c r="F3617" s="88"/>
      <c r="G3617" s="14"/>
      <c r="H3617" s="14"/>
      <c r="I3617" s="17"/>
      <c r="J3617" s="17"/>
      <c r="K3617" s="6"/>
      <c r="L3617" s="6"/>
      <c r="M3617" s="136"/>
      <c r="N3617" s="14"/>
      <c r="O3617" s="26"/>
      <c r="P3617" s="14"/>
      <c r="Q3617" s="14"/>
      <c r="R3617" s="14"/>
      <c r="S3617" s="14"/>
      <c r="T3617" s="14"/>
      <c r="U3617" s="14"/>
      <c r="V3617" s="6"/>
      <c r="W3617" s="256">
        <f t="shared" si="322"/>
        <v>0</v>
      </c>
      <c r="X3617" s="144" t="str">
        <f t="shared" si="324"/>
        <v/>
      </c>
      <c r="Y3617" s="26"/>
      <c r="Z3617" s="34"/>
      <c r="AA3617" s="34"/>
      <c r="AB3617" s="34"/>
      <c r="AC3617" s="35"/>
      <c r="AD3617" s="36"/>
      <c r="AE3617" s="49"/>
      <c r="AF3617" s="246"/>
      <c r="AG3617" s="257">
        <f t="shared" si="323"/>
        <v>0</v>
      </c>
      <c r="AH3617" s="252" t="str">
        <f t="shared" si="325"/>
        <v/>
      </c>
      <c r="AI3617" s="258">
        <f t="shared" si="326"/>
        <v>0</v>
      </c>
    </row>
    <row r="3618" spans="1:35" ht="14.25" customHeight="1" x14ac:dyDescent="0.2">
      <c r="A3618" s="20"/>
      <c r="B3618" s="7"/>
      <c r="C3618" s="7"/>
      <c r="D3618" s="88"/>
      <c r="E3618" s="6"/>
      <c r="F3618" s="88"/>
      <c r="G3618" s="14"/>
      <c r="H3618" s="14"/>
      <c r="I3618" s="17"/>
      <c r="J3618" s="17"/>
      <c r="K3618" s="6"/>
      <c r="L3618" s="6"/>
      <c r="M3618" s="136"/>
      <c r="N3618" s="14"/>
      <c r="O3618" s="26"/>
      <c r="P3618" s="14"/>
      <c r="Q3618" s="14"/>
      <c r="R3618" s="14"/>
      <c r="S3618" s="14"/>
      <c r="T3618" s="14"/>
      <c r="U3618" s="14"/>
      <c r="V3618" s="6"/>
      <c r="W3618" s="256">
        <f t="shared" si="322"/>
        <v>0</v>
      </c>
      <c r="X3618" s="144" t="str">
        <f t="shared" si="324"/>
        <v/>
      </c>
      <c r="Y3618" s="26"/>
      <c r="Z3618" s="34"/>
      <c r="AA3618" s="34"/>
      <c r="AB3618" s="34"/>
      <c r="AC3618" s="35"/>
      <c r="AD3618" s="36"/>
      <c r="AE3618" s="49"/>
      <c r="AF3618" s="246"/>
      <c r="AG3618" s="257">
        <f t="shared" si="323"/>
        <v>0</v>
      </c>
      <c r="AH3618" s="252" t="str">
        <f t="shared" si="325"/>
        <v/>
      </c>
      <c r="AI3618" s="258">
        <f t="shared" si="326"/>
        <v>0</v>
      </c>
    </row>
    <row r="3619" spans="1:35" ht="14.25" customHeight="1" x14ac:dyDescent="0.2">
      <c r="A3619" s="20"/>
      <c r="B3619" s="7"/>
      <c r="C3619" s="7"/>
      <c r="D3619" s="88"/>
      <c r="E3619" s="6"/>
      <c r="F3619" s="88"/>
      <c r="G3619" s="14"/>
      <c r="H3619" s="14"/>
      <c r="I3619" s="17"/>
      <c r="J3619" s="17"/>
      <c r="K3619" s="6"/>
      <c r="L3619" s="6"/>
      <c r="M3619" s="136"/>
      <c r="N3619" s="14"/>
      <c r="O3619" s="26"/>
      <c r="P3619" s="14"/>
      <c r="Q3619" s="14"/>
      <c r="R3619" s="14"/>
      <c r="S3619" s="14"/>
      <c r="T3619" s="14"/>
      <c r="U3619" s="14"/>
      <c r="V3619" s="6"/>
      <c r="W3619" s="256">
        <f t="shared" si="322"/>
        <v>0</v>
      </c>
      <c r="X3619" s="144" t="str">
        <f t="shared" si="324"/>
        <v/>
      </c>
      <c r="Y3619" s="26"/>
      <c r="Z3619" s="34"/>
      <c r="AA3619" s="34"/>
      <c r="AB3619" s="34"/>
      <c r="AC3619" s="35"/>
      <c r="AD3619" s="36"/>
      <c r="AE3619" s="49"/>
      <c r="AF3619" s="246"/>
      <c r="AG3619" s="257">
        <f t="shared" si="323"/>
        <v>0</v>
      </c>
      <c r="AH3619" s="252" t="str">
        <f t="shared" si="325"/>
        <v/>
      </c>
      <c r="AI3619" s="258">
        <f t="shared" si="326"/>
        <v>0</v>
      </c>
    </row>
    <row r="3620" spans="1:35" ht="14.25" customHeight="1" x14ac:dyDescent="0.2">
      <c r="A3620" s="20"/>
      <c r="B3620" s="7"/>
      <c r="C3620" s="7"/>
      <c r="D3620" s="88"/>
      <c r="E3620" s="6"/>
      <c r="F3620" s="88"/>
      <c r="G3620" s="14"/>
      <c r="H3620" s="14"/>
      <c r="I3620" s="17"/>
      <c r="J3620" s="17"/>
      <c r="K3620" s="6"/>
      <c r="L3620" s="6"/>
      <c r="M3620" s="136"/>
      <c r="N3620" s="14"/>
      <c r="O3620" s="26"/>
      <c r="P3620" s="14"/>
      <c r="Q3620" s="14"/>
      <c r="R3620" s="14"/>
      <c r="S3620" s="14"/>
      <c r="T3620" s="14"/>
      <c r="U3620" s="14"/>
      <c r="V3620" s="6"/>
      <c r="W3620" s="256">
        <f t="shared" si="322"/>
        <v>0</v>
      </c>
      <c r="X3620" s="144" t="str">
        <f t="shared" si="324"/>
        <v/>
      </c>
      <c r="Y3620" s="26"/>
      <c r="Z3620" s="34"/>
      <c r="AA3620" s="34"/>
      <c r="AB3620" s="34"/>
      <c r="AC3620" s="35"/>
      <c r="AD3620" s="36"/>
      <c r="AE3620" s="49"/>
      <c r="AF3620" s="246"/>
      <c r="AG3620" s="257">
        <f t="shared" si="323"/>
        <v>0</v>
      </c>
      <c r="AH3620" s="252" t="str">
        <f t="shared" si="325"/>
        <v/>
      </c>
      <c r="AI3620" s="258">
        <f t="shared" si="326"/>
        <v>0</v>
      </c>
    </row>
    <row r="3621" spans="1:35" ht="14.25" customHeight="1" x14ac:dyDescent="0.2">
      <c r="A3621" s="20"/>
      <c r="B3621" s="7"/>
      <c r="C3621" s="7"/>
      <c r="D3621" s="88"/>
      <c r="E3621" s="6"/>
      <c r="F3621" s="88"/>
      <c r="G3621" s="14"/>
      <c r="H3621" s="14"/>
      <c r="I3621" s="17"/>
      <c r="J3621" s="17"/>
      <c r="K3621" s="6"/>
      <c r="L3621" s="6"/>
      <c r="M3621" s="136"/>
      <c r="N3621" s="14"/>
      <c r="O3621" s="26"/>
      <c r="P3621" s="14"/>
      <c r="Q3621" s="14"/>
      <c r="R3621" s="14"/>
      <c r="S3621" s="14"/>
      <c r="T3621" s="14"/>
      <c r="U3621" s="14"/>
      <c r="V3621" s="6"/>
      <c r="W3621" s="256">
        <f t="shared" si="322"/>
        <v>0</v>
      </c>
      <c r="X3621" s="144" t="str">
        <f t="shared" si="324"/>
        <v/>
      </c>
      <c r="Y3621" s="26"/>
      <c r="Z3621" s="34"/>
      <c r="AA3621" s="34"/>
      <c r="AB3621" s="34"/>
      <c r="AC3621" s="35"/>
      <c r="AD3621" s="36"/>
      <c r="AE3621" s="49"/>
      <c r="AF3621" s="246"/>
      <c r="AG3621" s="257">
        <f t="shared" si="323"/>
        <v>0</v>
      </c>
      <c r="AH3621" s="252" t="str">
        <f t="shared" si="325"/>
        <v/>
      </c>
      <c r="AI3621" s="258">
        <f t="shared" si="326"/>
        <v>0</v>
      </c>
    </row>
    <row r="3622" spans="1:35" ht="14.25" customHeight="1" x14ac:dyDescent="0.2">
      <c r="A3622" s="20"/>
      <c r="B3622" s="7"/>
      <c r="C3622" s="7"/>
      <c r="D3622" s="88"/>
      <c r="E3622" s="6"/>
      <c r="F3622" s="88"/>
      <c r="G3622" s="14"/>
      <c r="H3622" s="14"/>
      <c r="I3622" s="17"/>
      <c r="J3622" s="17"/>
      <c r="K3622" s="6"/>
      <c r="L3622" s="6"/>
      <c r="M3622" s="136"/>
      <c r="N3622" s="14"/>
      <c r="O3622" s="26"/>
      <c r="P3622" s="14"/>
      <c r="Q3622" s="14"/>
      <c r="R3622" s="14"/>
      <c r="S3622" s="14"/>
      <c r="T3622" s="14"/>
      <c r="U3622" s="14"/>
      <c r="V3622" s="6"/>
      <c r="W3622" s="256">
        <f t="shared" si="322"/>
        <v>0</v>
      </c>
      <c r="X3622" s="144" t="str">
        <f t="shared" si="324"/>
        <v/>
      </c>
      <c r="Y3622" s="26"/>
      <c r="Z3622" s="34"/>
      <c r="AA3622" s="34"/>
      <c r="AB3622" s="34"/>
      <c r="AC3622" s="35"/>
      <c r="AD3622" s="36"/>
      <c r="AE3622" s="49"/>
      <c r="AF3622" s="246"/>
      <c r="AG3622" s="257">
        <f t="shared" si="323"/>
        <v>0</v>
      </c>
      <c r="AH3622" s="252" t="str">
        <f t="shared" si="325"/>
        <v/>
      </c>
      <c r="AI3622" s="258">
        <f t="shared" si="326"/>
        <v>0</v>
      </c>
    </row>
    <row r="3623" spans="1:35" ht="14.25" customHeight="1" x14ac:dyDescent="0.2">
      <c r="A3623" s="20"/>
      <c r="B3623" s="7"/>
      <c r="C3623" s="7"/>
      <c r="D3623" s="88"/>
      <c r="E3623" s="6"/>
      <c r="F3623" s="88"/>
      <c r="G3623" s="14"/>
      <c r="H3623" s="14"/>
      <c r="I3623" s="17"/>
      <c r="J3623" s="17"/>
      <c r="K3623" s="6"/>
      <c r="L3623" s="6"/>
      <c r="M3623" s="136"/>
      <c r="N3623" s="14"/>
      <c r="O3623" s="26"/>
      <c r="P3623" s="14"/>
      <c r="Q3623" s="14"/>
      <c r="R3623" s="14"/>
      <c r="S3623" s="14"/>
      <c r="T3623" s="14"/>
      <c r="U3623" s="14"/>
      <c r="V3623" s="6"/>
      <c r="W3623" s="256">
        <f t="shared" si="322"/>
        <v>0</v>
      </c>
      <c r="X3623" s="144" t="str">
        <f t="shared" si="324"/>
        <v/>
      </c>
      <c r="Y3623" s="26"/>
      <c r="Z3623" s="34"/>
      <c r="AA3623" s="34"/>
      <c r="AB3623" s="34"/>
      <c r="AC3623" s="35"/>
      <c r="AD3623" s="36"/>
      <c r="AE3623" s="49"/>
      <c r="AF3623" s="246"/>
      <c r="AG3623" s="257">
        <f t="shared" si="323"/>
        <v>0</v>
      </c>
      <c r="AH3623" s="252" t="str">
        <f t="shared" si="325"/>
        <v/>
      </c>
      <c r="AI3623" s="258">
        <f t="shared" si="326"/>
        <v>0</v>
      </c>
    </row>
    <row r="3624" spans="1:35" ht="14.25" customHeight="1" x14ac:dyDescent="0.2">
      <c r="A3624" s="20"/>
      <c r="B3624" s="7"/>
      <c r="C3624" s="7"/>
      <c r="D3624" s="88"/>
      <c r="E3624" s="6"/>
      <c r="F3624" s="88"/>
      <c r="G3624" s="14"/>
      <c r="H3624" s="14"/>
      <c r="I3624" s="17"/>
      <c r="J3624" s="17"/>
      <c r="K3624" s="6"/>
      <c r="L3624" s="6"/>
      <c r="M3624" s="136"/>
      <c r="N3624" s="14"/>
      <c r="O3624" s="26"/>
      <c r="P3624" s="14"/>
      <c r="Q3624" s="14"/>
      <c r="R3624" s="14"/>
      <c r="S3624" s="14"/>
      <c r="T3624" s="14"/>
      <c r="U3624" s="14"/>
      <c r="V3624" s="6"/>
      <c r="W3624" s="256">
        <f t="shared" ref="W3624:W3687" si="327">S3624+T3624+U3624+V3624</f>
        <v>0</v>
      </c>
      <c r="X3624" s="144" t="str">
        <f t="shared" si="324"/>
        <v/>
      </c>
      <c r="Y3624" s="26"/>
      <c r="Z3624" s="34"/>
      <c r="AA3624" s="34"/>
      <c r="AB3624" s="34"/>
      <c r="AC3624" s="35"/>
      <c r="AD3624" s="36"/>
      <c r="AE3624" s="49"/>
      <c r="AF3624" s="246"/>
      <c r="AG3624" s="257">
        <f t="shared" ref="AG3624:AG3687" si="328">N3624*C3624</f>
        <v>0</v>
      </c>
      <c r="AH3624" s="252" t="str">
        <f t="shared" si="325"/>
        <v/>
      </c>
      <c r="AI3624" s="258">
        <f t="shared" si="326"/>
        <v>0</v>
      </c>
    </row>
    <row r="3625" spans="1:35" ht="14.25" customHeight="1" x14ac:dyDescent="0.2">
      <c r="A3625" s="20"/>
      <c r="B3625" s="7"/>
      <c r="C3625" s="7"/>
      <c r="D3625" s="88"/>
      <c r="E3625" s="6"/>
      <c r="F3625" s="88"/>
      <c r="G3625" s="14"/>
      <c r="H3625" s="14"/>
      <c r="I3625" s="17"/>
      <c r="J3625" s="17"/>
      <c r="K3625" s="6"/>
      <c r="L3625" s="6"/>
      <c r="M3625" s="136"/>
      <c r="N3625" s="14"/>
      <c r="O3625" s="26"/>
      <c r="P3625" s="14"/>
      <c r="Q3625" s="14"/>
      <c r="R3625" s="14"/>
      <c r="S3625" s="14"/>
      <c r="T3625" s="14"/>
      <c r="U3625" s="14"/>
      <c r="V3625" s="6"/>
      <c r="W3625" s="256">
        <f t="shared" si="327"/>
        <v>0</v>
      </c>
      <c r="X3625" s="144" t="str">
        <f t="shared" ref="X3625:X3688" si="329">IF(O3625="a",0,IF(O3625="d","0",IF(O3625="","",+N3625-S3625-T3625-U3625-V3625)))</f>
        <v/>
      </c>
      <c r="Y3625" s="26"/>
      <c r="Z3625" s="34"/>
      <c r="AA3625" s="34"/>
      <c r="AB3625" s="34"/>
      <c r="AC3625" s="35"/>
      <c r="AD3625" s="36"/>
      <c r="AE3625" s="49"/>
      <c r="AF3625" s="246"/>
      <c r="AG3625" s="257">
        <f t="shared" si="328"/>
        <v>0</v>
      </c>
      <c r="AH3625" s="252" t="str">
        <f t="shared" ref="AH3625:AH3688" si="330">IF(O3625="a",0,IF(O3625="d",0,IF(C3625="","",+N3625-(C3625*N3625))))</f>
        <v/>
      </c>
      <c r="AI3625" s="258">
        <f t="shared" si="326"/>
        <v>0</v>
      </c>
    </row>
    <row r="3626" spans="1:35" ht="14.25" customHeight="1" x14ac:dyDescent="0.2">
      <c r="A3626" s="20"/>
      <c r="B3626" s="7"/>
      <c r="C3626" s="7"/>
      <c r="D3626" s="88"/>
      <c r="E3626" s="6"/>
      <c r="F3626" s="88"/>
      <c r="G3626" s="14"/>
      <c r="H3626" s="14"/>
      <c r="I3626" s="17"/>
      <c r="J3626" s="17"/>
      <c r="K3626" s="6"/>
      <c r="L3626" s="6"/>
      <c r="M3626" s="136"/>
      <c r="N3626" s="14"/>
      <c r="O3626" s="26"/>
      <c r="P3626" s="14"/>
      <c r="Q3626" s="14"/>
      <c r="R3626" s="14"/>
      <c r="S3626" s="14"/>
      <c r="T3626" s="14"/>
      <c r="U3626" s="14"/>
      <c r="V3626" s="6"/>
      <c r="W3626" s="256">
        <f t="shared" si="327"/>
        <v>0</v>
      </c>
      <c r="X3626" s="144" t="str">
        <f t="shared" si="329"/>
        <v/>
      </c>
      <c r="Y3626" s="26"/>
      <c r="Z3626" s="34"/>
      <c r="AA3626" s="34"/>
      <c r="AB3626" s="34"/>
      <c r="AC3626" s="35"/>
      <c r="AD3626" s="36"/>
      <c r="AE3626" s="49"/>
      <c r="AF3626" s="246"/>
      <c r="AG3626" s="257">
        <f t="shared" si="328"/>
        <v>0</v>
      </c>
      <c r="AH3626" s="252" t="str">
        <f t="shared" si="330"/>
        <v/>
      </c>
      <c r="AI3626" s="258">
        <f t="shared" si="326"/>
        <v>0</v>
      </c>
    </row>
    <row r="3627" spans="1:35" ht="14.25" customHeight="1" x14ac:dyDescent="0.2">
      <c r="A3627" s="20"/>
      <c r="B3627" s="7"/>
      <c r="C3627" s="7"/>
      <c r="D3627" s="88"/>
      <c r="E3627" s="6"/>
      <c r="F3627" s="88"/>
      <c r="G3627" s="14"/>
      <c r="H3627" s="14"/>
      <c r="I3627" s="17"/>
      <c r="J3627" s="17"/>
      <c r="K3627" s="6"/>
      <c r="L3627" s="6"/>
      <c r="M3627" s="136"/>
      <c r="N3627" s="14"/>
      <c r="O3627" s="26"/>
      <c r="P3627" s="14"/>
      <c r="Q3627" s="14"/>
      <c r="R3627" s="14"/>
      <c r="S3627" s="14"/>
      <c r="T3627" s="14"/>
      <c r="U3627" s="14"/>
      <c r="V3627" s="6"/>
      <c r="W3627" s="256">
        <f t="shared" si="327"/>
        <v>0</v>
      </c>
      <c r="X3627" s="144" t="str">
        <f t="shared" si="329"/>
        <v/>
      </c>
      <c r="Y3627" s="26"/>
      <c r="Z3627" s="34"/>
      <c r="AA3627" s="34"/>
      <c r="AB3627" s="34"/>
      <c r="AC3627" s="35"/>
      <c r="AD3627" s="36"/>
      <c r="AE3627" s="49"/>
      <c r="AF3627" s="246"/>
      <c r="AG3627" s="257">
        <f t="shared" si="328"/>
        <v>0</v>
      </c>
      <c r="AH3627" s="252" t="str">
        <f t="shared" si="330"/>
        <v/>
      </c>
      <c r="AI3627" s="258">
        <f t="shared" si="326"/>
        <v>0</v>
      </c>
    </row>
    <row r="3628" spans="1:35" ht="14.25" customHeight="1" x14ac:dyDescent="0.2">
      <c r="A3628" s="20"/>
      <c r="B3628" s="7"/>
      <c r="C3628" s="7"/>
      <c r="D3628" s="88"/>
      <c r="E3628" s="6"/>
      <c r="F3628" s="88"/>
      <c r="G3628" s="14"/>
      <c r="H3628" s="14"/>
      <c r="I3628" s="17"/>
      <c r="J3628" s="17"/>
      <c r="K3628" s="6"/>
      <c r="L3628" s="6"/>
      <c r="M3628" s="136"/>
      <c r="N3628" s="14"/>
      <c r="O3628" s="26"/>
      <c r="P3628" s="14"/>
      <c r="Q3628" s="14"/>
      <c r="R3628" s="14"/>
      <c r="S3628" s="14"/>
      <c r="T3628" s="14"/>
      <c r="U3628" s="14"/>
      <c r="V3628" s="6"/>
      <c r="W3628" s="256">
        <f t="shared" si="327"/>
        <v>0</v>
      </c>
      <c r="X3628" s="144" t="str">
        <f t="shared" si="329"/>
        <v/>
      </c>
      <c r="Y3628" s="26"/>
      <c r="Z3628" s="34"/>
      <c r="AA3628" s="34"/>
      <c r="AB3628" s="34"/>
      <c r="AC3628" s="35"/>
      <c r="AD3628" s="36"/>
      <c r="AE3628" s="49"/>
      <c r="AF3628" s="246"/>
      <c r="AG3628" s="257">
        <f t="shared" si="328"/>
        <v>0</v>
      </c>
      <c r="AH3628" s="252" t="str">
        <f t="shared" si="330"/>
        <v/>
      </c>
      <c r="AI3628" s="258">
        <f t="shared" si="326"/>
        <v>0</v>
      </c>
    </row>
    <row r="3629" spans="1:35" ht="14.25" customHeight="1" x14ac:dyDescent="0.2">
      <c r="A3629" s="20"/>
      <c r="B3629" s="7"/>
      <c r="C3629" s="7"/>
      <c r="D3629" s="88"/>
      <c r="E3629" s="6"/>
      <c r="F3629" s="88"/>
      <c r="G3629" s="14"/>
      <c r="H3629" s="14"/>
      <c r="I3629" s="17"/>
      <c r="J3629" s="17"/>
      <c r="K3629" s="6"/>
      <c r="L3629" s="6"/>
      <c r="M3629" s="136"/>
      <c r="N3629" s="14"/>
      <c r="O3629" s="26"/>
      <c r="P3629" s="14"/>
      <c r="Q3629" s="14"/>
      <c r="R3629" s="14"/>
      <c r="S3629" s="14"/>
      <c r="T3629" s="14"/>
      <c r="U3629" s="14"/>
      <c r="V3629" s="6"/>
      <c r="W3629" s="256">
        <f t="shared" si="327"/>
        <v>0</v>
      </c>
      <c r="X3629" s="144" t="str">
        <f t="shared" si="329"/>
        <v/>
      </c>
      <c r="Y3629" s="26"/>
      <c r="Z3629" s="34"/>
      <c r="AA3629" s="34"/>
      <c r="AB3629" s="34"/>
      <c r="AC3629" s="35"/>
      <c r="AD3629" s="36"/>
      <c r="AE3629" s="49"/>
      <c r="AF3629" s="246"/>
      <c r="AG3629" s="257">
        <f t="shared" si="328"/>
        <v>0</v>
      </c>
      <c r="AH3629" s="252" t="str">
        <f t="shared" si="330"/>
        <v/>
      </c>
      <c r="AI3629" s="258">
        <f t="shared" si="326"/>
        <v>0</v>
      </c>
    </row>
    <row r="3630" spans="1:35" ht="14.25" customHeight="1" x14ac:dyDescent="0.2">
      <c r="A3630" s="20"/>
      <c r="B3630" s="7"/>
      <c r="C3630" s="7"/>
      <c r="D3630" s="88"/>
      <c r="E3630" s="6"/>
      <c r="F3630" s="88"/>
      <c r="G3630" s="14"/>
      <c r="H3630" s="14"/>
      <c r="I3630" s="17"/>
      <c r="J3630" s="17"/>
      <c r="K3630" s="6"/>
      <c r="L3630" s="6"/>
      <c r="M3630" s="136"/>
      <c r="N3630" s="14"/>
      <c r="O3630" s="26"/>
      <c r="P3630" s="14"/>
      <c r="Q3630" s="14"/>
      <c r="R3630" s="14"/>
      <c r="S3630" s="14"/>
      <c r="T3630" s="14"/>
      <c r="U3630" s="14"/>
      <c r="V3630" s="6"/>
      <c r="W3630" s="256">
        <f t="shared" si="327"/>
        <v>0</v>
      </c>
      <c r="X3630" s="144" t="str">
        <f t="shared" si="329"/>
        <v/>
      </c>
      <c r="Y3630" s="26"/>
      <c r="Z3630" s="34"/>
      <c r="AA3630" s="34"/>
      <c r="AB3630" s="34"/>
      <c r="AC3630" s="35"/>
      <c r="AD3630" s="36"/>
      <c r="AE3630" s="49"/>
      <c r="AF3630" s="246"/>
      <c r="AG3630" s="257">
        <f t="shared" si="328"/>
        <v>0</v>
      </c>
      <c r="AH3630" s="252" t="str">
        <f t="shared" si="330"/>
        <v/>
      </c>
      <c r="AI3630" s="258">
        <f t="shared" ref="AI3630:AI3693" si="331">AG3630-W3630</f>
        <v>0</v>
      </c>
    </row>
    <row r="3631" spans="1:35" ht="14.25" customHeight="1" x14ac:dyDescent="0.2">
      <c r="A3631" s="20"/>
      <c r="B3631" s="7"/>
      <c r="C3631" s="7"/>
      <c r="D3631" s="88"/>
      <c r="E3631" s="6"/>
      <c r="F3631" s="88"/>
      <c r="G3631" s="14"/>
      <c r="H3631" s="14"/>
      <c r="I3631" s="17"/>
      <c r="J3631" s="17"/>
      <c r="K3631" s="6"/>
      <c r="L3631" s="6"/>
      <c r="M3631" s="136"/>
      <c r="N3631" s="14"/>
      <c r="O3631" s="26"/>
      <c r="P3631" s="14"/>
      <c r="Q3631" s="14"/>
      <c r="R3631" s="14"/>
      <c r="S3631" s="14"/>
      <c r="T3631" s="14"/>
      <c r="U3631" s="14"/>
      <c r="V3631" s="6"/>
      <c r="W3631" s="256">
        <f t="shared" si="327"/>
        <v>0</v>
      </c>
      <c r="X3631" s="144" t="str">
        <f t="shared" si="329"/>
        <v/>
      </c>
      <c r="Y3631" s="26"/>
      <c r="Z3631" s="34"/>
      <c r="AA3631" s="34"/>
      <c r="AB3631" s="34"/>
      <c r="AC3631" s="35"/>
      <c r="AD3631" s="36"/>
      <c r="AE3631" s="49"/>
      <c r="AF3631" s="246"/>
      <c r="AG3631" s="257">
        <f t="shared" si="328"/>
        <v>0</v>
      </c>
      <c r="AH3631" s="252" t="str">
        <f t="shared" si="330"/>
        <v/>
      </c>
      <c r="AI3631" s="258">
        <f t="shared" si="331"/>
        <v>0</v>
      </c>
    </row>
    <row r="3632" spans="1:35" ht="14.25" customHeight="1" x14ac:dyDescent="0.2">
      <c r="A3632" s="20"/>
      <c r="B3632" s="7"/>
      <c r="C3632" s="7"/>
      <c r="D3632" s="88"/>
      <c r="E3632" s="6"/>
      <c r="F3632" s="88"/>
      <c r="G3632" s="14"/>
      <c r="H3632" s="14"/>
      <c r="I3632" s="17"/>
      <c r="J3632" s="17"/>
      <c r="K3632" s="6"/>
      <c r="L3632" s="6"/>
      <c r="M3632" s="136"/>
      <c r="N3632" s="14"/>
      <c r="O3632" s="26"/>
      <c r="P3632" s="14"/>
      <c r="Q3632" s="14"/>
      <c r="R3632" s="14"/>
      <c r="S3632" s="14"/>
      <c r="T3632" s="14"/>
      <c r="U3632" s="14"/>
      <c r="V3632" s="6"/>
      <c r="W3632" s="256">
        <f t="shared" si="327"/>
        <v>0</v>
      </c>
      <c r="X3632" s="144" t="str">
        <f t="shared" si="329"/>
        <v/>
      </c>
      <c r="Y3632" s="26"/>
      <c r="Z3632" s="34"/>
      <c r="AA3632" s="34"/>
      <c r="AB3632" s="34"/>
      <c r="AC3632" s="35"/>
      <c r="AD3632" s="36"/>
      <c r="AE3632" s="49"/>
      <c r="AF3632" s="246"/>
      <c r="AG3632" s="257">
        <f t="shared" si="328"/>
        <v>0</v>
      </c>
      <c r="AH3632" s="252" t="str">
        <f t="shared" si="330"/>
        <v/>
      </c>
      <c r="AI3632" s="258">
        <f t="shared" si="331"/>
        <v>0</v>
      </c>
    </row>
    <row r="3633" spans="1:35" ht="14.25" customHeight="1" x14ac:dyDescent="0.2">
      <c r="A3633" s="20"/>
      <c r="B3633" s="7"/>
      <c r="C3633" s="7"/>
      <c r="D3633" s="88"/>
      <c r="E3633" s="6"/>
      <c r="F3633" s="88"/>
      <c r="G3633" s="14"/>
      <c r="H3633" s="14"/>
      <c r="I3633" s="17"/>
      <c r="J3633" s="17"/>
      <c r="K3633" s="6"/>
      <c r="L3633" s="6"/>
      <c r="M3633" s="136"/>
      <c r="N3633" s="14"/>
      <c r="O3633" s="26"/>
      <c r="P3633" s="14"/>
      <c r="Q3633" s="14"/>
      <c r="R3633" s="14"/>
      <c r="S3633" s="14"/>
      <c r="T3633" s="14"/>
      <c r="U3633" s="14"/>
      <c r="V3633" s="6"/>
      <c r="W3633" s="256">
        <f t="shared" si="327"/>
        <v>0</v>
      </c>
      <c r="X3633" s="144" t="str">
        <f t="shared" si="329"/>
        <v/>
      </c>
      <c r="Y3633" s="26"/>
      <c r="Z3633" s="34"/>
      <c r="AA3633" s="34"/>
      <c r="AB3633" s="34"/>
      <c r="AC3633" s="35"/>
      <c r="AD3633" s="36"/>
      <c r="AE3633" s="49"/>
      <c r="AF3633" s="246"/>
      <c r="AG3633" s="257">
        <f t="shared" si="328"/>
        <v>0</v>
      </c>
      <c r="AH3633" s="252" t="str">
        <f t="shared" si="330"/>
        <v/>
      </c>
      <c r="AI3633" s="258">
        <f t="shared" si="331"/>
        <v>0</v>
      </c>
    </row>
    <row r="3634" spans="1:35" ht="14.25" customHeight="1" x14ac:dyDescent="0.2">
      <c r="A3634" s="20"/>
      <c r="B3634" s="7"/>
      <c r="C3634" s="7"/>
      <c r="D3634" s="88"/>
      <c r="E3634" s="6"/>
      <c r="F3634" s="88"/>
      <c r="G3634" s="14"/>
      <c r="H3634" s="14"/>
      <c r="I3634" s="17"/>
      <c r="J3634" s="17"/>
      <c r="K3634" s="6"/>
      <c r="L3634" s="6"/>
      <c r="M3634" s="136"/>
      <c r="N3634" s="14"/>
      <c r="O3634" s="26"/>
      <c r="P3634" s="14"/>
      <c r="Q3634" s="14"/>
      <c r="R3634" s="14"/>
      <c r="S3634" s="14"/>
      <c r="T3634" s="14"/>
      <c r="U3634" s="14"/>
      <c r="V3634" s="6"/>
      <c r="W3634" s="256">
        <f t="shared" si="327"/>
        <v>0</v>
      </c>
      <c r="X3634" s="144" t="str">
        <f t="shared" si="329"/>
        <v/>
      </c>
      <c r="Y3634" s="26"/>
      <c r="Z3634" s="34"/>
      <c r="AA3634" s="34"/>
      <c r="AB3634" s="34"/>
      <c r="AC3634" s="35"/>
      <c r="AD3634" s="36"/>
      <c r="AE3634" s="49"/>
      <c r="AF3634" s="246"/>
      <c r="AG3634" s="257">
        <f t="shared" si="328"/>
        <v>0</v>
      </c>
      <c r="AH3634" s="252" t="str">
        <f t="shared" si="330"/>
        <v/>
      </c>
      <c r="AI3634" s="258">
        <f t="shared" si="331"/>
        <v>0</v>
      </c>
    </row>
    <row r="3635" spans="1:35" ht="14.25" customHeight="1" x14ac:dyDescent="0.2">
      <c r="A3635" s="20"/>
      <c r="B3635" s="7"/>
      <c r="C3635" s="7"/>
      <c r="D3635" s="88"/>
      <c r="E3635" s="6"/>
      <c r="F3635" s="88"/>
      <c r="G3635" s="14"/>
      <c r="H3635" s="14"/>
      <c r="I3635" s="17"/>
      <c r="J3635" s="17"/>
      <c r="K3635" s="6"/>
      <c r="L3635" s="6"/>
      <c r="M3635" s="136"/>
      <c r="N3635" s="14"/>
      <c r="O3635" s="26"/>
      <c r="P3635" s="14"/>
      <c r="Q3635" s="14"/>
      <c r="R3635" s="14"/>
      <c r="S3635" s="14"/>
      <c r="T3635" s="14"/>
      <c r="U3635" s="14"/>
      <c r="V3635" s="6"/>
      <c r="W3635" s="256">
        <f t="shared" si="327"/>
        <v>0</v>
      </c>
      <c r="X3635" s="144" t="str">
        <f t="shared" si="329"/>
        <v/>
      </c>
      <c r="Y3635" s="26"/>
      <c r="Z3635" s="34"/>
      <c r="AA3635" s="34"/>
      <c r="AB3635" s="34"/>
      <c r="AC3635" s="35"/>
      <c r="AD3635" s="36"/>
      <c r="AE3635" s="49"/>
      <c r="AF3635" s="246"/>
      <c r="AG3635" s="257">
        <f t="shared" si="328"/>
        <v>0</v>
      </c>
      <c r="AH3635" s="252" t="str">
        <f t="shared" si="330"/>
        <v/>
      </c>
      <c r="AI3635" s="258">
        <f t="shared" si="331"/>
        <v>0</v>
      </c>
    </row>
    <row r="3636" spans="1:35" ht="14.25" customHeight="1" x14ac:dyDescent="0.2">
      <c r="A3636" s="20"/>
      <c r="B3636" s="7"/>
      <c r="C3636" s="7"/>
      <c r="D3636" s="88"/>
      <c r="E3636" s="6"/>
      <c r="F3636" s="88"/>
      <c r="G3636" s="14"/>
      <c r="H3636" s="14"/>
      <c r="I3636" s="17"/>
      <c r="J3636" s="17"/>
      <c r="K3636" s="6"/>
      <c r="L3636" s="6"/>
      <c r="M3636" s="136"/>
      <c r="N3636" s="14"/>
      <c r="O3636" s="26"/>
      <c r="P3636" s="14"/>
      <c r="Q3636" s="14"/>
      <c r="R3636" s="14"/>
      <c r="S3636" s="14"/>
      <c r="T3636" s="14"/>
      <c r="U3636" s="14"/>
      <c r="V3636" s="6"/>
      <c r="W3636" s="256">
        <f t="shared" si="327"/>
        <v>0</v>
      </c>
      <c r="X3636" s="144" t="str">
        <f t="shared" si="329"/>
        <v/>
      </c>
      <c r="Y3636" s="26"/>
      <c r="Z3636" s="34"/>
      <c r="AA3636" s="34"/>
      <c r="AB3636" s="34"/>
      <c r="AC3636" s="35"/>
      <c r="AD3636" s="36"/>
      <c r="AE3636" s="49"/>
      <c r="AF3636" s="246"/>
      <c r="AG3636" s="257">
        <f t="shared" si="328"/>
        <v>0</v>
      </c>
      <c r="AH3636" s="252" t="str">
        <f t="shared" si="330"/>
        <v/>
      </c>
      <c r="AI3636" s="258">
        <f t="shared" si="331"/>
        <v>0</v>
      </c>
    </row>
    <row r="3637" spans="1:35" ht="14.25" customHeight="1" x14ac:dyDescent="0.2">
      <c r="A3637" s="20"/>
      <c r="B3637" s="7"/>
      <c r="C3637" s="7"/>
      <c r="D3637" s="88"/>
      <c r="E3637" s="6"/>
      <c r="F3637" s="88"/>
      <c r="G3637" s="14"/>
      <c r="H3637" s="14"/>
      <c r="I3637" s="17"/>
      <c r="J3637" s="17"/>
      <c r="K3637" s="6"/>
      <c r="L3637" s="6"/>
      <c r="M3637" s="136"/>
      <c r="N3637" s="14"/>
      <c r="O3637" s="26"/>
      <c r="P3637" s="14"/>
      <c r="Q3637" s="14"/>
      <c r="R3637" s="14"/>
      <c r="S3637" s="14"/>
      <c r="T3637" s="14"/>
      <c r="U3637" s="14"/>
      <c r="V3637" s="6"/>
      <c r="W3637" s="256">
        <f t="shared" si="327"/>
        <v>0</v>
      </c>
      <c r="X3637" s="144" t="str">
        <f t="shared" si="329"/>
        <v/>
      </c>
      <c r="Y3637" s="26"/>
      <c r="Z3637" s="34"/>
      <c r="AA3637" s="34"/>
      <c r="AB3637" s="34"/>
      <c r="AC3637" s="35"/>
      <c r="AD3637" s="36"/>
      <c r="AE3637" s="49"/>
      <c r="AF3637" s="246"/>
      <c r="AG3637" s="257">
        <f t="shared" si="328"/>
        <v>0</v>
      </c>
      <c r="AH3637" s="252" t="str">
        <f t="shared" si="330"/>
        <v/>
      </c>
      <c r="AI3637" s="258">
        <f t="shared" si="331"/>
        <v>0</v>
      </c>
    </row>
    <row r="3638" spans="1:35" ht="14.25" customHeight="1" x14ac:dyDescent="0.2">
      <c r="A3638" s="20"/>
      <c r="B3638" s="7"/>
      <c r="C3638" s="7"/>
      <c r="D3638" s="88"/>
      <c r="E3638" s="6"/>
      <c r="F3638" s="88"/>
      <c r="G3638" s="14"/>
      <c r="H3638" s="14"/>
      <c r="I3638" s="17"/>
      <c r="J3638" s="17"/>
      <c r="K3638" s="6"/>
      <c r="L3638" s="6"/>
      <c r="M3638" s="136"/>
      <c r="N3638" s="14"/>
      <c r="O3638" s="26"/>
      <c r="P3638" s="14"/>
      <c r="Q3638" s="14"/>
      <c r="R3638" s="14"/>
      <c r="S3638" s="14"/>
      <c r="T3638" s="14"/>
      <c r="U3638" s="14"/>
      <c r="V3638" s="6"/>
      <c r="W3638" s="256">
        <f t="shared" si="327"/>
        <v>0</v>
      </c>
      <c r="X3638" s="144" t="str">
        <f t="shared" si="329"/>
        <v/>
      </c>
      <c r="Y3638" s="26"/>
      <c r="Z3638" s="34"/>
      <c r="AA3638" s="34"/>
      <c r="AB3638" s="34"/>
      <c r="AC3638" s="35"/>
      <c r="AD3638" s="36"/>
      <c r="AE3638" s="49"/>
      <c r="AF3638" s="246"/>
      <c r="AG3638" s="257">
        <f t="shared" si="328"/>
        <v>0</v>
      </c>
      <c r="AH3638" s="252" t="str">
        <f t="shared" si="330"/>
        <v/>
      </c>
      <c r="AI3638" s="258">
        <f t="shared" si="331"/>
        <v>0</v>
      </c>
    </row>
    <row r="3639" spans="1:35" ht="14.25" customHeight="1" x14ac:dyDescent="0.2">
      <c r="A3639" s="20"/>
      <c r="B3639" s="7"/>
      <c r="C3639" s="7"/>
      <c r="D3639" s="88"/>
      <c r="E3639" s="6"/>
      <c r="F3639" s="88"/>
      <c r="G3639" s="14"/>
      <c r="H3639" s="14"/>
      <c r="I3639" s="17"/>
      <c r="J3639" s="17"/>
      <c r="K3639" s="6"/>
      <c r="L3639" s="6"/>
      <c r="M3639" s="136"/>
      <c r="N3639" s="14"/>
      <c r="O3639" s="26"/>
      <c r="P3639" s="14"/>
      <c r="Q3639" s="14"/>
      <c r="R3639" s="14"/>
      <c r="S3639" s="14"/>
      <c r="T3639" s="14"/>
      <c r="U3639" s="14"/>
      <c r="V3639" s="6"/>
      <c r="W3639" s="256">
        <f t="shared" si="327"/>
        <v>0</v>
      </c>
      <c r="X3639" s="144" t="str">
        <f t="shared" si="329"/>
        <v/>
      </c>
      <c r="Y3639" s="26"/>
      <c r="Z3639" s="34"/>
      <c r="AA3639" s="34"/>
      <c r="AB3639" s="34"/>
      <c r="AC3639" s="35"/>
      <c r="AD3639" s="36"/>
      <c r="AE3639" s="49"/>
      <c r="AF3639" s="246"/>
      <c r="AG3639" s="257">
        <f t="shared" si="328"/>
        <v>0</v>
      </c>
      <c r="AH3639" s="252" t="str">
        <f t="shared" si="330"/>
        <v/>
      </c>
      <c r="AI3639" s="258">
        <f t="shared" si="331"/>
        <v>0</v>
      </c>
    </row>
    <row r="3640" spans="1:35" ht="14.25" customHeight="1" x14ac:dyDescent="0.2">
      <c r="A3640" s="20"/>
      <c r="B3640" s="7"/>
      <c r="C3640" s="7"/>
      <c r="D3640" s="88"/>
      <c r="E3640" s="6"/>
      <c r="F3640" s="88"/>
      <c r="G3640" s="14"/>
      <c r="H3640" s="14"/>
      <c r="I3640" s="17"/>
      <c r="J3640" s="17"/>
      <c r="K3640" s="6"/>
      <c r="L3640" s="6"/>
      <c r="M3640" s="136"/>
      <c r="N3640" s="14"/>
      <c r="O3640" s="26"/>
      <c r="P3640" s="14"/>
      <c r="Q3640" s="14"/>
      <c r="R3640" s="14"/>
      <c r="S3640" s="14"/>
      <c r="T3640" s="14"/>
      <c r="U3640" s="14"/>
      <c r="V3640" s="6"/>
      <c r="W3640" s="256">
        <f t="shared" si="327"/>
        <v>0</v>
      </c>
      <c r="X3640" s="144" t="str">
        <f t="shared" si="329"/>
        <v/>
      </c>
      <c r="Y3640" s="26"/>
      <c r="Z3640" s="34"/>
      <c r="AA3640" s="34"/>
      <c r="AB3640" s="34"/>
      <c r="AC3640" s="35"/>
      <c r="AD3640" s="36"/>
      <c r="AE3640" s="49"/>
      <c r="AF3640" s="246"/>
      <c r="AG3640" s="257">
        <f t="shared" si="328"/>
        <v>0</v>
      </c>
      <c r="AH3640" s="252" t="str">
        <f t="shared" si="330"/>
        <v/>
      </c>
      <c r="AI3640" s="258">
        <f t="shared" si="331"/>
        <v>0</v>
      </c>
    </row>
    <row r="3641" spans="1:35" ht="14.25" customHeight="1" x14ac:dyDescent="0.2">
      <c r="A3641" s="20"/>
      <c r="B3641" s="7"/>
      <c r="C3641" s="7"/>
      <c r="D3641" s="88"/>
      <c r="E3641" s="6"/>
      <c r="F3641" s="88"/>
      <c r="G3641" s="14"/>
      <c r="H3641" s="14"/>
      <c r="I3641" s="17"/>
      <c r="J3641" s="17"/>
      <c r="K3641" s="6"/>
      <c r="L3641" s="6"/>
      <c r="M3641" s="136"/>
      <c r="N3641" s="14"/>
      <c r="O3641" s="26"/>
      <c r="P3641" s="14"/>
      <c r="Q3641" s="14"/>
      <c r="R3641" s="14"/>
      <c r="S3641" s="14"/>
      <c r="T3641" s="14"/>
      <c r="U3641" s="14"/>
      <c r="V3641" s="6"/>
      <c r="W3641" s="256">
        <f t="shared" si="327"/>
        <v>0</v>
      </c>
      <c r="X3641" s="144" t="str">
        <f t="shared" si="329"/>
        <v/>
      </c>
      <c r="Y3641" s="26"/>
      <c r="Z3641" s="34"/>
      <c r="AA3641" s="34"/>
      <c r="AB3641" s="34"/>
      <c r="AC3641" s="35"/>
      <c r="AD3641" s="36"/>
      <c r="AE3641" s="49"/>
      <c r="AF3641" s="246"/>
      <c r="AG3641" s="257">
        <f t="shared" si="328"/>
        <v>0</v>
      </c>
      <c r="AH3641" s="252" t="str">
        <f t="shared" si="330"/>
        <v/>
      </c>
      <c r="AI3641" s="258">
        <f t="shared" si="331"/>
        <v>0</v>
      </c>
    </row>
    <row r="3642" spans="1:35" ht="14.25" customHeight="1" x14ac:dyDescent="0.2">
      <c r="A3642" s="20"/>
      <c r="B3642" s="7"/>
      <c r="C3642" s="7"/>
      <c r="D3642" s="88"/>
      <c r="E3642" s="6"/>
      <c r="F3642" s="88"/>
      <c r="G3642" s="14"/>
      <c r="H3642" s="14"/>
      <c r="I3642" s="17"/>
      <c r="J3642" s="17"/>
      <c r="K3642" s="6"/>
      <c r="L3642" s="6"/>
      <c r="M3642" s="136"/>
      <c r="N3642" s="14"/>
      <c r="O3642" s="26"/>
      <c r="P3642" s="14"/>
      <c r="Q3642" s="14"/>
      <c r="R3642" s="14"/>
      <c r="S3642" s="14"/>
      <c r="T3642" s="14"/>
      <c r="U3642" s="14"/>
      <c r="V3642" s="6"/>
      <c r="W3642" s="256">
        <f t="shared" si="327"/>
        <v>0</v>
      </c>
      <c r="X3642" s="144" t="str">
        <f t="shared" si="329"/>
        <v/>
      </c>
      <c r="Y3642" s="26"/>
      <c r="Z3642" s="34"/>
      <c r="AA3642" s="34"/>
      <c r="AB3642" s="34"/>
      <c r="AC3642" s="35"/>
      <c r="AD3642" s="36"/>
      <c r="AE3642" s="49"/>
      <c r="AF3642" s="246"/>
      <c r="AG3642" s="257">
        <f t="shared" si="328"/>
        <v>0</v>
      </c>
      <c r="AH3642" s="252" t="str">
        <f t="shared" si="330"/>
        <v/>
      </c>
      <c r="AI3642" s="258">
        <f t="shared" si="331"/>
        <v>0</v>
      </c>
    </row>
    <row r="3643" spans="1:35" ht="14.25" customHeight="1" x14ac:dyDescent="0.2">
      <c r="A3643" s="20"/>
      <c r="B3643" s="7"/>
      <c r="C3643" s="7"/>
      <c r="D3643" s="88"/>
      <c r="E3643" s="6"/>
      <c r="F3643" s="88"/>
      <c r="G3643" s="14"/>
      <c r="H3643" s="14"/>
      <c r="I3643" s="17"/>
      <c r="J3643" s="17"/>
      <c r="K3643" s="6"/>
      <c r="L3643" s="6"/>
      <c r="M3643" s="136"/>
      <c r="N3643" s="14"/>
      <c r="O3643" s="26"/>
      <c r="P3643" s="14"/>
      <c r="Q3643" s="14"/>
      <c r="R3643" s="14"/>
      <c r="S3643" s="14"/>
      <c r="T3643" s="14"/>
      <c r="U3643" s="14"/>
      <c r="V3643" s="6"/>
      <c r="W3643" s="256">
        <f t="shared" si="327"/>
        <v>0</v>
      </c>
      <c r="X3643" s="144" t="str">
        <f t="shared" si="329"/>
        <v/>
      </c>
      <c r="Y3643" s="26"/>
      <c r="Z3643" s="34"/>
      <c r="AA3643" s="34"/>
      <c r="AB3643" s="34"/>
      <c r="AC3643" s="35"/>
      <c r="AD3643" s="36"/>
      <c r="AE3643" s="49"/>
      <c r="AF3643" s="246"/>
      <c r="AG3643" s="257">
        <f t="shared" si="328"/>
        <v>0</v>
      </c>
      <c r="AH3643" s="252" t="str">
        <f t="shared" si="330"/>
        <v/>
      </c>
      <c r="AI3643" s="258">
        <f t="shared" si="331"/>
        <v>0</v>
      </c>
    </row>
    <row r="3644" spans="1:35" ht="14.25" customHeight="1" x14ac:dyDescent="0.2">
      <c r="A3644" s="20"/>
      <c r="B3644" s="7"/>
      <c r="C3644" s="7"/>
      <c r="D3644" s="88"/>
      <c r="E3644" s="6"/>
      <c r="F3644" s="88"/>
      <c r="G3644" s="14"/>
      <c r="H3644" s="14"/>
      <c r="I3644" s="17"/>
      <c r="J3644" s="17"/>
      <c r="K3644" s="6"/>
      <c r="L3644" s="6"/>
      <c r="M3644" s="136"/>
      <c r="N3644" s="14"/>
      <c r="O3644" s="26"/>
      <c r="P3644" s="14"/>
      <c r="Q3644" s="14"/>
      <c r="R3644" s="14"/>
      <c r="S3644" s="14"/>
      <c r="T3644" s="14"/>
      <c r="U3644" s="14"/>
      <c r="V3644" s="6"/>
      <c r="W3644" s="256">
        <f t="shared" si="327"/>
        <v>0</v>
      </c>
      <c r="X3644" s="144" t="str">
        <f t="shared" si="329"/>
        <v/>
      </c>
      <c r="Y3644" s="26"/>
      <c r="Z3644" s="34"/>
      <c r="AA3644" s="34"/>
      <c r="AB3644" s="34"/>
      <c r="AC3644" s="35"/>
      <c r="AD3644" s="36"/>
      <c r="AE3644" s="49"/>
      <c r="AF3644" s="246"/>
      <c r="AG3644" s="257">
        <f t="shared" si="328"/>
        <v>0</v>
      </c>
      <c r="AH3644" s="252" t="str">
        <f t="shared" si="330"/>
        <v/>
      </c>
      <c r="AI3644" s="258">
        <f t="shared" si="331"/>
        <v>0</v>
      </c>
    </row>
    <row r="3645" spans="1:35" ht="14.25" customHeight="1" x14ac:dyDescent="0.2">
      <c r="A3645" s="20"/>
      <c r="B3645" s="7"/>
      <c r="C3645" s="7"/>
      <c r="D3645" s="88"/>
      <c r="E3645" s="6"/>
      <c r="F3645" s="88"/>
      <c r="G3645" s="14"/>
      <c r="H3645" s="14"/>
      <c r="I3645" s="17"/>
      <c r="J3645" s="17"/>
      <c r="K3645" s="6"/>
      <c r="L3645" s="6"/>
      <c r="M3645" s="136"/>
      <c r="N3645" s="14"/>
      <c r="O3645" s="26"/>
      <c r="P3645" s="14"/>
      <c r="Q3645" s="14"/>
      <c r="R3645" s="14"/>
      <c r="S3645" s="14"/>
      <c r="T3645" s="14"/>
      <c r="U3645" s="14"/>
      <c r="V3645" s="6"/>
      <c r="W3645" s="256">
        <f t="shared" si="327"/>
        <v>0</v>
      </c>
      <c r="X3645" s="144" t="str">
        <f t="shared" si="329"/>
        <v/>
      </c>
      <c r="Y3645" s="26"/>
      <c r="Z3645" s="34"/>
      <c r="AA3645" s="34"/>
      <c r="AB3645" s="34"/>
      <c r="AC3645" s="35"/>
      <c r="AD3645" s="36"/>
      <c r="AE3645" s="49"/>
      <c r="AF3645" s="246"/>
      <c r="AG3645" s="257">
        <f t="shared" si="328"/>
        <v>0</v>
      </c>
      <c r="AH3645" s="252" t="str">
        <f t="shared" si="330"/>
        <v/>
      </c>
      <c r="AI3645" s="258">
        <f t="shared" si="331"/>
        <v>0</v>
      </c>
    </row>
    <row r="3646" spans="1:35" ht="14.25" customHeight="1" x14ac:dyDescent="0.2">
      <c r="A3646" s="20"/>
      <c r="B3646" s="7"/>
      <c r="C3646" s="7"/>
      <c r="D3646" s="88"/>
      <c r="E3646" s="6"/>
      <c r="F3646" s="88"/>
      <c r="G3646" s="14"/>
      <c r="H3646" s="14"/>
      <c r="I3646" s="17"/>
      <c r="J3646" s="17"/>
      <c r="K3646" s="6"/>
      <c r="L3646" s="6"/>
      <c r="M3646" s="136"/>
      <c r="N3646" s="14"/>
      <c r="O3646" s="26"/>
      <c r="P3646" s="14"/>
      <c r="Q3646" s="14"/>
      <c r="R3646" s="14"/>
      <c r="S3646" s="14"/>
      <c r="T3646" s="14"/>
      <c r="U3646" s="14"/>
      <c r="V3646" s="6"/>
      <c r="W3646" s="256">
        <f t="shared" si="327"/>
        <v>0</v>
      </c>
      <c r="X3646" s="144" t="str">
        <f t="shared" si="329"/>
        <v/>
      </c>
      <c r="Y3646" s="26"/>
      <c r="Z3646" s="34"/>
      <c r="AA3646" s="34"/>
      <c r="AB3646" s="34"/>
      <c r="AC3646" s="35"/>
      <c r="AD3646" s="36"/>
      <c r="AE3646" s="49"/>
      <c r="AF3646" s="246"/>
      <c r="AG3646" s="257">
        <f t="shared" si="328"/>
        <v>0</v>
      </c>
      <c r="AH3646" s="252" t="str">
        <f t="shared" si="330"/>
        <v/>
      </c>
      <c r="AI3646" s="258">
        <f t="shared" si="331"/>
        <v>0</v>
      </c>
    </row>
    <row r="3647" spans="1:35" ht="14.25" customHeight="1" x14ac:dyDescent="0.2">
      <c r="A3647" s="20"/>
      <c r="B3647" s="7"/>
      <c r="C3647" s="7"/>
      <c r="D3647" s="88"/>
      <c r="E3647" s="6"/>
      <c r="F3647" s="88"/>
      <c r="G3647" s="14"/>
      <c r="H3647" s="14"/>
      <c r="I3647" s="17"/>
      <c r="J3647" s="17"/>
      <c r="K3647" s="6"/>
      <c r="L3647" s="6"/>
      <c r="M3647" s="136"/>
      <c r="N3647" s="14"/>
      <c r="O3647" s="26"/>
      <c r="P3647" s="14"/>
      <c r="Q3647" s="14"/>
      <c r="R3647" s="14"/>
      <c r="S3647" s="14"/>
      <c r="T3647" s="14"/>
      <c r="U3647" s="14"/>
      <c r="V3647" s="6"/>
      <c r="W3647" s="256">
        <f t="shared" si="327"/>
        <v>0</v>
      </c>
      <c r="X3647" s="144" t="str">
        <f t="shared" si="329"/>
        <v/>
      </c>
      <c r="Y3647" s="26"/>
      <c r="Z3647" s="34"/>
      <c r="AA3647" s="34"/>
      <c r="AB3647" s="34"/>
      <c r="AC3647" s="35"/>
      <c r="AD3647" s="36"/>
      <c r="AE3647" s="49"/>
      <c r="AF3647" s="246"/>
      <c r="AG3647" s="257">
        <f t="shared" si="328"/>
        <v>0</v>
      </c>
      <c r="AH3647" s="252" t="str">
        <f t="shared" si="330"/>
        <v/>
      </c>
      <c r="AI3647" s="258">
        <f t="shared" si="331"/>
        <v>0</v>
      </c>
    </row>
    <row r="3648" spans="1:35" ht="14.25" customHeight="1" x14ac:dyDescent="0.2">
      <c r="A3648" s="20"/>
      <c r="B3648" s="7"/>
      <c r="C3648" s="7"/>
      <c r="D3648" s="88"/>
      <c r="E3648" s="6"/>
      <c r="F3648" s="88"/>
      <c r="G3648" s="14"/>
      <c r="H3648" s="14"/>
      <c r="I3648" s="17"/>
      <c r="J3648" s="17"/>
      <c r="K3648" s="6"/>
      <c r="L3648" s="6"/>
      <c r="M3648" s="136"/>
      <c r="N3648" s="14"/>
      <c r="O3648" s="26"/>
      <c r="P3648" s="14"/>
      <c r="Q3648" s="14"/>
      <c r="R3648" s="14"/>
      <c r="S3648" s="14"/>
      <c r="T3648" s="14"/>
      <c r="U3648" s="14"/>
      <c r="V3648" s="6"/>
      <c r="W3648" s="256">
        <f t="shared" si="327"/>
        <v>0</v>
      </c>
      <c r="X3648" s="144" t="str">
        <f t="shared" si="329"/>
        <v/>
      </c>
      <c r="Y3648" s="26"/>
      <c r="Z3648" s="34"/>
      <c r="AA3648" s="34"/>
      <c r="AB3648" s="34"/>
      <c r="AC3648" s="35"/>
      <c r="AD3648" s="36"/>
      <c r="AE3648" s="49"/>
      <c r="AF3648" s="246"/>
      <c r="AG3648" s="257">
        <f t="shared" si="328"/>
        <v>0</v>
      </c>
      <c r="AH3648" s="252" t="str">
        <f t="shared" si="330"/>
        <v/>
      </c>
      <c r="AI3648" s="258">
        <f t="shared" si="331"/>
        <v>0</v>
      </c>
    </row>
    <row r="3649" spans="1:35" ht="14.25" customHeight="1" x14ac:dyDescent="0.2">
      <c r="A3649" s="20"/>
      <c r="B3649" s="7"/>
      <c r="C3649" s="7"/>
      <c r="D3649" s="88"/>
      <c r="E3649" s="6"/>
      <c r="F3649" s="88"/>
      <c r="G3649" s="14"/>
      <c r="H3649" s="14"/>
      <c r="I3649" s="17"/>
      <c r="J3649" s="17"/>
      <c r="K3649" s="6"/>
      <c r="L3649" s="6"/>
      <c r="M3649" s="136"/>
      <c r="N3649" s="14"/>
      <c r="O3649" s="26"/>
      <c r="P3649" s="14"/>
      <c r="Q3649" s="14"/>
      <c r="R3649" s="14"/>
      <c r="S3649" s="14"/>
      <c r="T3649" s="14"/>
      <c r="U3649" s="14"/>
      <c r="V3649" s="6"/>
      <c r="W3649" s="256">
        <f t="shared" si="327"/>
        <v>0</v>
      </c>
      <c r="X3649" s="144" t="str">
        <f t="shared" si="329"/>
        <v/>
      </c>
      <c r="Y3649" s="26"/>
      <c r="Z3649" s="34"/>
      <c r="AA3649" s="34"/>
      <c r="AB3649" s="34"/>
      <c r="AC3649" s="35"/>
      <c r="AD3649" s="36"/>
      <c r="AE3649" s="49"/>
      <c r="AF3649" s="246"/>
      <c r="AG3649" s="257">
        <f t="shared" si="328"/>
        <v>0</v>
      </c>
      <c r="AH3649" s="252" t="str">
        <f t="shared" si="330"/>
        <v/>
      </c>
      <c r="AI3649" s="258">
        <f t="shared" si="331"/>
        <v>0</v>
      </c>
    </row>
    <row r="3650" spans="1:35" ht="14.25" customHeight="1" x14ac:dyDescent="0.2">
      <c r="A3650" s="20"/>
      <c r="B3650" s="7"/>
      <c r="C3650" s="7"/>
      <c r="D3650" s="88"/>
      <c r="E3650" s="6"/>
      <c r="F3650" s="88"/>
      <c r="G3650" s="14"/>
      <c r="H3650" s="14"/>
      <c r="I3650" s="17"/>
      <c r="J3650" s="17"/>
      <c r="K3650" s="6"/>
      <c r="L3650" s="6"/>
      <c r="M3650" s="136"/>
      <c r="N3650" s="14"/>
      <c r="O3650" s="26"/>
      <c r="P3650" s="14"/>
      <c r="Q3650" s="14"/>
      <c r="R3650" s="14"/>
      <c r="S3650" s="14"/>
      <c r="T3650" s="14"/>
      <c r="U3650" s="14"/>
      <c r="V3650" s="6"/>
      <c r="W3650" s="256">
        <f t="shared" si="327"/>
        <v>0</v>
      </c>
      <c r="X3650" s="144" t="str">
        <f t="shared" si="329"/>
        <v/>
      </c>
      <c r="Y3650" s="26"/>
      <c r="Z3650" s="34"/>
      <c r="AA3650" s="34"/>
      <c r="AB3650" s="34"/>
      <c r="AC3650" s="35"/>
      <c r="AD3650" s="36"/>
      <c r="AE3650" s="49"/>
      <c r="AF3650" s="246"/>
      <c r="AG3650" s="257">
        <f t="shared" si="328"/>
        <v>0</v>
      </c>
      <c r="AH3650" s="252" t="str">
        <f t="shared" si="330"/>
        <v/>
      </c>
      <c r="AI3650" s="258">
        <f t="shared" si="331"/>
        <v>0</v>
      </c>
    </row>
    <row r="3651" spans="1:35" ht="14.25" customHeight="1" x14ac:dyDescent="0.2">
      <c r="A3651" s="20"/>
      <c r="B3651" s="7"/>
      <c r="C3651" s="7"/>
      <c r="D3651" s="88"/>
      <c r="E3651" s="6"/>
      <c r="F3651" s="88"/>
      <c r="G3651" s="14"/>
      <c r="H3651" s="14"/>
      <c r="I3651" s="17"/>
      <c r="J3651" s="17"/>
      <c r="K3651" s="6"/>
      <c r="L3651" s="6"/>
      <c r="M3651" s="136"/>
      <c r="N3651" s="14"/>
      <c r="O3651" s="26"/>
      <c r="P3651" s="14"/>
      <c r="Q3651" s="14"/>
      <c r="R3651" s="14"/>
      <c r="S3651" s="14"/>
      <c r="T3651" s="14"/>
      <c r="U3651" s="14"/>
      <c r="V3651" s="6"/>
      <c r="W3651" s="256">
        <f t="shared" si="327"/>
        <v>0</v>
      </c>
      <c r="X3651" s="144" t="str">
        <f t="shared" si="329"/>
        <v/>
      </c>
      <c r="Y3651" s="26"/>
      <c r="Z3651" s="34"/>
      <c r="AA3651" s="34"/>
      <c r="AB3651" s="34"/>
      <c r="AC3651" s="35"/>
      <c r="AD3651" s="36"/>
      <c r="AE3651" s="49"/>
      <c r="AF3651" s="246"/>
      <c r="AG3651" s="257">
        <f t="shared" si="328"/>
        <v>0</v>
      </c>
      <c r="AH3651" s="252" t="str">
        <f t="shared" si="330"/>
        <v/>
      </c>
      <c r="AI3651" s="258">
        <f t="shared" si="331"/>
        <v>0</v>
      </c>
    </row>
    <row r="3652" spans="1:35" ht="14.25" customHeight="1" x14ac:dyDescent="0.2">
      <c r="A3652" s="20"/>
      <c r="B3652" s="7"/>
      <c r="C3652" s="7"/>
      <c r="D3652" s="88"/>
      <c r="E3652" s="6"/>
      <c r="F3652" s="88"/>
      <c r="G3652" s="14"/>
      <c r="H3652" s="14"/>
      <c r="I3652" s="17"/>
      <c r="J3652" s="17"/>
      <c r="K3652" s="6"/>
      <c r="L3652" s="6"/>
      <c r="M3652" s="136"/>
      <c r="N3652" s="14"/>
      <c r="O3652" s="26"/>
      <c r="P3652" s="14"/>
      <c r="Q3652" s="14"/>
      <c r="R3652" s="14"/>
      <c r="S3652" s="14"/>
      <c r="T3652" s="14"/>
      <c r="U3652" s="14"/>
      <c r="V3652" s="6"/>
      <c r="W3652" s="256">
        <f t="shared" si="327"/>
        <v>0</v>
      </c>
      <c r="X3652" s="144" t="str">
        <f t="shared" si="329"/>
        <v/>
      </c>
      <c r="Y3652" s="26"/>
      <c r="Z3652" s="34"/>
      <c r="AA3652" s="34"/>
      <c r="AB3652" s="34"/>
      <c r="AC3652" s="35"/>
      <c r="AD3652" s="36"/>
      <c r="AE3652" s="49"/>
      <c r="AF3652" s="246"/>
      <c r="AG3652" s="257">
        <f t="shared" si="328"/>
        <v>0</v>
      </c>
      <c r="AH3652" s="252" t="str">
        <f t="shared" si="330"/>
        <v/>
      </c>
      <c r="AI3652" s="258">
        <f t="shared" si="331"/>
        <v>0</v>
      </c>
    </row>
    <row r="3653" spans="1:35" ht="14.25" customHeight="1" x14ac:dyDescent="0.2">
      <c r="A3653" s="20"/>
      <c r="B3653" s="7"/>
      <c r="C3653" s="7"/>
      <c r="D3653" s="88"/>
      <c r="E3653" s="6"/>
      <c r="F3653" s="88"/>
      <c r="G3653" s="14"/>
      <c r="H3653" s="14"/>
      <c r="I3653" s="17"/>
      <c r="J3653" s="17"/>
      <c r="K3653" s="6"/>
      <c r="L3653" s="6"/>
      <c r="M3653" s="136"/>
      <c r="N3653" s="14"/>
      <c r="O3653" s="26"/>
      <c r="P3653" s="14"/>
      <c r="Q3653" s="14"/>
      <c r="R3653" s="14"/>
      <c r="S3653" s="14"/>
      <c r="T3653" s="14"/>
      <c r="U3653" s="14"/>
      <c r="V3653" s="6"/>
      <c r="W3653" s="256">
        <f t="shared" si="327"/>
        <v>0</v>
      </c>
      <c r="X3653" s="144" t="str">
        <f t="shared" si="329"/>
        <v/>
      </c>
      <c r="Y3653" s="26"/>
      <c r="Z3653" s="34"/>
      <c r="AA3653" s="34"/>
      <c r="AB3653" s="34"/>
      <c r="AC3653" s="35"/>
      <c r="AD3653" s="36"/>
      <c r="AE3653" s="49"/>
      <c r="AF3653" s="246"/>
      <c r="AG3653" s="257">
        <f t="shared" si="328"/>
        <v>0</v>
      </c>
      <c r="AH3653" s="252" t="str">
        <f t="shared" si="330"/>
        <v/>
      </c>
      <c r="AI3653" s="258">
        <f t="shared" si="331"/>
        <v>0</v>
      </c>
    </row>
    <row r="3654" spans="1:35" ht="14.25" customHeight="1" x14ac:dyDescent="0.2">
      <c r="A3654" s="20"/>
      <c r="B3654" s="7"/>
      <c r="C3654" s="7"/>
      <c r="D3654" s="88"/>
      <c r="E3654" s="6"/>
      <c r="F3654" s="88"/>
      <c r="G3654" s="14"/>
      <c r="H3654" s="14"/>
      <c r="I3654" s="17"/>
      <c r="J3654" s="17"/>
      <c r="K3654" s="6"/>
      <c r="L3654" s="6"/>
      <c r="M3654" s="136"/>
      <c r="N3654" s="14"/>
      <c r="O3654" s="26"/>
      <c r="P3654" s="14"/>
      <c r="Q3654" s="14"/>
      <c r="R3654" s="14"/>
      <c r="S3654" s="14"/>
      <c r="T3654" s="14"/>
      <c r="U3654" s="14"/>
      <c r="V3654" s="6"/>
      <c r="W3654" s="256">
        <f t="shared" si="327"/>
        <v>0</v>
      </c>
      <c r="X3654" s="144" t="str">
        <f t="shared" si="329"/>
        <v/>
      </c>
      <c r="Y3654" s="26"/>
      <c r="Z3654" s="34"/>
      <c r="AA3654" s="34"/>
      <c r="AB3654" s="34"/>
      <c r="AC3654" s="35"/>
      <c r="AD3654" s="36"/>
      <c r="AE3654" s="49"/>
      <c r="AF3654" s="246"/>
      <c r="AG3654" s="257">
        <f t="shared" si="328"/>
        <v>0</v>
      </c>
      <c r="AH3654" s="252" t="str">
        <f t="shared" si="330"/>
        <v/>
      </c>
      <c r="AI3654" s="258">
        <f t="shared" si="331"/>
        <v>0</v>
      </c>
    </row>
    <row r="3655" spans="1:35" ht="14.25" customHeight="1" x14ac:dyDescent="0.2">
      <c r="A3655" s="20"/>
      <c r="B3655" s="7"/>
      <c r="C3655" s="7"/>
      <c r="D3655" s="88"/>
      <c r="E3655" s="6"/>
      <c r="F3655" s="88"/>
      <c r="G3655" s="14"/>
      <c r="H3655" s="14"/>
      <c r="I3655" s="17"/>
      <c r="J3655" s="17"/>
      <c r="K3655" s="6"/>
      <c r="L3655" s="6"/>
      <c r="M3655" s="136"/>
      <c r="N3655" s="14"/>
      <c r="O3655" s="26"/>
      <c r="P3655" s="14"/>
      <c r="Q3655" s="14"/>
      <c r="R3655" s="14"/>
      <c r="S3655" s="14"/>
      <c r="T3655" s="14"/>
      <c r="U3655" s="14"/>
      <c r="V3655" s="6"/>
      <c r="W3655" s="256">
        <f t="shared" si="327"/>
        <v>0</v>
      </c>
      <c r="X3655" s="144" t="str">
        <f t="shared" si="329"/>
        <v/>
      </c>
      <c r="Y3655" s="26"/>
      <c r="Z3655" s="34"/>
      <c r="AA3655" s="34"/>
      <c r="AB3655" s="34"/>
      <c r="AC3655" s="35"/>
      <c r="AD3655" s="36"/>
      <c r="AE3655" s="49"/>
      <c r="AF3655" s="246"/>
      <c r="AG3655" s="257">
        <f t="shared" si="328"/>
        <v>0</v>
      </c>
      <c r="AH3655" s="252" t="str">
        <f t="shared" si="330"/>
        <v/>
      </c>
      <c r="AI3655" s="258">
        <f t="shared" si="331"/>
        <v>0</v>
      </c>
    </row>
    <row r="3656" spans="1:35" ht="14.25" customHeight="1" x14ac:dyDescent="0.2">
      <c r="A3656" s="20"/>
      <c r="B3656" s="7"/>
      <c r="C3656" s="7"/>
      <c r="D3656" s="88"/>
      <c r="E3656" s="6"/>
      <c r="F3656" s="88"/>
      <c r="G3656" s="14"/>
      <c r="H3656" s="14"/>
      <c r="I3656" s="17"/>
      <c r="J3656" s="17"/>
      <c r="K3656" s="6"/>
      <c r="L3656" s="6"/>
      <c r="M3656" s="136"/>
      <c r="N3656" s="14"/>
      <c r="O3656" s="26"/>
      <c r="P3656" s="14"/>
      <c r="Q3656" s="14"/>
      <c r="R3656" s="14"/>
      <c r="S3656" s="14"/>
      <c r="T3656" s="14"/>
      <c r="U3656" s="14"/>
      <c r="V3656" s="6"/>
      <c r="W3656" s="256">
        <f t="shared" si="327"/>
        <v>0</v>
      </c>
      <c r="X3656" s="144" t="str">
        <f t="shared" si="329"/>
        <v/>
      </c>
      <c r="Y3656" s="26"/>
      <c r="Z3656" s="34"/>
      <c r="AA3656" s="34"/>
      <c r="AB3656" s="34"/>
      <c r="AC3656" s="35"/>
      <c r="AD3656" s="36"/>
      <c r="AE3656" s="49"/>
      <c r="AF3656" s="246"/>
      <c r="AG3656" s="257">
        <f t="shared" si="328"/>
        <v>0</v>
      </c>
      <c r="AH3656" s="252" t="str">
        <f t="shared" si="330"/>
        <v/>
      </c>
      <c r="AI3656" s="258">
        <f t="shared" si="331"/>
        <v>0</v>
      </c>
    </row>
    <row r="3657" spans="1:35" ht="14.25" customHeight="1" x14ac:dyDescent="0.2">
      <c r="A3657" s="20"/>
      <c r="B3657" s="7"/>
      <c r="C3657" s="7"/>
      <c r="D3657" s="88"/>
      <c r="E3657" s="6"/>
      <c r="F3657" s="88"/>
      <c r="G3657" s="14"/>
      <c r="H3657" s="14"/>
      <c r="I3657" s="17"/>
      <c r="J3657" s="17"/>
      <c r="K3657" s="6"/>
      <c r="L3657" s="6"/>
      <c r="M3657" s="136"/>
      <c r="N3657" s="14"/>
      <c r="O3657" s="26"/>
      <c r="P3657" s="14"/>
      <c r="Q3657" s="14"/>
      <c r="R3657" s="14"/>
      <c r="S3657" s="14"/>
      <c r="T3657" s="14"/>
      <c r="U3657" s="14"/>
      <c r="V3657" s="6"/>
      <c r="W3657" s="256">
        <f t="shared" si="327"/>
        <v>0</v>
      </c>
      <c r="X3657" s="144" t="str">
        <f t="shared" si="329"/>
        <v/>
      </c>
      <c r="Y3657" s="26"/>
      <c r="Z3657" s="34"/>
      <c r="AA3657" s="34"/>
      <c r="AB3657" s="34"/>
      <c r="AC3657" s="35"/>
      <c r="AD3657" s="36"/>
      <c r="AE3657" s="49"/>
      <c r="AF3657" s="246"/>
      <c r="AG3657" s="257">
        <f t="shared" si="328"/>
        <v>0</v>
      </c>
      <c r="AH3657" s="252" t="str">
        <f t="shared" si="330"/>
        <v/>
      </c>
      <c r="AI3657" s="258">
        <f t="shared" si="331"/>
        <v>0</v>
      </c>
    </row>
    <row r="3658" spans="1:35" ht="14.25" customHeight="1" x14ac:dyDescent="0.2">
      <c r="A3658" s="20"/>
      <c r="B3658" s="7"/>
      <c r="C3658" s="7"/>
      <c r="D3658" s="88"/>
      <c r="E3658" s="6"/>
      <c r="F3658" s="88"/>
      <c r="G3658" s="14"/>
      <c r="H3658" s="14"/>
      <c r="I3658" s="17"/>
      <c r="J3658" s="17"/>
      <c r="K3658" s="6"/>
      <c r="L3658" s="6"/>
      <c r="M3658" s="136"/>
      <c r="N3658" s="14"/>
      <c r="O3658" s="26"/>
      <c r="P3658" s="14"/>
      <c r="Q3658" s="14"/>
      <c r="R3658" s="14"/>
      <c r="S3658" s="14"/>
      <c r="T3658" s="14"/>
      <c r="U3658" s="14"/>
      <c r="V3658" s="6"/>
      <c r="W3658" s="256">
        <f t="shared" si="327"/>
        <v>0</v>
      </c>
      <c r="X3658" s="144" t="str">
        <f t="shared" si="329"/>
        <v/>
      </c>
      <c r="Y3658" s="26"/>
      <c r="Z3658" s="34"/>
      <c r="AA3658" s="34"/>
      <c r="AB3658" s="34"/>
      <c r="AC3658" s="35"/>
      <c r="AD3658" s="36"/>
      <c r="AE3658" s="49"/>
      <c r="AF3658" s="246"/>
      <c r="AG3658" s="257">
        <f t="shared" si="328"/>
        <v>0</v>
      </c>
      <c r="AH3658" s="252" t="str">
        <f t="shared" si="330"/>
        <v/>
      </c>
      <c r="AI3658" s="258">
        <f t="shared" si="331"/>
        <v>0</v>
      </c>
    </row>
    <row r="3659" spans="1:35" ht="14.25" customHeight="1" x14ac:dyDescent="0.2">
      <c r="A3659" s="20"/>
      <c r="B3659" s="7"/>
      <c r="C3659" s="7"/>
      <c r="D3659" s="88"/>
      <c r="E3659" s="6"/>
      <c r="F3659" s="88"/>
      <c r="G3659" s="14"/>
      <c r="H3659" s="14"/>
      <c r="I3659" s="17"/>
      <c r="J3659" s="17"/>
      <c r="K3659" s="6"/>
      <c r="L3659" s="6"/>
      <c r="M3659" s="136"/>
      <c r="N3659" s="14"/>
      <c r="O3659" s="26"/>
      <c r="P3659" s="14"/>
      <c r="Q3659" s="14"/>
      <c r="R3659" s="14"/>
      <c r="S3659" s="14"/>
      <c r="T3659" s="14"/>
      <c r="U3659" s="14"/>
      <c r="V3659" s="6"/>
      <c r="W3659" s="256">
        <f t="shared" si="327"/>
        <v>0</v>
      </c>
      <c r="X3659" s="144" t="str">
        <f t="shared" si="329"/>
        <v/>
      </c>
      <c r="Y3659" s="26"/>
      <c r="Z3659" s="34"/>
      <c r="AA3659" s="34"/>
      <c r="AB3659" s="34"/>
      <c r="AC3659" s="35"/>
      <c r="AD3659" s="36"/>
      <c r="AE3659" s="49"/>
      <c r="AF3659" s="246"/>
      <c r="AG3659" s="257">
        <f t="shared" si="328"/>
        <v>0</v>
      </c>
      <c r="AH3659" s="252" t="str">
        <f t="shared" si="330"/>
        <v/>
      </c>
      <c r="AI3659" s="258">
        <f t="shared" si="331"/>
        <v>0</v>
      </c>
    </row>
    <row r="3660" spans="1:35" ht="14.25" customHeight="1" x14ac:dyDescent="0.2">
      <c r="A3660" s="20"/>
      <c r="B3660" s="7"/>
      <c r="C3660" s="7"/>
      <c r="D3660" s="88"/>
      <c r="E3660" s="6"/>
      <c r="F3660" s="88"/>
      <c r="G3660" s="14"/>
      <c r="H3660" s="14"/>
      <c r="I3660" s="17"/>
      <c r="J3660" s="17"/>
      <c r="K3660" s="6"/>
      <c r="L3660" s="6"/>
      <c r="M3660" s="136"/>
      <c r="N3660" s="14"/>
      <c r="O3660" s="26"/>
      <c r="P3660" s="14"/>
      <c r="Q3660" s="14"/>
      <c r="R3660" s="14"/>
      <c r="S3660" s="14"/>
      <c r="T3660" s="14"/>
      <c r="U3660" s="14"/>
      <c r="V3660" s="6"/>
      <c r="W3660" s="256">
        <f t="shared" si="327"/>
        <v>0</v>
      </c>
      <c r="X3660" s="144" t="str">
        <f t="shared" si="329"/>
        <v/>
      </c>
      <c r="Y3660" s="26"/>
      <c r="Z3660" s="34"/>
      <c r="AA3660" s="34"/>
      <c r="AB3660" s="34"/>
      <c r="AC3660" s="35"/>
      <c r="AD3660" s="36"/>
      <c r="AE3660" s="49"/>
      <c r="AF3660" s="246"/>
      <c r="AG3660" s="257">
        <f t="shared" si="328"/>
        <v>0</v>
      </c>
      <c r="AH3660" s="252" t="str">
        <f t="shared" si="330"/>
        <v/>
      </c>
      <c r="AI3660" s="258">
        <f t="shared" si="331"/>
        <v>0</v>
      </c>
    </row>
    <row r="3661" spans="1:35" ht="14.25" customHeight="1" x14ac:dyDescent="0.2">
      <c r="A3661" s="20"/>
      <c r="B3661" s="7"/>
      <c r="C3661" s="7"/>
      <c r="D3661" s="88"/>
      <c r="E3661" s="6"/>
      <c r="F3661" s="88"/>
      <c r="G3661" s="14"/>
      <c r="H3661" s="14"/>
      <c r="I3661" s="17"/>
      <c r="J3661" s="17"/>
      <c r="K3661" s="6"/>
      <c r="L3661" s="6"/>
      <c r="M3661" s="136"/>
      <c r="N3661" s="14"/>
      <c r="O3661" s="26"/>
      <c r="P3661" s="14"/>
      <c r="Q3661" s="14"/>
      <c r="R3661" s="14"/>
      <c r="S3661" s="14"/>
      <c r="T3661" s="14"/>
      <c r="U3661" s="14"/>
      <c r="V3661" s="6"/>
      <c r="W3661" s="256">
        <f t="shared" si="327"/>
        <v>0</v>
      </c>
      <c r="X3661" s="144" t="str">
        <f t="shared" si="329"/>
        <v/>
      </c>
      <c r="Y3661" s="26"/>
      <c r="Z3661" s="34"/>
      <c r="AA3661" s="34"/>
      <c r="AB3661" s="34"/>
      <c r="AC3661" s="35"/>
      <c r="AD3661" s="36"/>
      <c r="AE3661" s="49"/>
      <c r="AF3661" s="246"/>
      <c r="AG3661" s="257">
        <f t="shared" si="328"/>
        <v>0</v>
      </c>
      <c r="AH3661" s="252" t="str">
        <f t="shared" si="330"/>
        <v/>
      </c>
      <c r="AI3661" s="258">
        <f t="shared" si="331"/>
        <v>0</v>
      </c>
    </row>
    <row r="3662" spans="1:35" ht="14.25" customHeight="1" x14ac:dyDescent="0.2">
      <c r="A3662" s="20"/>
      <c r="B3662" s="7"/>
      <c r="C3662" s="7"/>
      <c r="D3662" s="88"/>
      <c r="E3662" s="6"/>
      <c r="F3662" s="88"/>
      <c r="G3662" s="14"/>
      <c r="H3662" s="14"/>
      <c r="I3662" s="17"/>
      <c r="J3662" s="17"/>
      <c r="K3662" s="6"/>
      <c r="L3662" s="6"/>
      <c r="M3662" s="136"/>
      <c r="N3662" s="14"/>
      <c r="O3662" s="26"/>
      <c r="P3662" s="14"/>
      <c r="Q3662" s="14"/>
      <c r="R3662" s="14"/>
      <c r="S3662" s="14"/>
      <c r="T3662" s="14"/>
      <c r="U3662" s="14"/>
      <c r="V3662" s="6"/>
      <c r="W3662" s="256">
        <f t="shared" si="327"/>
        <v>0</v>
      </c>
      <c r="X3662" s="144" t="str">
        <f t="shared" si="329"/>
        <v/>
      </c>
      <c r="Y3662" s="26"/>
      <c r="Z3662" s="34"/>
      <c r="AA3662" s="34"/>
      <c r="AB3662" s="34"/>
      <c r="AC3662" s="35"/>
      <c r="AD3662" s="36"/>
      <c r="AE3662" s="49"/>
      <c r="AF3662" s="246"/>
      <c r="AG3662" s="257">
        <f t="shared" si="328"/>
        <v>0</v>
      </c>
      <c r="AH3662" s="252" t="str">
        <f t="shared" si="330"/>
        <v/>
      </c>
      <c r="AI3662" s="258">
        <f t="shared" si="331"/>
        <v>0</v>
      </c>
    </row>
    <row r="3663" spans="1:35" ht="14.25" customHeight="1" x14ac:dyDescent="0.2">
      <c r="A3663" s="20"/>
      <c r="B3663" s="7"/>
      <c r="C3663" s="7"/>
      <c r="D3663" s="88"/>
      <c r="E3663" s="6"/>
      <c r="F3663" s="88"/>
      <c r="G3663" s="14"/>
      <c r="H3663" s="14"/>
      <c r="I3663" s="17"/>
      <c r="J3663" s="17"/>
      <c r="K3663" s="6"/>
      <c r="L3663" s="6"/>
      <c r="M3663" s="136"/>
      <c r="N3663" s="14"/>
      <c r="O3663" s="26"/>
      <c r="P3663" s="14"/>
      <c r="Q3663" s="14"/>
      <c r="R3663" s="14"/>
      <c r="S3663" s="14"/>
      <c r="T3663" s="14"/>
      <c r="U3663" s="14"/>
      <c r="V3663" s="6"/>
      <c r="W3663" s="256">
        <f t="shared" si="327"/>
        <v>0</v>
      </c>
      <c r="X3663" s="144" t="str">
        <f t="shared" si="329"/>
        <v/>
      </c>
      <c r="Y3663" s="26"/>
      <c r="Z3663" s="34"/>
      <c r="AA3663" s="34"/>
      <c r="AB3663" s="34"/>
      <c r="AC3663" s="35"/>
      <c r="AD3663" s="36"/>
      <c r="AE3663" s="49"/>
      <c r="AF3663" s="246"/>
      <c r="AG3663" s="257">
        <f t="shared" si="328"/>
        <v>0</v>
      </c>
      <c r="AH3663" s="252" t="str">
        <f t="shared" si="330"/>
        <v/>
      </c>
      <c r="AI3663" s="258">
        <f t="shared" si="331"/>
        <v>0</v>
      </c>
    </row>
    <row r="3664" spans="1:35" ht="14.25" customHeight="1" x14ac:dyDescent="0.2">
      <c r="A3664" s="20"/>
      <c r="B3664" s="7"/>
      <c r="C3664" s="7"/>
      <c r="D3664" s="88"/>
      <c r="E3664" s="6"/>
      <c r="F3664" s="88"/>
      <c r="G3664" s="14"/>
      <c r="H3664" s="14"/>
      <c r="I3664" s="17"/>
      <c r="J3664" s="17"/>
      <c r="K3664" s="6"/>
      <c r="L3664" s="6"/>
      <c r="M3664" s="136"/>
      <c r="N3664" s="14"/>
      <c r="O3664" s="26"/>
      <c r="P3664" s="14"/>
      <c r="Q3664" s="14"/>
      <c r="R3664" s="14"/>
      <c r="S3664" s="14"/>
      <c r="T3664" s="14"/>
      <c r="U3664" s="14"/>
      <c r="V3664" s="6"/>
      <c r="W3664" s="256">
        <f t="shared" si="327"/>
        <v>0</v>
      </c>
      <c r="X3664" s="144" t="str">
        <f t="shared" si="329"/>
        <v/>
      </c>
      <c r="Y3664" s="26"/>
      <c r="Z3664" s="34"/>
      <c r="AA3664" s="34"/>
      <c r="AB3664" s="34"/>
      <c r="AC3664" s="35"/>
      <c r="AD3664" s="36"/>
      <c r="AE3664" s="49"/>
      <c r="AF3664" s="246"/>
      <c r="AG3664" s="257">
        <f t="shared" si="328"/>
        <v>0</v>
      </c>
      <c r="AH3664" s="252" t="str">
        <f t="shared" si="330"/>
        <v/>
      </c>
      <c r="AI3664" s="258">
        <f t="shared" si="331"/>
        <v>0</v>
      </c>
    </row>
    <row r="3665" spans="1:35" ht="14.25" customHeight="1" x14ac:dyDescent="0.2">
      <c r="A3665" s="20"/>
      <c r="B3665" s="7"/>
      <c r="C3665" s="7"/>
      <c r="D3665" s="88"/>
      <c r="E3665" s="6"/>
      <c r="F3665" s="88"/>
      <c r="G3665" s="14"/>
      <c r="H3665" s="14"/>
      <c r="I3665" s="17"/>
      <c r="J3665" s="17"/>
      <c r="K3665" s="6"/>
      <c r="L3665" s="6"/>
      <c r="M3665" s="136"/>
      <c r="N3665" s="14"/>
      <c r="O3665" s="26"/>
      <c r="P3665" s="14"/>
      <c r="Q3665" s="14"/>
      <c r="R3665" s="14"/>
      <c r="S3665" s="14"/>
      <c r="T3665" s="14"/>
      <c r="U3665" s="14"/>
      <c r="V3665" s="6"/>
      <c r="W3665" s="256">
        <f t="shared" si="327"/>
        <v>0</v>
      </c>
      <c r="X3665" s="144" t="str">
        <f t="shared" si="329"/>
        <v/>
      </c>
      <c r="Y3665" s="26"/>
      <c r="Z3665" s="34"/>
      <c r="AA3665" s="34"/>
      <c r="AB3665" s="34"/>
      <c r="AC3665" s="35"/>
      <c r="AD3665" s="36"/>
      <c r="AE3665" s="49"/>
      <c r="AF3665" s="246"/>
      <c r="AG3665" s="257">
        <f t="shared" si="328"/>
        <v>0</v>
      </c>
      <c r="AH3665" s="252" t="str">
        <f t="shared" si="330"/>
        <v/>
      </c>
      <c r="AI3665" s="258">
        <f t="shared" si="331"/>
        <v>0</v>
      </c>
    </row>
    <row r="3666" spans="1:35" ht="14.25" customHeight="1" x14ac:dyDescent="0.2">
      <c r="A3666" s="20"/>
      <c r="B3666" s="7"/>
      <c r="C3666" s="7"/>
      <c r="D3666" s="88"/>
      <c r="E3666" s="6"/>
      <c r="F3666" s="88"/>
      <c r="G3666" s="14"/>
      <c r="H3666" s="14"/>
      <c r="I3666" s="17"/>
      <c r="J3666" s="17"/>
      <c r="K3666" s="6"/>
      <c r="L3666" s="6"/>
      <c r="M3666" s="136"/>
      <c r="N3666" s="14"/>
      <c r="O3666" s="26"/>
      <c r="P3666" s="14"/>
      <c r="Q3666" s="14"/>
      <c r="R3666" s="14"/>
      <c r="S3666" s="14"/>
      <c r="T3666" s="14"/>
      <c r="U3666" s="14"/>
      <c r="V3666" s="6"/>
      <c r="W3666" s="256">
        <f t="shared" si="327"/>
        <v>0</v>
      </c>
      <c r="X3666" s="144" t="str">
        <f t="shared" si="329"/>
        <v/>
      </c>
      <c r="Y3666" s="26"/>
      <c r="Z3666" s="34"/>
      <c r="AA3666" s="34"/>
      <c r="AB3666" s="34"/>
      <c r="AC3666" s="35"/>
      <c r="AD3666" s="36"/>
      <c r="AE3666" s="49"/>
      <c r="AF3666" s="246"/>
      <c r="AG3666" s="257">
        <f t="shared" si="328"/>
        <v>0</v>
      </c>
      <c r="AH3666" s="252" t="str">
        <f t="shared" si="330"/>
        <v/>
      </c>
      <c r="AI3666" s="258">
        <f t="shared" si="331"/>
        <v>0</v>
      </c>
    </row>
    <row r="3667" spans="1:35" ht="14.25" customHeight="1" x14ac:dyDescent="0.2">
      <c r="A3667" s="20"/>
      <c r="B3667" s="7"/>
      <c r="C3667" s="7"/>
      <c r="D3667" s="88"/>
      <c r="E3667" s="6"/>
      <c r="F3667" s="88"/>
      <c r="G3667" s="14"/>
      <c r="H3667" s="14"/>
      <c r="I3667" s="17"/>
      <c r="J3667" s="17"/>
      <c r="K3667" s="6"/>
      <c r="L3667" s="6"/>
      <c r="M3667" s="136"/>
      <c r="N3667" s="14"/>
      <c r="O3667" s="26"/>
      <c r="P3667" s="14"/>
      <c r="Q3667" s="14"/>
      <c r="R3667" s="14"/>
      <c r="S3667" s="14"/>
      <c r="T3667" s="14"/>
      <c r="U3667" s="14"/>
      <c r="V3667" s="6"/>
      <c r="W3667" s="256">
        <f t="shared" si="327"/>
        <v>0</v>
      </c>
      <c r="X3667" s="144" t="str">
        <f t="shared" si="329"/>
        <v/>
      </c>
      <c r="Y3667" s="26"/>
      <c r="Z3667" s="34"/>
      <c r="AA3667" s="34"/>
      <c r="AB3667" s="34"/>
      <c r="AC3667" s="35"/>
      <c r="AD3667" s="36"/>
      <c r="AE3667" s="49"/>
      <c r="AF3667" s="246"/>
      <c r="AG3667" s="257">
        <f t="shared" si="328"/>
        <v>0</v>
      </c>
      <c r="AH3667" s="252" t="str">
        <f t="shared" si="330"/>
        <v/>
      </c>
      <c r="AI3667" s="258">
        <f t="shared" si="331"/>
        <v>0</v>
      </c>
    </row>
    <row r="3668" spans="1:35" ht="14.25" customHeight="1" x14ac:dyDescent="0.2">
      <c r="A3668" s="20"/>
      <c r="B3668" s="7"/>
      <c r="C3668" s="7"/>
      <c r="D3668" s="88"/>
      <c r="E3668" s="6"/>
      <c r="F3668" s="88"/>
      <c r="G3668" s="14"/>
      <c r="H3668" s="14"/>
      <c r="I3668" s="17"/>
      <c r="J3668" s="17"/>
      <c r="K3668" s="6"/>
      <c r="L3668" s="6"/>
      <c r="M3668" s="136"/>
      <c r="N3668" s="14"/>
      <c r="O3668" s="26"/>
      <c r="P3668" s="14"/>
      <c r="Q3668" s="14"/>
      <c r="R3668" s="14"/>
      <c r="S3668" s="14"/>
      <c r="T3668" s="14"/>
      <c r="U3668" s="14"/>
      <c r="V3668" s="6"/>
      <c r="W3668" s="256">
        <f t="shared" si="327"/>
        <v>0</v>
      </c>
      <c r="X3668" s="144" t="str">
        <f t="shared" si="329"/>
        <v/>
      </c>
      <c r="Y3668" s="26"/>
      <c r="Z3668" s="34"/>
      <c r="AA3668" s="34"/>
      <c r="AB3668" s="34"/>
      <c r="AC3668" s="35"/>
      <c r="AD3668" s="36"/>
      <c r="AE3668" s="49"/>
      <c r="AF3668" s="246"/>
      <c r="AG3668" s="257">
        <f t="shared" si="328"/>
        <v>0</v>
      </c>
      <c r="AH3668" s="252" t="str">
        <f t="shared" si="330"/>
        <v/>
      </c>
      <c r="AI3668" s="258">
        <f t="shared" si="331"/>
        <v>0</v>
      </c>
    </row>
    <row r="3669" spans="1:35" ht="14.25" customHeight="1" x14ac:dyDescent="0.2">
      <c r="A3669" s="20"/>
      <c r="B3669" s="7"/>
      <c r="C3669" s="7"/>
      <c r="D3669" s="88"/>
      <c r="E3669" s="6"/>
      <c r="F3669" s="88"/>
      <c r="G3669" s="14"/>
      <c r="H3669" s="14"/>
      <c r="I3669" s="17"/>
      <c r="J3669" s="17"/>
      <c r="K3669" s="6"/>
      <c r="L3669" s="6"/>
      <c r="M3669" s="136"/>
      <c r="N3669" s="14"/>
      <c r="O3669" s="26"/>
      <c r="P3669" s="14"/>
      <c r="Q3669" s="14"/>
      <c r="R3669" s="14"/>
      <c r="S3669" s="14"/>
      <c r="T3669" s="14"/>
      <c r="U3669" s="14"/>
      <c r="V3669" s="6"/>
      <c r="W3669" s="256">
        <f t="shared" si="327"/>
        <v>0</v>
      </c>
      <c r="X3669" s="144" t="str">
        <f t="shared" si="329"/>
        <v/>
      </c>
      <c r="Y3669" s="26"/>
      <c r="Z3669" s="34"/>
      <c r="AA3669" s="34"/>
      <c r="AB3669" s="34"/>
      <c r="AC3669" s="35"/>
      <c r="AD3669" s="36"/>
      <c r="AE3669" s="49"/>
      <c r="AF3669" s="246"/>
      <c r="AG3669" s="257">
        <f t="shared" si="328"/>
        <v>0</v>
      </c>
      <c r="AH3669" s="252" t="str">
        <f t="shared" si="330"/>
        <v/>
      </c>
      <c r="AI3669" s="258">
        <f t="shared" si="331"/>
        <v>0</v>
      </c>
    </row>
    <row r="3670" spans="1:35" ht="14.25" customHeight="1" x14ac:dyDescent="0.2">
      <c r="A3670" s="20"/>
      <c r="B3670" s="7"/>
      <c r="C3670" s="7"/>
      <c r="D3670" s="88"/>
      <c r="E3670" s="6"/>
      <c r="F3670" s="88"/>
      <c r="G3670" s="14"/>
      <c r="H3670" s="14"/>
      <c r="I3670" s="17"/>
      <c r="J3670" s="17"/>
      <c r="K3670" s="6"/>
      <c r="L3670" s="6"/>
      <c r="M3670" s="136"/>
      <c r="N3670" s="14"/>
      <c r="O3670" s="26"/>
      <c r="P3670" s="14"/>
      <c r="Q3670" s="14"/>
      <c r="R3670" s="14"/>
      <c r="S3670" s="14"/>
      <c r="T3670" s="14"/>
      <c r="U3670" s="14"/>
      <c r="V3670" s="6"/>
      <c r="W3670" s="256">
        <f t="shared" si="327"/>
        <v>0</v>
      </c>
      <c r="X3670" s="144" t="str">
        <f t="shared" si="329"/>
        <v/>
      </c>
      <c r="Y3670" s="26"/>
      <c r="Z3670" s="34"/>
      <c r="AA3670" s="34"/>
      <c r="AB3670" s="34"/>
      <c r="AC3670" s="35"/>
      <c r="AD3670" s="36"/>
      <c r="AE3670" s="49"/>
      <c r="AF3670" s="246"/>
      <c r="AG3670" s="257">
        <f t="shared" si="328"/>
        <v>0</v>
      </c>
      <c r="AH3670" s="252" t="str">
        <f t="shared" si="330"/>
        <v/>
      </c>
      <c r="AI3670" s="258">
        <f t="shared" si="331"/>
        <v>0</v>
      </c>
    </row>
    <row r="3671" spans="1:35" ht="14.25" customHeight="1" x14ac:dyDescent="0.2">
      <c r="A3671" s="20"/>
      <c r="B3671" s="7"/>
      <c r="C3671" s="7"/>
      <c r="D3671" s="88"/>
      <c r="E3671" s="6"/>
      <c r="F3671" s="88"/>
      <c r="G3671" s="14"/>
      <c r="H3671" s="14"/>
      <c r="I3671" s="17"/>
      <c r="J3671" s="17"/>
      <c r="K3671" s="6"/>
      <c r="L3671" s="6"/>
      <c r="M3671" s="136"/>
      <c r="N3671" s="14"/>
      <c r="O3671" s="26"/>
      <c r="P3671" s="14"/>
      <c r="Q3671" s="14"/>
      <c r="R3671" s="14"/>
      <c r="S3671" s="14"/>
      <c r="T3671" s="14"/>
      <c r="U3671" s="14"/>
      <c r="V3671" s="6"/>
      <c r="W3671" s="256">
        <f t="shared" si="327"/>
        <v>0</v>
      </c>
      <c r="X3671" s="144" t="str">
        <f t="shared" si="329"/>
        <v/>
      </c>
      <c r="Y3671" s="26"/>
      <c r="Z3671" s="34"/>
      <c r="AA3671" s="34"/>
      <c r="AB3671" s="34"/>
      <c r="AC3671" s="35"/>
      <c r="AD3671" s="36"/>
      <c r="AE3671" s="49"/>
      <c r="AF3671" s="246"/>
      <c r="AG3671" s="257">
        <f t="shared" si="328"/>
        <v>0</v>
      </c>
      <c r="AH3671" s="252" t="str">
        <f t="shared" si="330"/>
        <v/>
      </c>
      <c r="AI3671" s="258">
        <f t="shared" si="331"/>
        <v>0</v>
      </c>
    </row>
    <row r="3672" spans="1:35" ht="14.25" customHeight="1" x14ac:dyDescent="0.2">
      <c r="A3672" s="20"/>
      <c r="B3672" s="7"/>
      <c r="C3672" s="7"/>
      <c r="D3672" s="88"/>
      <c r="E3672" s="6"/>
      <c r="F3672" s="88"/>
      <c r="G3672" s="14"/>
      <c r="H3672" s="14"/>
      <c r="I3672" s="17"/>
      <c r="J3672" s="17"/>
      <c r="K3672" s="6"/>
      <c r="L3672" s="6"/>
      <c r="M3672" s="136"/>
      <c r="N3672" s="14"/>
      <c r="O3672" s="26"/>
      <c r="P3672" s="14"/>
      <c r="Q3672" s="14"/>
      <c r="R3672" s="14"/>
      <c r="S3672" s="14"/>
      <c r="T3672" s="14"/>
      <c r="U3672" s="14"/>
      <c r="V3672" s="6"/>
      <c r="W3672" s="256">
        <f t="shared" si="327"/>
        <v>0</v>
      </c>
      <c r="X3672" s="144" t="str">
        <f t="shared" si="329"/>
        <v/>
      </c>
      <c r="Y3672" s="26"/>
      <c r="Z3672" s="34"/>
      <c r="AA3672" s="34"/>
      <c r="AB3672" s="34"/>
      <c r="AC3672" s="35"/>
      <c r="AD3672" s="36"/>
      <c r="AE3672" s="49"/>
      <c r="AF3672" s="246"/>
      <c r="AG3672" s="257">
        <f t="shared" si="328"/>
        <v>0</v>
      </c>
      <c r="AH3672" s="252" t="str">
        <f t="shared" si="330"/>
        <v/>
      </c>
      <c r="AI3672" s="258">
        <f t="shared" si="331"/>
        <v>0</v>
      </c>
    </row>
    <row r="3673" spans="1:35" ht="14.25" customHeight="1" x14ac:dyDescent="0.2">
      <c r="A3673" s="20"/>
      <c r="B3673" s="7"/>
      <c r="C3673" s="7"/>
      <c r="D3673" s="88"/>
      <c r="E3673" s="6"/>
      <c r="F3673" s="88"/>
      <c r="G3673" s="14"/>
      <c r="H3673" s="14"/>
      <c r="I3673" s="17"/>
      <c r="J3673" s="17"/>
      <c r="K3673" s="6"/>
      <c r="L3673" s="6"/>
      <c r="M3673" s="136"/>
      <c r="N3673" s="14"/>
      <c r="O3673" s="26"/>
      <c r="P3673" s="14"/>
      <c r="Q3673" s="14"/>
      <c r="R3673" s="14"/>
      <c r="S3673" s="14"/>
      <c r="T3673" s="14"/>
      <c r="U3673" s="14"/>
      <c r="V3673" s="6"/>
      <c r="W3673" s="256">
        <f t="shared" si="327"/>
        <v>0</v>
      </c>
      <c r="X3673" s="144" t="str">
        <f t="shared" si="329"/>
        <v/>
      </c>
      <c r="Y3673" s="26"/>
      <c r="Z3673" s="34"/>
      <c r="AA3673" s="34"/>
      <c r="AB3673" s="34"/>
      <c r="AC3673" s="35"/>
      <c r="AD3673" s="36"/>
      <c r="AE3673" s="49"/>
      <c r="AF3673" s="246"/>
      <c r="AG3673" s="257">
        <f t="shared" si="328"/>
        <v>0</v>
      </c>
      <c r="AH3673" s="252" t="str">
        <f t="shared" si="330"/>
        <v/>
      </c>
      <c r="AI3673" s="258">
        <f t="shared" si="331"/>
        <v>0</v>
      </c>
    </row>
    <row r="3674" spans="1:35" ht="14.25" customHeight="1" x14ac:dyDescent="0.2">
      <c r="A3674" s="20"/>
      <c r="B3674" s="7"/>
      <c r="C3674" s="7"/>
      <c r="D3674" s="88"/>
      <c r="E3674" s="6"/>
      <c r="F3674" s="88"/>
      <c r="G3674" s="14"/>
      <c r="H3674" s="14"/>
      <c r="I3674" s="17"/>
      <c r="J3674" s="17"/>
      <c r="K3674" s="6"/>
      <c r="L3674" s="6"/>
      <c r="M3674" s="136"/>
      <c r="N3674" s="14"/>
      <c r="O3674" s="26"/>
      <c r="P3674" s="14"/>
      <c r="Q3674" s="14"/>
      <c r="R3674" s="14"/>
      <c r="S3674" s="14"/>
      <c r="T3674" s="14"/>
      <c r="U3674" s="14"/>
      <c r="V3674" s="6"/>
      <c r="W3674" s="256">
        <f t="shared" si="327"/>
        <v>0</v>
      </c>
      <c r="X3674" s="144" t="str">
        <f t="shared" si="329"/>
        <v/>
      </c>
      <c r="Y3674" s="26"/>
      <c r="Z3674" s="34"/>
      <c r="AA3674" s="34"/>
      <c r="AB3674" s="34"/>
      <c r="AC3674" s="35"/>
      <c r="AD3674" s="36"/>
      <c r="AE3674" s="49"/>
      <c r="AF3674" s="246"/>
      <c r="AG3674" s="257">
        <f t="shared" si="328"/>
        <v>0</v>
      </c>
      <c r="AH3674" s="252" t="str">
        <f t="shared" si="330"/>
        <v/>
      </c>
      <c r="AI3674" s="258">
        <f t="shared" si="331"/>
        <v>0</v>
      </c>
    </row>
    <row r="3675" spans="1:35" ht="14.25" customHeight="1" x14ac:dyDescent="0.2">
      <c r="A3675" s="20"/>
      <c r="B3675" s="7"/>
      <c r="C3675" s="7"/>
      <c r="D3675" s="88"/>
      <c r="E3675" s="6"/>
      <c r="F3675" s="88"/>
      <c r="G3675" s="14"/>
      <c r="H3675" s="14"/>
      <c r="I3675" s="17"/>
      <c r="J3675" s="17"/>
      <c r="K3675" s="6"/>
      <c r="L3675" s="6"/>
      <c r="M3675" s="136"/>
      <c r="N3675" s="14"/>
      <c r="O3675" s="26"/>
      <c r="P3675" s="14"/>
      <c r="Q3675" s="14"/>
      <c r="R3675" s="14"/>
      <c r="S3675" s="14"/>
      <c r="T3675" s="14"/>
      <c r="U3675" s="14"/>
      <c r="V3675" s="6"/>
      <c r="W3675" s="256">
        <f t="shared" si="327"/>
        <v>0</v>
      </c>
      <c r="X3675" s="144" t="str">
        <f t="shared" si="329"/>
        <v/>
      </c>
      <c r="Y3675" s="26"/>
      <c r="Z3675" s="34"/>
      <c r="AA3675" s="34"/>
      <c r="AB3675" s="34"/>
      <c r="AC3675" s="35"/>
      <c r="AD3675" s="36"/>
      <c r="AE3675" s="49"/>
      <c r="AF3675" s="246"/>
      <c r="AG3675" s="257">
        <f t="shared" si="328"/>
        <v>0</v>
      </c>
      <c r="AH3675" s="252" t="str">
        <f t="shared" si="330"/>
        <v/>
      </c>
      <c r="AI3675" s="258">
        <f t="shared" si="331"/>
        <v>0</v>
      </c>
    </row>
    <row r="3676" spans="1:35" ht="14.25" customHeight="1" x14ac:dyDescent="0.2">
      <c r="A3676" s="20"/>
      <c r="B3676" s="7"/>
      <c r="C3676" s="7"/>
      <c r="D3676" s="88"/>
      <c r="E3676" s="6"/>
      <c r="F3676" s="88"/>
      <c r="G3676" s="14"/>
      <c r="H3676" s="14"/>
      <c r="I3676" s="17"/>
      <c r="J3676" s="17"/>
      <c r="K3676" s="6"/>
      <c r="L3676" s="6"/>
      <c r="M3676" s="136"/>
      <c r="N3676" s="14"/>
      <c r="O3676" s="26"/>
      <c r="P3676" s="14"/>
      <c r="Q3676" s="14"/>
      <c r="R3676" s="14"/>
      <c r="S3676" s="14"/>
      <c r="T3676" s="14"/>
      <c r="U3676" s="14"/>
      <c r="V3676" s="6"/>
      <c r="W3676" s="256">
        <f t="shared" si="327"/>
        <v>0</v>
      </c>
      <c r="X3676" s="144" t="str">
        <f t="shared" si="329"/>
        <v/>
      </c>
      <c r="Y3676" s="26"/>
      <c r="Z3676" s="34"/>
      <c r="AA3676" s="34"/>
      <c r="AB3676" s="34"/>
      <c r="AC3676" s="35"/>
      <c r="AD3676" s="36"/>
      <c r="AE3676" s="49"/>
      <c r="AF3676" s="246"/>
      <c r="AG3676" s="257">
        <f t="shared" si="328"/>
        <v>0</v>
      </c>
      <c r="AH3676" s="252" t="str">
        <f t="shared" si="330"/>
        <v/>
      </c>
      <c r="AI3676" s="258">
        <f t="shared" si="331"/>
        <v>0</v>
      </c>
    </row>
    <row r="3677" spans="1:35" ht="14.25" customHeight="1" x14ac:dyDescent="0.2">
      <c r="A3677" s="20"/>
      <c r="B3677" s="7"/>
      <c r="C3677" s="7"/>
      <c r="D3677" s="88"/>
      <c r="E3677" s="6"/>
      <c r="F3677" s="88"/>
      <c r="G3677" s="14"/>
      <c r="H3677" s="14"/>
      <c r="I3677" s="17"/>
      <c r="J3677" s="17"/>
      <c r="K3677" s="6"/>
      <c r="L3677" s="6"/>
      <c r="M3677" s="136"/>
      <c r="N3677" s="14"/>
      <c r="O3677" s="26"/>
      <c r="P3677" s="14"/>
      <c r="Q3677" s="14"/>
      <c r="R3677" s="14"/>
      <c r="S3677" s="14"/>
      <c r="T3677" s="14"/>
      <c r="U3677" s="14"/>
      <c r="V3677" s="6"/>
      <c r="W3677" s="256">
        <f t="shared" si="327"/>
        <v>0</v>
      </c>
      <c r="X3677" s="144" t="str">
        <f t="shared" si="329"/>
        <v/>
      </c>
      <c r="Y3677" s="26"/>
      <c r="Z3677" s="34"/>
      <c r="AA3677" s="34"/>
      <c r="AB3677" s="34"/>
      <c r="AC3677" s="35"/>
      <c r="AD3677" s="36"/>
      <c r="AE3677" s="49"/>
      <c r="AF3677" s="246"/>
      <c r="AG3677" s="257">
        <f t="shared" si="328"/>
        <v>0</v>
      </c>
      <c r="AH3677" s="252" t="str">
        <f t="shared" si="330"/>
        <v/>
      </c>
      <c r="AI3677" s="258">
        <f t="shared" si="331"/>
        <v>0</v>
      </c>
    </row>
    <row r="3678" spans="1:35" ht="14.25" customHeight="1" x14ac:dyDescent="0.2">
      <c r="A3678" s="20"/>
      <c r="B3678" s="7"/>
      <c r="C3678" s="7"/>
      <c r="D3678" s="88"/>
      <c r="E3678" s="6"/>
      <c r="F3678" s="88"/>
      <c r="G3678" s="14"/>
      <c r="H3678" s="14"/>
      <c r="I3678" s="17"/>
      <c r="J3678" s="17"/>
      <c r="K3678" s="6"/>
      <c r="L3678" s="6"/>
      <c r="M3678" s="136"/>
      <c r="N3678" s="14"/>
      <c r="O3678" s="26"/>
      <c r="P3678" s="14"/>
      <c r="Q3678" s="14"/>
      <c r="R3678" s="14"/>
      <c r="S3678" s="14"/>
      <c r="T3678" s="14"/>
      <c r="U3678" s="14"/>
      <c r="V3678" s="6"/>
      <c r="W3678" s="256">
        <f t="shared" si="327"/>
        <v>0</v>
      </c>
      <c r="X3678" s="144" t="str">
        <f t="shared" si="329"/>
        <v/>
      </c>
      <c r="Y3678" s="26"/>
      <c r="Z3678" s="34"/>
      <c r="AA3678" s="34"/>
      <c r="AB3678" s="34"/>
      <c r="AC3678" s="35"/>
      <c r="AD3678" s="36"/>
      <c r="AE3678" s="49"/>
      <c r="AF3678" s="246"/>
      <c r="AG3678" s="257">
        <f t="shared" si="328"/>
        <v>0</v>
      </c>
      <c r="AH3678" s="252" t="str">
        <f t="shared" si="330"/>
        <v/>
      </c>
      <c r="AI3678" s="258">
        <f t="shared" si="331"/>
        <v>0</v>
      </c>
    </row>
    <row r="3679" spans="1:35" ht="14.25" customHeight="1" x14ac:dyDescent="0.2">
      <c r="A3679" s="20"/>
      <c r="B3679" s="7"/>
      <c r="C3679" s="7"/>
      <c r="D3679" s="88"/>
      <c r="E3679" s="6"/>
      <c r="F3679" s="88"/>
      <c r="G3679" s="14"/>
      <c r="H3679" s="14"/>
      <c r="I3679" s="17"/>
      <c r="J3679" s="17"/>
      <c r="K3679" s="6"/>
      <c r="L3679" s="6"/>
      <c r="M3679" s="136"/>
      <c r="N3679" s="14"/>
      <c r="O3679" s="26"/>
      <c r="P3679" s="14"/>
      <c r="Q3679" s="14"/>
      <c r="R3679" s="14"/>
      <c r="S3679" s="14"/>
      <c r="T3679" s="14"/>
      <c r="U3679" s="14"/>
      <c r="V3679" s="6"/>
      <c r="W3679" s="256">
        <f t="shared" si="327"/>
        <v>0</v>
      </c>
      <c r="X3679" s="144" t="str">
        <f t="shared" si="329"/>
        <v/>
      </c>
      <c r="Y3679" s="26"/>
      <c r="Z3679" s="34"/>
      <c r="AA3679" s="34"/>
      <c r="AB3679" s="34"/>
      <c r="AC3679" s="35"/>
      <c r="AD3679" s="36"/>
      <c r="AE3679" s="49"/>
      <c r="AF3679" s="246"/>
      <c r="AG3679" s="257">
        <f t="shared" si="328"/>
        <v>0</v>
      </c>
      <c r="AH3679" s="252" t="str">
        <f t="shared" si="330"/>
        <v/>
      </c>
      <c r="AI3679" s="258">
        <f t="shared" si="331"/>
        <v>0</v>
      </c>
    </row>
    <row r="3680" spans="1:35" ht="14.25" customHeight="1" x14ac:dyDescent="0.2">
      <c r="A3680" s="20"/>
      <c r="B3680" s="7"/>
      <c r="C3680" s="7"/>
      <c r="D3680" s="88"/>
      <c r="E3680" s="6"/>
      <c r="F3680" s="88"/>
      <c r="G3680" s="14"/>
      <c r="H3680" s="14"/>
      <c r="I3680" s="17"/>
      <c r="J3680" s="17"/>
      <c r="K3680" s="6"/>
      <c r="L3680" s="6"/>
      <c r="M3680" s="136"/>
      <c r="N3680" s="14"/>
      <c r="O3680" s="26"/>
      <c r="P3680" s="14"/>
      <c r="Q3680" s="14"/>
      <c r="R3680" s="14"/>
      <c r="S3680" s="14"/>
      <c r="T3680" s="14"/>
      <c r="U3680" s="14"/>
      <c r="V3680" s="6"/>
      <c r="W3680" s="256">
        <f t="shared" si="327"/>
        <v>0</v>
      </c>
      <c r="X3680" s="144" t="str">
        <f t="shared" si="329"/>
        <v/>
      </c>
      <c r="Y3680" s="26"/>
      <c r="Z3680" s="34"/>
      <c r="AA3680" s="34"/>
      <c r="AB3680" s="34"/>
      <c r="AC3680" s="35"/>
      <c r="AD3680" s="36"/>
      <c r="AE3680" s="49"/>
      <c r="AF3680" s="246"/>
      <c r="AG3680" s="257">
        <f t="shared" si="328"/>
        <v>0</v>
      </c>
      <c r="AH3680" s="252" t="str">
        <f t="shared" si="330"/>
        <v/>
      </c>
      <c r="AI3680" s="258">
        <f t="shared" si="331"/>
        <v>0</v>
      </c>
    </row>
    <row r="3681" spans="1:35" ht="14.25" customHeight="1" x14ac:dyDescent="0.2">
      <c r="A3681" s="20"/>
      <c r="B3681" s="7"/>
      <c r="C3681" s="7"/>
      <c r="D3681" s="88"/>
      <c r="E3681" s="6"/>
      <c r="F3681" s="88"/>
      <c r="G3681" s="14"/>
      <c r="H3681" s="14"/>
      <c r="I3681" s="17"/>
      <c r="J3681" s="17"/>
      <c r="K3681" s="6"/>
      <c r="L3681" s="6"/>
      <c r="M3681" s="136"/>
      <c r="N3681" s="14"/>
      <c r="O3681" s="26"/>
      <c r="P3681" s="14"/>
      <c r="Q3681" s="14"/>
      <c r="R3681" s="14"/>
      <c r="S3681" s="14"/>
      <c r="T3681" s="14"/>
      <c r="U3681" s="14"/>
      <c r="V3681" s="6"/>
      <c r="W3681" s="256">
        <f t="shared" si="327"/>
        <v>0</v>
      </c>
      <c r="X3681" s="144" t="str">
        <f t="shared" si="329"/>
        <v/>
      </c>
      <c r="Y3681" s="26"/>
      <c r="Z3681" s="34"/>
      <c r="AA3681" s="34"/>
      <c r="AB3681" s="34"/>
      <c r="AC3681" s="35"/>
      <c r="AD3681" s="36"/>
      <c r="AE3681" s="49"/>
      <c r="AF3681" s="246"/>
      <c r="AG3681" s="257">
        <f t="shared" si="328"/>
        <v>0</v>
      </c>
      <c r="AH3681" s="252" t="str">
        <f t="shared" si="330"/>
        <v/>
      </c>
      <c r="AI3681" s="258">
        <f t="shared" si="331"/>
        <v>0</v>
      </c>
    </row>
    <row r="3682" spans="1:35" ht="14.25" customHeight="1" x14ac:dyDescent="0.2">
      <c r="A3682" s="20"/>
      <c r="B3682" s="7"/>
      <c r="C3682" s="7"/>
      <c r="D3682" s="88"/>
      <c r="E3682" s="6"/>
      <c r="F3682" s="88"/>
      <c r="G3682" s="14"/>
      <c r="H3682" s="14"/>
      <c r="I3682" s="17"/>
      <c r="J3682" s="17"/>
      <c r="K3682" s="6"/>
      <c r="L3682" s="6"/>
      <c r="M3682" s="136"/>
      <c r="N3682" s="14"/>
      <c r="O3682" s="26"/>
      <c r="P3682" s="14"/>
      <c r="Q3682" s="14"/>
      <c r="R3682" s="14"/>
      <c r="S3682" s="14"/>
      <c r="T3682" s="14"/>
      <c r="U3682" s="14"/>
      <c r="V3682" s="6"/>
      <c r="W3682" s="256">
        <f t="shared" si="327"/>
        <v>0</v>
      </c>
      <c r="X3682" s="144" t="str">
        <f t="shared" si="329"/>
        <v/>
      </c>
      <c r="Y3682" s="26"/>
      <c r="Z3682" s="34"/>
      <c r="AA3682" s="34"/>
      <c r="AB3682" s="34"/>
      <c r="AC3682" s="35"/>
      <c r="AD3682" s="36"/>
      <c r="AE3682" s="49"/>
      <c r="AF3682" s="246"/>
      <c r="AG3682" s="257">
        <f t="shared" si="328"/>
        <v>0</v>
      </c>
      <c r="AH3682" s="252" t="str">
        <f t="shared" si="330"/>
        <v/>
      </c>
      <c r="AI3682" s="258">
        <f t="shared" si="331"/>
        <v>0</v>
      </c>
    </row>
    <row r="3683" spans="1:35" ht="14.25" customHeight="1" x14ac:dyDescent="0.2">
      <c r="A3683" s="20"/>
      <c r="B3683" s="7"/>
      <c r="C3683" s="7"/>
      <c r="D3683" s="88"/>
      <c r="E3683" s="6"/>
      <c r="F3683" s="88"/>
      <c r="G3683" s="14"/>
      <c r="H3683" s="14"/>
      <c r="I3683" s="17"/>
      <c r="J3683" s="17"/>
      <c r="K3683" s="6"/>
      <c r="L3683" s="6"/>
      <c r="M3683" s="136"/>
      <c r="N3683" s="14"/>
      <c r="O3683" s="26"/>
      <c r="P3683" s="14"/>
      <c r="Q3683" s="14"/>
      <c r="R3683" s="14"/>
      <c r="S3683" s="14"/>
      <c r="T3683" s="14"/>
      <c r="U3683" s="14"/>
      <c r="V3683" s="6"/>
      <c r="W3683" s="256">
        <f t="shared" si="327"/>
        <v>0</v>
      </c>
      <c r="X3683" s="144" t="str">
        <f t="shared" si="329"/>
        <v/>
      </c>
      <c r="Y3683" s="26"/>
      <c r="Z3683" s="34"/>
      <c r="AA3683" s="34"/>
      <c r="AB3683" s="34"/>
      <c r="AC3683" s="35"/>
      <c r="AD3683" s="36"/>
      <c r="AE3683" s="49"/>
      <c r="AF3683" s="246"/>
      <c r="AG3683" s="257">
        <f t="shared" si="328"/>
        <v>0</v>
      </c>
      <c r="AH3683" s="252" t="str">
        <f t="shared" si="330"/>
        <v/>
      </c>
      <c r="AI3683" s="258">
        <f t="shared" si="331"/>
        <v>0</v>
      </c>
    </row>
    <row r="3684" spans="1:35" ht="14.25" customHeight="1" x14ac:dyDescent="0.2">
      <c r="A3684" s="20"/>
      <c r="B3684" s="7"/>
      <c r="C3684" s="7"/>
      <c r="D3684" s="88"/>
      <c r="E3684" s="6"/>
      <c r="F3684" s="88"/>
      <c r="G3684" s="14"/>
      <c r="H3684" s="14"/>
      <c r="I3684" s="17"/>
      <c r="J3684" s="17"/>
      <c r="K3684" s="6"/>
      <c r="L3684" s="6"/>
      <c r="M3684" s="136"/>
      <c r="N3684" s="14"/>
      <c r="O3684" s="26"/>
      <c r="P3684" s="14"/>
      <c r="Q3684" s="14"/>
      <c r="R3684" s="14"/>
      <c r="S3684" s="14"/>
      <c r="T3684" s="14"/>
      <c r="U3684" s="14"/>
      <c r="V3684" s="6"/>
      <c r="W3684" s="256">
        <f t="shared" si="327"/>
        <v>0</v>
      </c>
      <c r="X3684" s="144" t="str">
        <f t="shared" si="329"/>
        <v/>
      </c>
      <c r="Y3684" s="26"/>
      <c r="Z3684" s="34"/>
      <c r="AA3684" s="34"/>
      <c r="AB3684" s="34"/>
      <c r="AC3684" s="35"/>
      <c r="AD3684" s="36"/>
      <c r="AE3684" s="49"/>
      <c r="AF3684" s="246"/>
      <c r="AG3684" s="257">
        <f t="shared" si="328"/>
        <v>0</v>
      </c>
      <c r="AH3684" s="252" t="str">
        <f t="shared" si="330"/>
        <v/>
      </c>
      <c r="AI3684" s="258">
        <f t="shared" si="331"/>
        <v>0</v>
      </c>
    </row>
    <row r="3685" spans="1:35" ht="14.25" customHeight="1" x14ac:dyDescent="0.2">
      <c r="A3685" s="20"/>
      <c r="B3685" s="7"/>
      <c r="C3685" s="7"/>
      <c r="D3685" s="88"/>
      <c r="E3685" s="6"/>
      <c r="F3685" s="88"/>
      <c r="G3685" s="14"/>
      <c r="H3685" s="14"/>
      <c r="I3685" s="17"/>
      <c r="J3685" s="17"/>
      <c r="K3685" s="6"/>
      <c r="L3685" s="6"/>
      <c r="M3685" s="136"/>
      <c r="N3685" s="14"/>
      <c r="O3685" s="26"/>
      <c r="P3685" s="14"/>
      <c r="Q3685" s="14"/>
      <c r="R3685" s="14"/>
      <c r="S3685" s="14"/>
      <c r="T3685" s="14"/>
      <c r="U3685" s="14"/>
      <c r="V3685" s="6"/>
      <c r="W3685" s="256">
        <f t="shared" si="327"/>
        <v>0</v>
      </c>
      <c r="X3685" s="144" t="str">
        <f t="shared" si="329"/>
        <v/>
      </c>
      <c r="Y3685" s="26"/>
      <c r="Z3685" s="34"/>
      <c r="AA3685" s="34"/>
      <c r="AB3685" s="34"/>
      <c r="AC3685" s="35"/>
      <c r="AD3685" s="36"/>
      <c r="AE3685" s="49"/>
      <c r="AF3685" s="246"/>
      <c r="AG3685" s="257">
        <f t="shared" si="328"/>
        <v>0</v>
      </c>
      <c r="AH3685" s="252" t="str">
        <f t="shared" si="330"/>
        <v/>
      </c>
      <c r="AI3685" s="258">
        <f t="shared" si="331"/>
        <v>0</v>
      </c>
    </row>
    <row r="3686" spans="1:35" ht="14.25" customHeight="1" x14ac:dyDescent="0.2">
      <c r="A3686" s="20"/>
      <c r="B3686" s="7"/>
      <c r="C3686" s="7"/>
      <c r="D3686" s="88"/>
      <c r="E3686" s="6"/>
      <c r="F3686" s="88"/>
      <c r="G3686" s="14"/>
      <c r="H3686" s="14"/>
      <c r="I3686" s="17"/>
      <c r="J3686" s="17"/>
      <c r="K3686" s="6"/>
      <c r="L3686" s="6"/>
      <c r="M3686" s="136"/>
      <c r="N3686" s="14"/>
      <c r="O3686" s="26"/>
      <c r="P3686" s="14"/>
      <c r="Q3686" s="14"/>
      <c r="R3686" s="14"/>
      <c r="S3686" s="14"/>
      <c r="T3686" s="14"/>
      <c r="U3686" s="14"/>
      <c r="V3686" s="6"/>
      <c r="W3686" s="256">
        <f t="shared" si="327"/>
        <v>0</v>
      </c>
      <c r="X3686" s="144" t="str">
        <f t="shared" si="329"/>
        <v/>
      </c>
      <c r="Y3686" s="26"/>
      <c r="Z3686" s="34"/>
      <c r="AA3686" s="34"/>
      <c r="AB3686" s="34"/>
      <c r="AC3686" s="35"/>
      <c r="AD3686" s="36"/>
      <c r="AE3686" s="49"/>
      <c r="AF3686" s="246"/>
      <c r="AG3686" s="257">
        <f t="shared" si="328"/>
        <v>0</v>
      </c>
      <c r="AH3686" s="252" t="str">
        <f t="shared" si="330"/>
        <v/>
      </c>
      <c r="AI3686" s="258">
        <f t="shared" si="331"/>
        <v>0</v>
      </c>
    </row>
    <row r="3687" spans="1:35" ht="14.25" customHeight="1" x14ac:dyDescent="0.2">
      <c r="A3687" s="20"/>
      <c r="B3687" s="7"/>
      <c r="C3687" s="7"/>
      <c r="D3687" s="88"/>
      <c r="E3687" s="6"/>
      <c r="F3687" s="88"/>
      <c r="G3687" s="14"/>
      <c r="H3687" s="14"/>
      <c r="I3687" s="17"/>
      <c r="J3687" s="17"/>
      <c r="K3687" s="6"/>
      <c r="L3687" s="6"/>
      <c r="M3687" s="136"/>
      <c r="N3687" s="14"/>
      <c r="O3687" s="26"/>
      <c r="P3687" s="14"/>
      <c r="Q3687" s="14"/>
      <c r="R3687" s="14"/>
      <c r="S3687" s="14"/>
      <c r="T3687" s="14"/>
      <c r="U3687" s="14"/>
      <c r="V3687" s="6"/>
      <c r="W3687" s="256">
        <f t="shared" si="327"/>
        <v>0</v>
      </c>
      <c r="X3687" s="144" t="str">
        <f t="shared" si="329"/>
        <v/>
      </c>
      <c r="Y3687" s="26"/>
      <c r="Z3687" s="34"/>
      <c r="AA3687" s="34"/>
      <c r="AB3687" s="34"/>
      <c r="AC3687" s="35"/>
      <c r="AD3687" s="36"/>
      <c r="AE3687" s="49"/>
      <c r="AF3687" s="246"/>
      <c r="AG3687" s="257">
        <f t="shared" si="328"/>
        <v>0</v>
      </c>
      <c r="AH3687" s="252" t="str">
        <f t="shared" si="330"/>
        <v/>
      </c>
      <c r="AI3687" s="258">
        <f t="shared" si="331"/>
        <v>0</v>
      </c>
    </row>
    <row r="3688" spans="1:35" ht="14.25" customHeight="1" x14ac:dyDescent="0.2">
      <c r="A3688" s="20"/>
      <c r="B3688" s="7"/>
      <c r="C3688" s="7"/>
      <c r="D3688" s="88"/>
      <c r="E3688" s="6"/>
      <c r="F3688" s="88"/>
      <c r="G3688" s="14"/>
      <c r="H3688" s="14"/>
      <c r="I3688" s="17"/>
      <c r="J3688" s="17"/>
      <c r="K3688" s="6"/>
      <c r="L3688" s="6"/>
      <c r="M3688" s="136"/>
      <c r="N3688" s="14"/>
      <c r="O3688" s="26"/>
      <c r="P3688" s="14"/>
      <c r="Q3688" s="14"/>
      <c r="R3688" s="14"/>
      <c r="S3688" s="14"/>
      <c r="T3688" s="14"/>
      <c r="U3688" s="14"/>
      <c r="V3688" s="6"/>
      <c r="W3688" s="256">
        <f t="shared" ref="W3688:W3751" si="332">S3688+T3688+U3688+V3688</f>
        <v>0</v>
      </c>
      <c r="X3688" s="144" t="str">
        <f t="shared" si="329"/>
        <v/>
      </c>
      <c r="Y3688" s="26"/>
      <c r="Z3688" s="34"/>
      <c r="AA3688" s="34"/>
      <c r="AB3688" s="34"/>
      <c r="AC3688" s="35"/>
      <c r="AD3688" s="36"/>
      <c r="AE3688" s="49"/>
      <c r="AF3688" s="246"/>
      <c r="AG3688" s="257">
        <f t="shared" ref="AG3688:AG3751" si="333">N3688*C3688</f>
        <v>0</v>
      </c>
      <c r="AH3688" s="252" t="str">
        <f t="shared" si="330"/>
        <v/>
      </c>
      <c r="AI3688" s="258">
        <f t="shared" si="331"/>
        <v>0</v>
      </c>
    </row>
    <row r="3689" spans="1:35" ht="14.25" customHeight="1" x14ac:dyDescent="0.2">
      <c r="A3689" s="20"/>
      <c r="B3689" s="7"/>
      <c r="C3689" s="7"/>
      <c r="D3689" s="88"/>
      <c r="E3689" s="6"/>
      <c r="F3689" s="88"/>
      <c r="G3689" s="14"/>
      <c r="H3689" s="14"/>
      <c r="I3689" s="17"/>
      <c r="J3689" s="17"/>
      <c r="K3689" s="6"/>
      <c r="L3689" s="6"/>
      <c r="M3689" s="136"/>
      <c r="N3689" s="14"/>
      <c r="O3689" s="26"/>
      <c r="P3689" s="14"/>
      <c r="Q3689" s="14"/>
      <c r="R3689" s="14"/>
      <c r="S3689" s="14"/>
      <c r="T3689" s="14"/>
      <c r="U3689" s="14"/>
      <c r="V3689" s="6"/>
      <c r="W3689" s="256">
        <f t="shared" si="332"/>
        <v>0</v>
      </c>
      <c r="X3689" s="144" t="str">
        <f t="shared" ref="X3689:X3752" si="334">IF(O3689="a",0,IF(O3689="d","0",IF(O3689="","",+N3689-S3689-T3689-U3689-V3689)))</f>
        <v/>
      </c>
      <c r="Y3689" s="26"/>
      <c r="Z3689" s="34"/>
      <c r="AA3689" s="34"/>
      <c r="AB3689" s="34"/>
      <c r="AC3689" s="35"/>
      <c r="AD3689" s="36"/>
      <c r="AE3689" s="49"/>
      <c r="AF3689" s="246"/>
      <c r="AG3689" s="257">
        <f t="shared" si="333"/>
        <v>0</v>
      </c>
      <c r="AH3689" s="252" t="str">
        <f t="shared" ref="AH3689:AH3752" si="335">IF(O3689="a",0,IF(O3689="d",0,IF(C3689="","",+N3689-(C3689*N3689))))</f>
        <v/>
      </c>
      <c r="AI3689" s="258">
        <f t="shared" si="331"/>
        <v>0</v>
      </c>
    </row>
    <row r="3690" spans="1:35" ht="14.25" customHeight="1" x14ac:dyDescent="0.2">
      <c r="A3690" s="20"/>
      <c r="B3690" s="7"/>
      <c r="C3690" s="7"/>
      <c r="D3690" s="88"/>
      <c r="E3690" s="6"/>
      <c r="F3690" s="88"/>
      <c r="G3690" s="14"/>
      <c r="H3690" s="14"/>
      <c r="I3690" s="17"/>
      <c r="J3690" s="17"/>
      <c r="K3690" s="6"/>
      <c r="L3690" s="6"/>
      <c r="M3690" s="136"/>
      <c r="N3690" s="14"/>
      <c r="O3690" s="26"/>
      <c r="P3690" s="14"/>
      <c r="Q3690" s="14"/>
      <c r="R3690" s="14"/>
      <c r="S3690" s="14"/>
      <c r="T3690" s="14"/>
      <c r="U3690" s="14"/>
      <c r="V3690" s="6"/>
      <c r="W3690" s="256">
        <f t="shared" si="332"/>
        <v>0</v>
      </c>
      <c r="X3690" s="144" t="str">
        <f t="shared" si="334"/>
        <v/>
      </c>
      <c r="Y3690" s="26"/>
      <c r="Z3690" s="34"/>
      <c r="AA3690" s="34"/>
      <c r="AB3690" s="34"/>
      <c r="AC3690" s="35"/>
      <c r="AD3690" s="36"/>
      <c r="AE3690" s="49"/>
      <c r="AF3690" s="246"/>
      <c r="AG3690" s="257">
        <f t="shared" si="333"/>
        <v>0</v>
      </c>
      <c r="AH3690" s="252" t="str">
        <f t="shared" si="335"/>
        <v/>
      </c>
      <c r="AI3690" s="258">
        <f t="shared" si="331"/>
        <v>0</v>
      </c>
    </row>
    <row r="3691" spans="1:35" ht="14.25" customHeight="1" x14ac:dyDescent="0.2">
      <c r="A3691" s="20"/>
      <c r="B3691" s="7"/>
      <c r="C3691" s="7"/>
      <c r="D3691" s="88"/>
      <c r="E3691" s="6"/>
      <c r="F3691" s="88"/>
      <c r="G3691" s="14"/>
      <c r="H3691" s="14"/>
      <c r="I3691" s="17"/>
      <c r="J3691" s="17"/>
      <c r="K3691" s="6"/>
      <c r="L3691" s="6"/>
      <c r="M3691" s="136"/>
      <c r="N3691" s="14"/>
      <c r="O3691" s="26"/>
      <c r="P3691" s="14"/>
      <c r="Q3691" s="14"/>
      <c r="R3691" s="14"/>
      <c r="S3691" s="14"/>
      <c r="T3691" s="14"/>
      <c r="U3691" s="14"/>
      <c r="V3691" s="6"/>
      <c r="W3691" s="256">
        <f t="shared" si="332"/>
        <v>0</v>
      </c>
      <c r="X3691" s="144" t="str">
        <f t="shared" si="334"/>
        <v/>
      </c>
      <c r="Y3691" s="26"/>
      <c r="Z3691" s="34"/>
      <c r="AA3691" s="34"/>
      <c r="AB3691" s="34"/>
      <c r="AC3691" s="35"/>
      <c r="AD3691" s="36"/>
      <c r="AE3691" s="49"/>
      <c r="AF3691" s="246"/>
      <c r="AG3691" s="257">
        <f t="shared" si="333"/>
        <v>0</v>
      </c>
      <c r="AH3691" s="252" t="str">
        <f t="shared" si="335"/>
        <v/>
      </c>
      <c r="AI3691" s="258">
        <f t="shared" si="331"/>
        <v>0</v>
      </c>
    </row>
    <row r="3692" spans="1:35" ht="14.25" customHeight="1" x14ac:dyDescent="0.2">
      <c r="A3692" s="20"/>
      <c r="B3692" s="7"/>
      <c r="C3692" s="7"/>
      <c r="D3692" s="88"/>
      <c r="E3692" s="6"/>
      <c r="F3692" s="88"/>
      <c r="G3692" s="14"/>
      <c r="H3692" s="14"/>
      <c r="I3692" s="17"/>
      <c r="J3692" s="17"/>
      <c r="K3692" s="6"/>
      <c r="L3692" s="6"/>
      <c r="M3692" s="136"/>
      <c r="N3692" s="14"/>
      <c r="O3692" s="26"/>
      <c r="P3692" s="14"/>
      <c r="Q3692" s="14"/>
      <c r="R3692" s="14"/>
      <c r="S3692" s="14"/>
      <c r="T3692" s="14"/>
      <c r="U3692" s="14"/>
      <c r="V3692" s="6"/>
      <c r="W3692" s="256">
        <f t="shared" si="332"/>
        <v>0</v>
      </c>
      <c r="X3692" s="144" t="str">
        <f t="shared" si="334"/>
        <v/>
      </c>
      <c r="Y3692" s="26"/>
      <c r="Z3692" s="34"/>
      <c r="AA3692" s="34"/>
      <c r="AB3692" s="34"/>
      <c r="AC3692" s="35"/>
      <c r="AD3692" s="36"/>
      <c r="AE3692" s="49"/>
      <c r="AF3692" s="246"/>
      <c r="AG3692" s="257">
        <f t="shared" si="333"/>
        <v>0</v>
      </c>
      <c r="AH3692" s="252" t="str">
        <f t="shared" si="335"/>
        <v/>
      </c>
      <c r="AI3692" s="258">
        <f t="shared" si="331"/>
        <v>0</v>
      </c>
    </row>
    <row r="3693" spans="1:35" ht="14.25" customHeight="1" x14ac:dyDescent="0.2">
      <c r="A3693" s="20"/>
      <c r="B3693" s="7"/>
      <c r="C3693" s="7"/>
      <c r="D3693" s="88"/>
      <c r="E3693" s="6"/>
      <c r="F3693" s="88"/>
      <c r="G3693" s="14"/>
      <c r="H3693" s="14"/>
      <c r="I3693" s="17"/>
      <c r="J3693" s="17"/>
      <c r="K3693" s="6"/>
      <c r="L3693" s="6"/>
      <c r="M3693" s="136"/>
      <c r="N3693" s="14"/>
      <c r="O3693" s="26"/>
      <c r="P3693" s="14"/>
      <c r="Q3693" s="14"/>
      <c r="R3693" s="14"/>
      <c r="S3693" s="14"/>
      <c r="T3693" s="14"/>
      <c r="U3693" s="14"/>
      <c r="V3693" s="6"/>
      <c r="W3693" s="256">
        <f t="shared" si="332"/>
        <v>0</v>
      </c>
      <c r="X3693" s="144" t="str">
        <f t="shared" si="334"/>
        <v/>
      </c>
      <c r="Y3693" s="26"/>
      <c r="Z3693" s="34"/>
      <c r="AA3693" s="34"/>
      <c r="AB3693" s="34"/>
      <c r="AC3693" s="35"/>
      <c r="AD3693" s="36"/>
      <c r="AE3693" s="49"/>
      <c r="AF3693" s="246"/>
      <c r="AG3693" s="257">
        <f t="shared" si="333"/>
        <v>0</v>
      </c>
      <c r="AH3693" s="252" t="str">
        <f t="shared" si="335"/>
        <v/>
      </c>
      <c r="AI3693" s="258">
        <f t="shared" si="331"/>
        <v>0</v>
      </c>
    </row>
    <row r="3694" spans="1:35" ht="14.25" customHeight="1" x14ac:dyDescent="0.2">
      <c r="A3694" s="20"/>
      <c r="B3694" s="7"/>
      <c r="C3694" s="7"/>
      <c r="D3694" s="88"/>
      <c r="E3694" s="6"/>
      <c r="F3694" s="88"/>
      <c r="G3694" s="14"/>
      <c r="H3694" s="14"/>
      <c r="I3694" s="17"/>
      <c r="J3694" s="17"/>
      <c r="K3694" s="6"/>
      <c r="L3694" s="6"/>
      <c r="M3694" s="136"/>
      <c r="N3694" s="14"/>
      <c r="O3694" s="26"/>
      <c r="P3694" s="14"/>
      <c r="Q3694" s="14"/>
      <c r="R3694" s="14"/>
      <c r="S3694" s="14"/>
      <c r="T3694" s="14"/>
      <c r="U3694" s="14"/>
      <c r="V3694" s="6"/>
      <c r="W3694" s="256">
        <f t="shared" si="332"/>
        <v>0</v>
      </c>
      <c r="X3694" s="144" t="str">
        <f t="shared" si="334"/>
        <v/>
      </c>
      <c r="Y3694" s="26"/>
      <c r="Z3694" s="34"/>
      <c r="AA3694" s="34"/>
      <c r="AB3694" s="34"/>
      <c r="AC3694" s="35"/>
      <c r="AD3694" s="36"/>
      <c r="AE3694" s="49"/>
      <c r="AF3694" s="246"/>
      <c r="AG3694" s="257">
        <f t="shared" si="333"/>
        <v>0</v>
      </c>
      <c r="AH3694" s="252" t="str">
        <f t="shared" si="335"/>
        <v/>
      </c>
      <c r="AI3694" s="258">
        <f t="shared" ref="AI3694:AI3757" si="336">AG3694-W3694</f>
        <v>0</v>
      </c>
    </row>
    <row r="3695" spans="1:35" ht="14.25" customHeight="1" x14ac:dyDescent="0.2">
      <c r="A3695" s="20"/>
      <c r="B3695" s="7"/>
      <c r="C3695" s="7"/>
      <c r="D3695" s="88"/>
      <c r="E3695" s="6"/>
      <c r="F3695" s="88"/>
      <c r="G3695" s="14"/>
      <c r="H3695" s="14"/>
      <c r="I3695" s="17"/>
      <c r="J3695" s="17"/>
      <c r="K3695" s="6"/>
      <c r="L3695" s="6"/>
      <c r="M3695" s="136"/>
      <c r="N3695" s="14"/>
      <c r="O3695" s="26"/>
      <c r="P3695" s="14"/>
      <c r="Q3695" s="14"/>
      <c r="R3695" s="14"/>
      <c r="S3695" s="14"/>
      <c r="T3695" s="14"/>
      <c r="U3695" s="14"/>
      <c r="V3695" s="6"/>
      <c r="W3695" s="256">
        <f t="shared" si="332"/>
        <v>0</v>
      </c>
      <c r="X3695" s="144" t="str">
        <f t="shared" si="334"/>
        <v/>
      </c>
      <c r="Y3695" s="26"/>
      <c r="Z3695" s="34"/>
      <c r="AA3695" s="34"/>
      <c r="AB3695" s="34"/>
      <c r="AC3695" s="35"/>
      <c r="AD3695" s="36"/>
      <c r="AE3695" s="49"/>
      <c r="AF3695" s="246"/>
      <c r="AG3695" s="257">
        <f t="shared" si="333"/>
        <v>0</v>
      </c>
      <c r="AH3695" s="252" t="str">
        <f t="shared" si="335"/>
        <v/>
      </c>
      <c r="AI3695" s="258">
        <f t="shared" si="336"/>
        <v>0</v>
      </c>
    </row>
    <row r="3696" spans="1:35" ht="14.25" customHeight="1" x14ac:dyDescent="0.2">
      <c r="A3696" s="20"/>
      <c r="B3696" s="7"/>
      <c r="C3696" s="7"/>
      <c r="D3696" s="88"/>
      <c r="E3696" s="6"/>
      <c r="F3696" s="88"/>
      <c r="G3696" s="14"/>
      <c r="H3696" s="14"/>
      <c r="I3696" s="17"/>
      <c r="J3696" s="17"/>
      <c r="K3696" s="6"/>
      <c r="L3696" s="6"/>
      <c r="M3696" s="136"/>
      <c r="N3696" s="14"/>
      <c r="O3696" s="26"/>
      <c r="P3696" s="14"/>
      <c r="Q3696" s="14"/>
      <c r="R3696" s="14"/>
      <c r="S3696" s="14"/>
      <c r="T3696" s="14"/>
      <c r="U3696" s="14"/>
      <c r="V3696" s="6"/>
      <c r="W3696" s="256">
        <f t="shared" si="332"/>
        <v>0</v>
      </c>
      <c r="X3696" s="144" t="str">
        <f t="shared" si="334"/>
        <v/>
      </c>
      <c r="Y3696" s="26"/>
      <c r="Z3696" s="34"/>
      <c r="AA3696" s="34"/>
      <c r="AB3696" s="34"/>
      <c r="AC3696" s="35"/>
      <c r="AD3696" s="36"/>
      <c r="AE3696" s="49"/>
      <c r="AF3696" s="246"/>
      <c r="AG3696" s="257">
        <f t="shared" si="333"/>
        <v>0</v>
      </c>
      <c r="AH3696" s="252" t="str">
        <f t="shared" si="335"/>
        <v/>
      </c>
      <c r="AI3696" s="258">
        <f t="shared" si="336"/>
        <v>0</v>
      </c>
    </row>
    <row r="3697" spans="1:35" ht="14.25" customHeight="1" x14ac:dyDescent="0.2">
      <c r="A3697" s="20"/>
      <c r="B3697" s="7"/>
      <c r="C3697" s="7"/>
      <c r="D3697" s="88"/>
      <c r="E3697" s="6"/>
      <c r="F3697" s="88"/>
      <c r="G3697" s="14"/>
      <c r="H3697" s="14"/>
      <c r="I3697" s="17"/>
      <c r="J3697" s="17"/>
      <c r="K3697" s="6"/>
      <c r="L3697" s="6"/>
      <c r="M3697" s="136"/>
      <c r="N3697" s="14"/>
      <c r="O3697" s="26"/>
      <c r="P3697" s="14"/>
      <c r="Q3697" s="14"/>
      <c r="R3697" s="14"/>
      <c r="S3697" s="14"/>
      <c r="T3697" s="14"/>
      <c r="U3697" s="14"/>
      <c r="V3697" s="6"/>
      <c r="W3697" s="256">
        <f t="shared" si="332"/>
        <v>0</v>
      </c>
      <c r="X3697" s="144" t="str">
        <f t="shared" si="334"/>
        <v/>
      </c>
      <c r="Y3697" s="26"/>
      <c r="Z3697" s="34"/>
      <c r="AA3697" s="34"/>
      <c r="AB3697" s="34"/>
      <c r="AC3697" s="35"/>
      <c r="AD3697" s="36"/>
      <c r="AE3697" s="49"/>
      <c r="AF3697" s="246"/>
      <c r="AG3697" s="257">
        <f t="shared" si="333"/>
        <v>0</v>
      </c>
      <c r="AH3697" s="252" t="str">
        <f t="shared" si="335"/>
        <v/>
      </c>
      <c r="AI3697" s="258">
        <f t="shared" si="336"/>
        <v>0</v>
      </c>
    </row>
    <row r="3698" spans="1:35" ht="14.25" customHeight="1" x14ac:dyDescent="0.2">
      <c r="A3698" s="20"/>
      <c r="B3698" s="7"/>
      <c r="C3698" s="7"/>
      <c r="D3698" s="88"/>
      <c r="E3698" s="6"/>
      <c r="F3698" s="88"/>
      <c r="G3698" s="14"/>
      <c r="H3698" s="14"/>
      <c r="I3698" s="17"/>
      <c r="J3698" s="17"/>
      <c r="K3698" s="6"/>
      <c r="L3698" s="6"/>
      <c r="M3698" s="136"/>
      <c r="N3698" s="14"/>
      <c r="O3698" s="26"/>
      <c r="P3698" s="14"/>
      <c r="Q3698" s="14"/>
      <c r="R3698" s="14"/>
      <c r="S3698" s="14"/>
      <c r="T3698" s="14"/>
      <c r="U3698" s="14"/>
      <c r="V3698" s="6"/>
      <c r="W3698" s="256">
        <f t="shared" si="332"/>
        <v>0</v>
      </c>
      <c r="X3698" s="144" t="str">
        <f t="shared" si="334"/>
        <v/>
      </c>
      <c r="Y3698" s="26"/>
      <c r="Z3698" s="34"/>
      <c r="AA3698" s="34"/>
      <c r="AB3698" s="34"/>
      <c r="AC3698" s="35"/>
      <c r="AD3698" s="36"/>
      <c r="AE3698" s="49"/>
      <c r="AF3698" s="246"/>
      <c r="AG3698" s="257">
        <f t="shared" si="333"/>
        <v>0</v>
      </c>
      <c r="AH3698" s="252" t="str">
        <f t="shared" si="335"/>
        <v/>
      </c>
      <c r="AI3698" s="258">
        <f t="shared" si="336"/>
        <v>0</v>
      </c>
    </row>
    <row r="3699" spans="1:35" ht="14.25" customHeight="1" x14ac:dyDescent="0.2">
      <c r="A3699" s="20"/>
      <c r="B3699" s="7"/>
      <c r="C3699" s="7"/>
      <c r="D3699" s="88"/>
      <c r="E3699" s="6"/>
      <c r="F3699" s="88"/>
      <c r="G3699" s="14"/>
      <c r="H3699" s="14"/>
      <c r="I3699" s="17"/>
      <c r="J3699" s="17"/>
      <c r="K3699" s="6"/>
      <c r="L3699" s="6"/>
      <c r="M3699" s="136"/>
      <c r="N3699" s="14"/>
      <c r="O3699" s="26"/>
      <c r="P3699" s="14"/>
      <c r="Q3699" s="14"/>
      <c r="R3699" s="14"/>
      <c r="S3699" s="14"/>
      <c r="T3699" s="14"/>
      <c r="U3699" s="14"/>
      <c r="V3699" s="6"/>
      <c r="W3699" s="256">
        <f t="shared" si="332"/>
        <v>0</v>
      </c>
      <c r="X3699" s="144" t="str">
        <f t="shared" si="334"/>
        <v/>
      </c>
      <c r="Y3699" s="26"/>
      <c r="Z3699" s="34"/>
      <c r="AA3699" s="34"/>
      <c r="AB3699" s="34"/>
      <c r="AC3699" s="35"/>
      <c r="AD3699" s="36"/>
      <c r="AE3699" s="49"/>
      <c r="AF3699" s="246"/>
      <c r="AG3699" s="257">
        <f t="shared" si="333"/>
        <v>0</v>
      </c>
      <c r="AH3699" s="252" t="str">
        <f t="shared" si="335"/>
        <v/>
      </c>
      <c r="AI3699" s="258">
        <f t="shared" si="336"/>
        <v>0</v>
      </c>
    </row>
    <row r="3700" spans="1:35" ht="14.25" customHeight="1" x14ac:dyDescent="0.2">
      <c r="A3700" s="20"/>
      <c r="B3700" s="7"/>
      <c r="C3700" s="7"/>
      <c r="D3700" s="88"/>
      <c r="E3700" s="6"/>
      <c r="F3700" s="88"/>
      <c r="G3700" s="14"/>
      <c r="H3700" s="14"/>
      <c r="I3700" s="17"/>
      <c r="J3700" s="17"/>
      <c r="K3700" s="6"/>
      <c r="L3700" s="6"/>
      <c r="M3700" s="136"/>
      <c r="N3700" s="14"/>
      <c r="O3700" s="26"/>
      <c r="P3700" s="14"/>
      <c r="Q3700" s="14"/>
      <c r="R3700" s="14"/>
      <c r="S3700" s="14"/>
      <c r="T3700" s="14"/>
      <c r="U3700" s="14"/>
      <c r="V3700" s="6"/>
      <c r="W3700" s="256">
        <f t="shared" si="332"/>
        <v>0</v>
      </c>
      <c r="X3700" s="144" t="str">
        <f t="shared" si="334"/>
        <v/>
      </c>
      <c r="Y3700" s="26"/>
      <c r="Z3700" s="34"/>
      <c r="AA3700" s="34"/>
      <c r="AB3700" s="34"/>
      <c r="AC3700" s="35"/>
      <c r="AD3700" s="36"/>
      <c r="AE3700" s="49"/>
      <c r="AF3700" s="246"/>
      <c r="AG3700" s="257">
        <f t="shared" si="333"/>
        <v>0</v>
      </c>
      <c r="AH3700" s="252" t="str">
        <f t="shared" si="335"/>
        <v/>
      </c>
      <c r="AI3700" s="258">
        <f t="shared" si="336"/>
        <v>0</v>
      </c>
    </row>
    <row r="3701" spans="1:35" ht="14.25" customHeight="1" x14ac:dyDescent="0.2">
      <c r="A3701" s="20"/>
      <c r="B3701" s="7"/>
      <c r="C3701" s="7"/>
      <c r="D3701" s="88"/>
      <c r="E3701" s="6"/>
      <c r="F3701" s="88"/>
      <c r="G3701" s="14"/>
      <c r="H3701" s="14"/>
      <c r="I3701" s="17"/>
      <c r="J3701" s="17"/>
      <c r="K3701" s="6"/>
      <c r="L3701" s="6"/>
      <c r="M3701" s="136"/>
      <c r="N3701" s="14"/>
      <c r="O3701" s="26"/>
      <c r="P3701" s="14"/>
      <c r="Q3701" s="14"/>
      <c r="R3701" s="14"/>
      <c r="S3701" s="14"/>
      <c r="T3701" s="14"/>
      <c r="U3701" s="14"/>
      <c r="V3701" s="6"/>
      <c r="W3701" s="256">
        <f t="shared" si="332"/>
        <v>0</v>
      </c>
      <c r="X3701" s="144" t="str">
        <f t="shared" si="334"/>
        <v/>
      </c>
      <c r="Y3701" s="26"/>
      <c r="Z3701" s="34"/>
      <c r="AA3701" s="34"/>
      <c r="AB3701" s="34"/>
      <c r="AC3701" s="35"/>
      <c r="AD3701" s="36"/>
      <c r="AE3701" s="49"/>
      <c r="AF3701" s="246"/>
      <c r="AG3701" s="257">
        <f t="shared" si="333"/>
        <v>0</v>
      </c>
      <c r="AH3701" s="252" t="str">
        <f t="shared" si="335"/>
        <v/>
      </c>
      <c r="AI3701" s="258">
        <f t="shared" si="336"/>
        <v>0</v>
      </c>
    </row>
    <row r="3702" spans="1:35" ht="14.25" customHeight="1" x14ac:dyDescent="0.2">
      <c r="A3702" s="20"/>
      <c r="B3702" s="7"/>
      <c r="C3702" s="7"/>
      <c r="D3702" s="88"/>
      <c r="E3702" s="6"/>
      <c r="F3702" s="88"/>
      <c r="G3702" s="14"/>
      <c r="H3702" s="14"/>
      <c r="I3702" s="17"/>
      <c r="J3702" s="17"/>
      <c r="K3702" s="6"/>
      <c r="L3702" s="6"/>
      <c r="M3702" s="136"/>
      <c r="N3702" s="14"/>
      <c r="O3702" s="26"/>
      <c r="P3702" s="14"/>
      <c r="Q3702" s="14"/>
      <c r="R3702" s="14"/>
      <c r="S3702" s="14"/>
      <c r="T3702" s="14"/>
      <c r="U3702" s="14"/>
      <c r="V3702" s="6"/>
      <c r="W3702" s="256">
        <f t="shared" si="332"/>
        <v>0</v>
      </c>
      <c r="X3702" s="144" t="str">
        <f t="shared" si="334"/>
        <v/>
      </c>
      <c r="Y3702" s="26"/>
      <c r="Z3702" s="34"/>
      <c r="AA3702" s="34"/>
      <c r="AB3702" s="34"/>
      <c r="AC3702" s="35"/>
      <c r="AD3702" s="36"/>
      <c r="AE3702" s="49"/>
      <c r="AF3702" s="246"/>
      <c r="AG3702" s="257">
        <f t="shared" si="333"/>
        <v>0</v>
      </c>
      <c r="AH3702" s="252" t="str">
        <f t="shared" si="335"/>
        <v/>
      </c>
      <c r="AI3702" s="258">
        <f t="shared" si="336"/>
        <v>0</v>
      </c>
    </row>
    <row r="3703" spans="1:35" ht="14.25" customHeight="1" x14ac:dyDescent="0.2">
      <c r="A3703" s="20"/>
      <c r="B3703" s="7"/>
      <c r="C3703" s="7"/>
      <c r="D3703" s="88"/>
      <c r="E3703" s="6"/>
      <c r="F3703" s="88"/>
      <c r="G3703" s="14"/>
      <c r="H3703" s="14"/>
      <c r="I3703" s="17"/>
      <c r="J3703" s="17"/>
      <c r="K3703" s="6"/>
      <c r="L3703" s="6"/>
      <c r="M3703" s="136"/>
      <c r="N3703" s="14"/>
      <c r="O3703" s="26"/>
      <c r="P3703" s="14"/>
      <c r="Q3703" s="14"/>
      <c r="R3703" s="14"/>
      <c r="S3703" s="14"/>
      <c r="T3703" s="14"/>
      <c r="U3703" s="14"/>
      <c r="V3703" s="6"/>
      <c r="W3703" s="256">
        <f t="shared" si="332"/>
        <v>0</v>
      </c>
      <c r="X3703" s="144" t="str">
        <f t="shared" si="334"/>
        <v/>
      </c>
      <c r="Y3703" s="26"/>
      <c r="Z3703" s="34"/>
      <c r="AA3703" s="34"/>
      <c r="AB3703" s="34"/>
      <c r="AC3703" s="35"/>
      <c r="AD3703" s="36"/>
      <c r="AE3703" s="49"/>
      <c r="AF3703" s="246"/>
      <c r="AG3703" s="257">
        <f t="shared" si="333"/>
        <v>0</v>
      </c>
      <c r="AH3703" s="252" t="str">
        <f t="shared" si="335"/>
        <v/>
      </c>
      <c r="AI3703" s="258">
        <f t="shared" si="336"/>
        <v>0</v>
      </c>
    </row>
    <row r="3704" spans="1:35" ht="14.25" customHeight="1" x14ac:dyDescent="0.2">
      <c r="A3704" s="20"/>
      <c r="B3704" s="7"/>
      <c r="C3704" s="7"/>
      <c r="D3704" s="88"/>
      <c r="E3704" s="6"/>
      <c r="F3704" s="88"/>
      <c r="G3704" s="14"/>
      <c r="H3704" s="14"/>
      <c r="I3704" s="17"/>
      <c r="J3704" s="17"/>
      <c r="K3704" s="6"/>
      <c r="L3704" s="6"/>
      <c r="M3704" s="136"/>
      <c r="N3704" s="14"/>
      <c r="O3704" s="26"/>
      <c r="P3704" s="14"/>
      <c r="Q3704" s="14"/>
      <c r="R3704" s="14"/>
      <c r="S3704" s="14"/>
      <c r="T3704" s="14"/>
      <c r="U3704" s="14"/>
      <c r="V3704" s="6"/>
      <c r="W3704" s="256">
        <f t="shared" si="332"/>
        <v>0</v>
      </c>
      <c r="X3704" s="144" t="str">
        <f t="shared" si="334"/>
        <v/>
      </c>
      <c r="Y3704" s="26"/>
      <c r="Z3704" s="34"/>
      <c r="AA3704" s="34"/>
      <c r="AB3704" s="34"/>
      <c r="AC3704" s="35"/>
      <c r="AD3704" s="36"/>
      <c r="AE3704" s="49"/>
      <c r="AF3704" s="246"/>
      <c r="AG3704" s="257">
        <f t="shared" si="333"/>
        <v>0</v>
      </c>
      <c r="AH3704" s="252" t="str">
        <f t="shared" si="335"/>
        <v/>
      </c>
      <c r="AI3704" s="258">
        <f t="shared" si="336"/>
        <v>0</v>
      </c>
    </row>
    <row r="3705" spans="1:35" ht="14.25" customHeight="1" x14ac:dyDescent="0.2">
      <c r="A3705" s="20"/>
      <c r="B3705" s="7"/>
      <c r="C3705" s="7"/>
      <c r="D3705" s="88"/>
      <c r="E3705" s="6"/>
      <c r="F3705" s="88"/>
      <c r="G3705" s="14"/>
      <c r="H3705" s="14"/>
      <c r="I3705" s="17"/>
      <c r="J3705" s="17"/>
      <c r="K3705" s="6"/>
      <c r="L3705" s="6"/>
      <c r="M3705" s="136"/>
      <c r="N3705" s="14"/>
      <c r="O3705" s="26"/>
      <c r="P3705" s="14"/>
      <c r="Q3705" s="14"/>
      <c r="R3705" s="14"/>
      <c r="S3705" s="14"/>
      <c r="T3705" s="14"/>
      <c r="U3705" s="14"/>
      <c r="V3705" s="6"/>
      <c r="W3705" s="256">
        <f t="shared" si="332"/>
        <v>0</v>
      </c>
      <c r="X3705" s="144" t="str">
        <f t="shared" si="334"/>
        <v/>
      </c>
      <c r="Y3705" s="26"/>
      <c r="Z3705" s="34"/>
      <c r="AA3705" s="34"/>
      <c r="AB3705" s="34"/>
      <c r="AC3705" s="35"/>
      <c r="AD3705" s="36"/>
      <c r="AE3705" s="49"/>
      <c r="AF3705" s="246"/>
      <c r="AG3705" s="257">
        <f t="shared" si="333"/>
        <v>0</v>
      </c>
      <c r="AH3705" s="252" t="str">
        <f t="shared" si="335"/>
        <v/>
      </c>
      <c r="AI3705" s="258">
        <f t="shared" si="336"/>
        <v>0</v>
      </c>
    </row>
    <row r="3706" spans="1:35" ht="14.25" customHeight="1" x14ac:dyDescent="0.2">
      <c r="A3706" s="20"/>
      <c r="B3706" s="7"/>
      <c r="C3706" s="7"/>
      <c r="D3706" s="88"/>
      <c r="E3706" s="6"/>
      <c r="F3706" s="88"/>
      <c r="G3706" s="14"/>
      <c r="H3706" s="14"/>
      <c r="I3706" s="17"/>
      <c r="J3706" s="17"/>
      <c r="K3706" s="6"/>
      <c r="L3706" s="6"/>
      <c r="M3706" s="136"/>
      <c r="N3706" s="14"/>
      <c r="O3706" s="26"/>
      <c r="P3706" s="14"/>
      <c r="Q3706" s="14"/>
      <c r="R3706" s="14"/>
      <c r="S3706" s="14"/>
      <c r="T3706" s="14"/>
      <c r="U3706" s="14"/>
      <c r="V3706" s="6"/>
      <c r="W3706" s="256">
        <f t="shared" si="332"/>
        <v>0</v>
      </c>
      <c r="X3706" s="144" t="str">
        <f t="shared" si="334"/>
        <v/>
      </c>
      <c r="Y3706" s="26"/>
      <c r="Z3706" s="34"/>
      <c r="AA3706" s="34"/>
      <c r="AB3706" s="34"/>
      <c r="AC3706" s="35"/>
      <c r="AD3706" s="36"/>
      <c r="AE3706" s="49"/>
      <c r="AF3706" s="246"/>
      <c r="AG3706" s="257">
        <f t="shared" si="333"/>
        <v>0</v>
      </c>
      <c r="AH3706" s="252" t="str">
        <f t="shared" si="335"/>
        <v/>
      </c>
      <c r="AI3706" s="258">
        <f t="shared" si="336"/>
        <v>0</v>
      </c>
    </row>
    <row r="3707" spans="1:35" ht="14.25" customHeight="1" x14ac:dyDescent="0.2">
      <c r="A3707" s="20"/>
      <c r="B3707" s="7"/>
      <c r="C3707" s="7"/>
      <c r="D3707" s="88"/>
      <c r="E3707" s="6"/>
      <c r="F3707" s="88"/>
      <c r="G3707" s="14"/>
      <c r="H3707" s="14"/>
      <c r="I3707" s="17"/>
      <c r="J3707" s="17"/>
      <c r="K3707" s="6"/>
      <c r="L3707" s="6"/>
      <c r="M3707" s="136"/>
      <c r="N3707" s="14"/>
      <c r="O3707" s="26"/>
      <c r="P3707" s="14"/>
      <c r="Q3707" s="14"/>
      <c r="R3707" s="14"/>
      <c r="S3707" s="14"/>
      <c r="T3707" s="14"/>
      <c r="U3707" s="14"/>
      <c r="V3707" s="6"/>
      <c r="W3707" s="256">
        <f t="shared" si="332"/>
        <v>0</v>
      </c>
      <c r="X3707" s="144" t="str">
        <f t="shared" si="334"/>
        <v/>
      </c>
      <c r="Y3707" s="26"/>
      <c r="Z3707" s="34"/>
      <c r="AA3707" s="34"/>
      <c r="AB3707" s="34"/>
      <c r="AC3707" s="35"/>
      <c r="AD3707" s="36"/>
      <c r="AE3707" s="49"/>
      <c r="AF3707" s="246"/>
      <c r="AG3707" s="257">
        <f t="shared" si="333"/>
        <v>0</v>
      </c>
      <c r="AH3707" s="252" t="str">
        <f t="shared" si="335"/>
        <v/>
      </c>
      <c r="AI3707" s="258">
        <f t="shared" si="336"/>
        <v>0</v>
      </c>
    </row>
    <row r="3708" spans="1:35" ht="14.25" customHeight="1" x14ac:dyDescent="0.2">
      <c r="A3708" s="20"/>
      <c r="B3708" s="7"/>
      <c r="C3708" s="7"/>
      <c r="D3708" s="88"/>
      <c r="E3708" s="6"/>
      <c r="F3708" s="88"/>
      <c r="G3708" s="14"/>
      <c r="H3708" s="14"/>
      <c r="I3708" s="17"/>
      <c r="J3708" s="17"/>
      <c r="K3708" s="6"/>
      <c r="L3708" s="6"/>
      <c r="M3708" s="136"/>
      <c r="N3708" s="14"/>
      <c r="O3708" s="26"/>
      <c r="P3708" s="14"/>
      <c r="Q3708" s="14"/>
      <c r="R3708" s="14"/>
      <c r="S3708" s="14"/>
      <c r="T3708" s="14"/>
      <c r="U3708" s="14"/>
      <c r="V3708" s="6"/>
      <c r="W3708" s="256">
        <f t="shared" si="332"/>
        <v>0</v>
      </c>
      <c r="X3708" s="144" t="str">
        <f t="shared" si="334"/>
        <v/>
      </c>
      <c r="Y3708" s="26"/>
      <c r="Z3708" s="34"/>
      <c r="AA3708" s="34"/>
      <c r="AB3708" s="34"/>
      <c r="AC3708" s="35"/>
      <c r="AD3708" s="36"/>
      <c r="AE3708" s="49"/>
      <c r="AF3708" s="246"/>
      <c r="AG3708" s="257">
        <f t="shared" si="333"/>
        <v>0</v>
      </c>
      <c r="AH3708" s="252" t="str">
        <f t="shared" si="335"/>
        <v/>
      </c>
      <c r="AI3708" s="258">
        <f t="shared" si="336"/>
        <v>0</v>
      </c>
    </row>
    <row r="3709" spans="1:35" ht="14.25" customHeight="1" x14ac:dyDescent="0.2">
      <c r="A3709" s="20"/>
      <c r="B3709" s="7"/>
      <c r="C3709" s="7"/>
      <c r="D3709" s="88"/>
      <c r="E3709" s="6"/>
      <c r="F3709" s="88"/>
      <c r="G3709" s="14"/>
      <c r="H3709" s="14"/>
      <c r="I3709" s="17"/>
      <c r="J3709" s="17"/>
      <c r="K3709" s="6"/>
      <c r="L3709" s="6"/>
      <c r="M3709" s="136"/>
      <c r="N3709" s="14"/>
      <c r="O3709" s="26"/>
      <c r="P3709" s="14"/>
      <c r="Q3709" s="14"/>
      <c r="R3709" s="14"/>
      <c r="S3709" s="14"/>
      <c r="T3709" s="14"/>
      <c r="U3709" s="14"/>
      <c r="V3709" s="6"/>
      <c r="W3709" s="256">
        <f t="shared" si="332"/>
        <v>0</v>
      </c>
      <c r="X3709" s="144" t="str">
        <f t="shared" si="334"/>
        <v/>
      </c>
      <c r="Y3709" s="26"/>
      <c r="Z3709" s="34"/>
      <c r="AA3709" s="34"/>
      <c r="AB3709" s="34"/>
      <c r="AC3709" s="35"/>
      <c r="AD3709" s="36"/>
      <c r="AE3709" s="49"/>
      <c r="AF3709" s="246"/>
      <c r="AG3709" s="257">
        <f t="shared" si="333"/>
        <v>0</v>
      </c>
      <c r="AH3709" s="252" t="str">
        <f t="shared" si="335"/>
        <v/>
      </c>
      <c r="AI3709" s="258">
        <f t="shared" si="336"/>
        <v>0</v>
      </c>
    </row>
    <row r="3710" spans="1:35" ht="14.25" customHeight="1" x14ac:dyDescent="0.2">
      <c r="A3710" s="20"/>
      <c r="B3710" s="7"/>
      <c r="C3710" s="7"/>
      <c r="D3710" s="88"/>
      <c r="E3710" s="6"/>
      <c r="F3710" s="88"/>
      <c r="G3710" s="14"/>
      <c r="H3710" s="14"/>
      <c r="I3710" s="17"/>
      <c r="J3710" s="17"/>
      <c r="K3710" s="6"/>
      <c r="L3710" s="6"/>
      <c r="M3710" s="136"/>
      <c r="N3710" s="14"/>
      <c r="O3710" s="26"/>
      <c r="P3710" s="14"/>
      <c r="Q3710" s="14"/>
      <c r="R3710" s="14"/>
      <c r="S3710" s="14"/>
      <c r="T3710" s="14"/>
      <c r="U3710" s="14"/>
      <c r="V3710" s="6"/>
      <c r="W3710" s="256">
        <f t="shared" si="332"/>
        <v>0</v>
      </c>
      <c r="X3710" s="144" t="str">
        <f t="shared" si="334"/>
        <v/>
      </c>
      <c r="Y3710" s="26"/>
      <c r="Z3710" s="34"/>
      <c r="AA3710" s="34"/>
      <c r="AB3710" s="34"/>
      <c r="AC3710" s="35"/>
      <c r="AD3710" s="36"/>
      <c r="AE3710" s="49"/>
      <c r="AF3710" s="246"/>
      <c r="AG3710" s="257">
        <f t="shared" si="333"/>
        <v>0</v>
      </c>
      <c r="AH3710" s="252" t="str">
        <f t="shared" si="335"/>
        <v/>
      </c>
      <c r="AI3710" s="258">
        <f t="shared" si="336"/>
        <v>0</v>
      </c>
    </row>
    <row r="3711" spans="1:35" ht="14.25" customHeight="1" x14ac:dyDescent="0.2">
      <c r="A3711" s="20"/>
      <c r="B3711" s="7"/>
      <c r="C3711" s="7"/>
      <c r="D3711" s="88"/>
      <c r="E3711" s="6"/>
      <c r="F3711" s="88"/>
      <c r="G3711" s="14"/>
      <c r="H3711" s="14"/>
      <c r="I3711" s="17"/>
      <c r="J3711" s="17"/>
      <c r="K3711" s="6"/>
      <c r="L3711" s="6"/>
      <c r="M3711" s="136"/>
      <c r="N3711" s="14"/>
      <c r="O3711" s="26"/>
      <c r="P3711" s="14"/>
      <c r="Q3711" s="14"/>
      <c r="R3711" s="14"/>
      <c r="S3711" s="14"/>
      <c r="T3711" s="14"/>
      <c r="U3711" s="14"/>
      <c r="V3711" s="6"/>
      <c r="W3711" s="256">
        <f t="shared" si="332"/>
        <v>0</v>
      </c>
      <c r="X3711" s="144" t="str">
        <f t="shared" si="334"/>
        <v/>
      </c>
      <c r="Y3711" s="26"/>
      <c r="Z3711" s="34"/>
      <c r="AA3711" s="34"/>
      <c r="AB3711" s="34"/>
      <c r="AC3711" s="35"/>
      <c r="AD3711" s="36"/>
      <c r="AE3711" s="49"/>
      <c r="AF3711" s="246"/>
      <c r="AG3711" s="257">
        <f t="shared" si="333"/>
        <v>0</v>
      </c>
      <c r="AH3711" s="252" t="str">
        <f t="shared" si="335"/>
        <v/>
      </c>
      <c r="AI3711" s="258">
        <f t="shared" si="336"/>
        <v>0</v>
      </c>
    </row>
    <row r="3712" spans="1:35" ht="14.25" customHeight="1" x14ac:dyDescent="0.2">
      <c r="A3712" s="20"/>
      <c r="B3712" s="7"/>
      <c r="C3712" s="7"/>
      <c r="D3712" s="88"/>
      <c r="E3712" s="6"/>
      <c r="F3712" s="88"/>
      <c r="G3712" s="14"/>
      <c r="H3712" s="14"/>
      <c r="I3712" s="17"/>
      <c r="J3712" s="17"/>
      <c r="K3712" s="6"/>
      <c r="L3712" s="6"/>
      <c r="M3712" s="136"/>
      <c r="N3712" s="14"/>
      <c r="O3712" s="26"/>
      <c r="P3712" s="14"/>
      <c r="Q3712" s="14"/>
      <c r="R3712" s="14"/>
      <c r="S3712" s="14"/>
      <c r="T3712" s="14"/>
      <c r="U3712" s="14"/>
      <c r="V3712" s="6"/>
      <c r="W3712" s="256">
        <f t="shared" si="332"/>
        <v>0</v>
      </c>
      <c r="X3712" s="144" t="str">
        <f t="shared" si="334"/>
        <v/>
      </c>
      <c r="Y3712" s="26"/>
      <c r="Z3712" s="34"/>
      <c r="AA3712" s="34"/>
      <c r="AB3712" s="34"/>
      <c r="AC3712" s="35"/>
      <c r="AD3712" s="36"/>
      <c r="AE3712" s="49"/>
      <c r="AF3712" s="246"/>
      <c r="AG3712" s="257">
        <f t="shared" si="333"/>
        <v>0</v>
      </c>
      <c r="AH3712" s="252" t="str">
        <f t="shared" si="335"/>
        <v/>
      </c>
      <c r="AI3712" s="258">
        <f t="shared" si="336"/>
        <v>0</v>
      </c>
    </row>
    <row r="3713" spans="1:35" ht="14.25" customHeight="1" x14ac:dyDescent="0.2">
      <c r="A3713" s="20"/>
      <c r="B3713" s="7"/>
      <c r="C3713" s="7"/>
      <c r="D3713" s="88"/>
      <c r="E3713" s="6"/>
      <c r="F3713" s="88"/>
      <c r="G3713" s="14"/>
      <c r="H3713" s="14"/>
      <c r="I3713" s="17"/>
      <c r="J3713" s="17"/>
      <c r="K3713" s="6"/>
      <c r="L3713" s="6"/>
      <c r="M3713" s="136"/>
      <c r="N3713" s="14"/>
      <c r="O3713" s="26"/>
      <c r="P3713" s="14"/>
      <c r="Q3713" s="14"/>
      <c r="R3713" s="14"/>
      <c r="S3713" s="14"/>
      <c r="T3713" s="14"/>
      <c r="U3713" s="14"/>
      <c r="V3713" s="6"/>
      <c r="W3713" s="256">
        <f t="shared" si="332"/>
        <v>0</v>
      </c>
      <c r="X3713" s="144" t="str">
        <f t="shared" si="334"/>
        <v/>
      </c>
      <c r="Y3713" s="26"/>
      <c r="Z3713" s="34"/>
      <c r="AA3713" s="34"/>
      <c r="AB3713" s="34"/>
      <c r="AC3713" s="35"/>
      <c r="AD3713" s="36"/>
      <c r="AE3713" s="49"/>
      <c r="AF3713" s="246"/>
      <c r="AG3713" s="257">
        <f t="shared" si="333"/>
        <v>0</v>
      </c>
      <c r="AH3713" s="252" t="str">
        <f t="shared" si="335"/>
        <v/>
      </c>
      <c r="AI3713" s="258">
        <f t="shared" si="336"/>
        <v>0</v>
      </c>
    </row>
    <row r="3714" spans="1:35" ht="14.25" customHeight="1" x14ac:dyDescent="0.2">
      <c r="A3714" s="20"/>
      <c r="B3714" s="7"/>
      <c r="C3714" s="7"/>
      <c r="D3714" s="88"/>
      <c r="E3714" s="6"/>
      <c r="F3714" s="88"/>
      <c r="G3714" s="14"/>
      <c r="H3714" s="14"/>
      <c r="I3714" s="17"/>
      <c r="J3714" s="17"/>
      <c r="K3714" s="6"/>
      <c r="L3714" s="6"/>
      <c r="M3714" s="136"/>
      <c r="N3714" s="14"/>
      <c r="O3714" s="26"/>
      <c r="P3714" s="14"/>
      <c r="Q3714" s="14"/>
      <c r="R3714" s="14"/>
      <c r="S3714" s="14"/>
      <c r="T3714" s="14"/>
      <c r="U3714" s="14"/>
      <c r="V3714" s="6"/>
      <c r="W3714" s="256">
        <f t="shared" si="332"/>
        <v>0</v>
      </c>
      <c r="X3714" s="144" t="str">
        <f t="shared" si="334"/>
        <v/>
      </c>
      <c r="Y3714" s="26"/>
      <c r="Z3714" s="34"/>
      <c r="AA3714" s="34"/>
      <c r="AB3714" s="34"/>
      <c r="AC3714" s="35"/>
      <c r="AD3714" s="36"/>
      <c r="AE3714" s="49"/>
      <c r="AF3714" s="246"/>
      <c r="AG3714" s="257">
        <f t="shared" si="333"/>
        <v>0</v>
      </c>
      <c r="AH3714" s="252" t="str">
        <f t="shared" si="335"/>
        <v/>
      </c>
      <c r="AI3714" s="258">
        <f t="shared" si="336"/>
        <v>0</v>
      </c>
    </row>
    <row r="3715" spans="1:35" ht="14.25" customHeight="1" x14ac:dyDescent="0.2">
      <c r="A3715" s="20"/>
      <c r="B3715" s="7"/>
      <c r="C3715" s="7"/>
      <c r="D3715" s="88"/>
      <c r="E3715" s="6"/>
      <c r="F3715" s="88"/>
      <c r="G3715" s="14"/>
      <c r="H3715" s="14"/>
      <c r="I3715" s="17"/>
      <c r="J3715" s="17"/>
      <c r="K3715" s="6"/>
      <c r="L3715" s="6"/>
      <c r="M3715" s="136"/>
      <c r="N3715" s="14"/>
      <c r="O3715" s="26"/>
      <c r="P3715" s="14"/>
      <c r="Q3715" s="14"/>
      <c r="R3715" s="14"/>
      <c r="S3715" s="14"/>
      <c r="T3715" s="14"/>
      <c r="U3715" s="14"/>
      <c r="V3715" s="6"/>
      <c r="W3715" s="256">
        <f t="shared" si="332"/>
        <v>0</v>
      </c>
      <c r="X3715" s="144" t="str">
        <f t="shared" si="334"/>
        <v/>
      </c>
      <c r="Y3715" s="26"/>
      <c r="Z3715" s="34"/>
      <c r="AA3715" s="34"/>
      <c r="AB3715" s="34"/>
      <c r="AC3715" s="35"/>
      <c r="AD3715" s="36"/>
      <c r="AE3715" s="49"/>
      <c r="AF3715" s="246"/>
      <c r="AG3715" s="257">
        <f t="shared" si="333"/>
        <v>0</v>
      </c>
      <c r="AH3715" s="252" t="str">
        <f t="shared" si="335"/>
        <v/>
      </c>
      <c r="AI3715" s="258">
        <f t="shared" si="336"/>
        <v>0</v>
      </c>
    </row>
    <row r="3716" spans="1:35" ht="14.25" customHeight="1" x14ac:dyDescent="0.2">
      <c r="A3716" s="20"/>
      <c r="B3716" s="7"/>
      <c r="C3716" s="7"/>
      <c r="D3716" s="88"/>
      <c r="E3716" s="6"/>
      <c r="F3716" s="88"/>
      <c r="G3716" s="14"/>
      <c r="H3716" s="14"/>
      <c r="I3716" s="17"/>
      <c r="J3716" s="17"/>
      <c r="K3716" s="6"/>
      <c r="L3716" s="6"/>
      <c r="M3716" s="136"/>
      <c r="N3716" s="14"/>
      <c r="O3716" s="26"/>
      <c r="P3716" s="14"/>
      <c r="Q3716" s="14"/>
      <c r="R3716" s="14"/>
      <c r="S3716" s="14"/>
      <c r="T3716" s="14"/>
      <c r="U3716" s="14"/>
      <c r="V3716" s="6"/>
      <c r="W3716" s="256">
        <f t="shared" si="332"/>
        <v>0</v>
      </c>
      <c r="X3716" s="144" t="str">
        <f t="shared" si="334"/>
        <v/>
      </c>
      <c r="Y3716" s="26"/>
      <c r="Z3716" s="34"/>
      <c r="AA3716" s="34"/>
      <c r="AB3716" s="34"/>
      <c r="AC3716" s="35"/>
      <c r="AD3716" s="36"/>
      <c r="AE3716" s="49"/>
      <c r="AF3716" s="246"/>
      <c r="AG3716" s="257">
        <f t="shared" si="333"/>
        <v>0</v>
      </c>
      <c r="AH3716" s="252" t="str">
        <f t="shared" si="335"/>
        <v/>
      </c>
      <c r="AI3716" s="258">
        <f t="shared" si="336"/>
        <v>0</v>
      </c>
    </row>
    <row r="3717" spans="1:35" ht="14.25" customHeight="1" x14ac:dyDescent="0.2">
      <c r="A3717" s="20"/>
      <c r="B3717" s="7"/>
      <c r="C3717" s="7"/>
      <c r="D3717" s="88"/>
      <c r="E3717" s="6"/>
      <c r="F3717" s="88"/>
      <c r="G3717" s="14"/>
      <c r="H3717" s="14"/>
      <c r="I3717" s="17"/>
      <c r="J3717" s="17"/>
      <c r="K3717" s="6"/>
      <c r="L3717" s="6"/>
      <c r="M3717" s="136"/>
      <c r="N3717" s="14"/>
      <c r="O3717" s="26"/>
      <c r="P3717" s="14"/>
      <c r="Q3717" s="14"/>
      <c r="R3717" s="14"/>
      <c r="S3717" s="14"/>
      <c r="T3717" s="14"/>
      <c r="U3717" s="14"/>
      <c r="V3717" s="6"/>
      <c r="W3717" s="256">
        <f t="shared" si="332"/>
        <v>0</v>
      </c>
      <c r="X3717" s="144" t="str">
        <f t="shared" si="334"/>
        <v/>
      </c>
      <c r="Y3717" s="26"/>
      <c r="Z3717" s="34"/>
      <c r="AA3717" s="34"/>
      <c r="AB3717" s="34"/>
      <c r="AC3717" s="35"/>
      <c r="AD3717" s="36"/>
      <c r="AE3717" s="49"/>
      <c r="AF3717" s="246"/>
      <c r="AG3717" s="257">
        <f t="shared" si="333"/>
        <v>0</v>
      </c>
      <c r="AH3717" s="252" t="str">
        <f t="shared" si="335"/>
        <v/>
      </c>
      <c r="AI3717" s="258">
        <f t="shared" si="336"/>
        <v>0</v>
      </c>
    </row>
    <row r="3718" spans="1:35" ht="14.25" customHeight="1" x14ac:dyDescent="0.2">
      <c r="A3718" s="20"/>
      <c r="B3718" s="7"/>
      <c r="C3718" s="7"/>
      <c r="D3718" s="88"/>
      <c r="E3718" s="6"/>
      <c r="F3718" s="88"/>
      <c r="G3718" s="14"/>
      <c r="H3718" s="14"/>
      <c r="I3718" s="17"/>
      <c r="J3718" s="17"/>
      <c r="K3718" s="6"/>
      <c r="L3718" s="6"/>
      <c r="M3718" s="136"/>
      <c r="N3718" s="14"/>
      <c r="O3718" s="26"/>
      <c r="P3718" s="14"/>
      <c r="Q3718" s="14"/>
      <c r="R3718" s="14"/>
      <c r="S3718" s="14"/>
      <c r="T3718" s="14"/>
      <c r="U3718" s="14"/>
      <c r="V3718" s="6"/>
      <c r="W3718" s="256">
        <f t="shared" si="332"/>
        <v>0</v>
      </c>
      <c r="X3718" s="144" t="str">
        <f t="shared" si="334"/>
        <v/>
      </c>
      <c r="Y3718" s="26"/>
      <c r="Z3718" s="34"/>
      <c r="AA3718" s="34"/>
      <c r="AB3718" s="34"/>
      <c r="AC3718" s="35"/>
      <c r="AD3718" s="36"/>
      <c r="AE3718" s="49"/>
      <c r="AF3718" s="246"/>
      <c r="AG3718" s="257">
        <f t="shared" si="333"/>
        <v>0</v>
      </c>
      <c r="AH3718" s="252" t="str">
        <f t="shared" si="335"/>
        <v/>
      </c>
      <c r="AI3718" s="258">
        <f t="shared" si="336"/>
        <v>0</v>
      </c>
    </row>
    <row r="3719" spans="1:35" ht="14.25" customHeight="1" x14ac:dyDescent="0.2">
      <c r="A3719" s="20"/>
      <c r="B3719" s="7"/>
      <c r="C3719" s="7"/>
      <c r="D3719" s="88"/>
      <c r="E3719" s="6"/>
      <c r="F3719" s="88"/>
      <c r="G3719" s="14"/>
      <c r="H3719" s="14"/>
      <c r="I3719" s="17"/>
      <c r="J3719" s="17"/>
      <c r="K3719" s="6"/>
      <c r="L3719" s="6"/>
      <c r="M3719" s="136"/>
      <c r="N3719" s="14"/>
      <c r="O3719" s="26"/>
      <c r="P3719" s="14"/>
      <c r="Q3719" s="14"/>
      <c r="R3719" s="14"/>
      <c r="S3719" s="14"/>
      <c r="T3719" s="14"/>
      <c r="U3719" s="14"/>
      <c r="V3719" s="6"/>
      <c r="W3719" s="256">
        <f t="shared" si="332"/>
        <v>0</v>
      </c>
      <c r="X3719" s="144" t="str">
        <f t="shared" si="334"/>
        <v/>
      </c>
      <c r="Y3719" s="26"/>
      <c r="Z3719" s="34"/>
      <c r="AA3719" s="34"/>
      <c r="AB3719" s="34"/>
      <c r="AC3719" s="35"/>
      <c r="AD3719" s="36"/>
      <c r="AE3719" s="49"/>
      <c r="AF3719" s="246"/>
      <c r="AG3719" s="257">
        <f t="shared" si="333"/>
        <v>0</v>
      </c>
      <c r="AH3719" s="252" t="str">
        <f t="shared" si="335"/>
        <v/>
      </c>
      <c r="AI3719" s="258">
        <f t="shared" si="336"/>
        <v>0</v>
      </c>
    </row>
    <row r="3720" spans="1:35" ht="14.25" customHeight="1" x14ac:dyDescent="0.2">
      <c r="A3720" s="20"/>
      <c r="B3720" s="7"/>
      <c r="C3720" s="7"/>
      <c r="D3720" s="88"/>
      <c r="E3720" s="6"/>
      <c r="F3720" s="88"/>
      <c r="G3720" s="14"/>
      <c r="H3720" s="14"/>
      <c r="I3720" s="17"/>
      <c r="J3720" s="17"/>
      <c r="K3720" s="6"/>
      <c r="L3720" s="6"/>
      <c r="M3720" s="136"/>
      <c r="N3720" s="14"/>
      <c r="O3720" s="26"/>
      <c r="P3720" s="14"/>
      <c r="Q3720" s="14"/>
      <c r="R3720" s="14"/>
      <c r="S3720" s="14"/>
      <c r="T3720" s="14"/>
      <c r="U3720" s="14"/>
      <c r="V3720" s="6"/>
      <c r="W3720" s="256">
        <f t="shared" si="332"/>
        <v>0</v>
      </c>
      <c r="X3720" s="144" t="str">
        <f t="shared" si="334"/>
        <v/>
      </c>
      <c r="Y3720" s="26"/>
      <c r="Z3720" s="34"/>
      <c r="AA3720" s="34"/>
      <c r="AB3720" s="34"/>
      <c r="AC3720" s="35"/>
      <c r="AD3720" s="36"/>
      <c r="AE3720" s="49"/>
      <c r="AF3720" s="246"/>
      <c r="AG3720" s="257">
        <f t="shared" si="333"/>
        <v>0</v>
      </c>
      <c r="AH3720" s="252" t="str">
        <f t="shared" si="335"/>
        <v/>
      </c>
      <c r="AI3720" s="258">
        <f t="shared" si="336"/>
        <v>0</v>
      </c>
    </row>
    <row r="3721" spans="1:35" ht="14.25" customHeight="1" x14ac:dyDescent="0.2">
      <c r="A3721" s="20"/>
      <c r="B3721" s="7"/>
      <c r="C3721" s="7"/>
      <c r="D3721" s="88"/>
      <c r="E3721" s="6"/>
      <c r="F3721" s="88"/>
      <c r="G3721" s="14"/>
      <c r="H3721" s="14"/>
      <c r="I3721" s="17"/>
      <c r="J3721" s="17"/>
      <c r="K3721" s="6"/>
      <c r="L3721" s="6"/>
      <c r="M3721" s="136"/>
      <c r="N3721" s="14"/>
      <c r="O3721" s="26"/>
      <c r="P3721" s="14"/>
      <c r="Q3721" s="14"/>
      <c r="R3721" s="14"/>
      <c r="S3721" s="14"/>
      <c r="T3721" s="14"/>
      <c r="U3721" s="14"/>
      <c r="V3721" s="6"/>
      <c r="W3721" s="256">
        <f t="shared" si="332"/>
        <v>0</v>
      </c>
      <c r="X3721" s="144" t="str">
        <f t="shared" si="334"/>
        <v/>
      </c>
      <c r="Y3721" s="26"/>
      <c r="Z3721" s="34"/>
      <c r="AA3721" s="34"/>
      <c r="AB3721" s="34"/>
      <c r="AC3721" s="35"/>
      <c r="AD3721" s="36"/>
      <c r="AE3721" s="49"/>
      <c r="AF3721" s="246"/>
      <c r="AG3721" s="257">
        <f t="shared" si="333"/>
        <v>0</v>
      </c>
      <c r="AH3721" s="252" t="str">
        <f t="shared" si="335"/>
        <v/>
      </c>
      <c r="AI3721" s="258">
        <f t="shared" si="336"/>
        <v>0</v>
      </c>
    </row>
    <row r="3722" spans="1:35" ht="14.25" customHeight="1" x14ac:dyDescent="0.2">
      <c r="A3722" s="20"/>
      <c r="B3722" s="7"/>
      <c r="C3722" s="7"/>
      <c r="D3722" s="88"/>
      <c r="E3722" s="6"/>
      <c r="F3722" s="88"/>
      <c r="G3722" s="14"/>
      <c r="H3722" s="14"/>
      <c r="I3722" s="17"/>
      <c r="J3722" s="17"/>
      <c r="K3722" s="6"/>
      <c r="L3722" s="6"/>
      <c r="M3722" s="136"/>
      <c r="N3722" s="14"/>
      <c r="O3722" s="26"/>
      <c r="P3722" s="14"/>
      <c r="Q3722" s="14"/>
      <c r="R3722" s="14"/>
      <c r="S3722" s="14"/>
      <c r="T3722" s="14"/>
      <c r="U3722" s="14"/>
      <c r="V3722" s="6"/>
      <c r="W3722" s="256">
        <f t="shared" si="332"/>
        <v>0</v>
      </c>
      <c r="X3722" s="144" t="str">
        <f t="shared" si="334"/>
        <v/>
      </c>
      <c r="Y3722" s="26"/>
      <c r="Z3722" s="34"/>
      <c r="AA3722" s="34"/>
      <c r="AB3722" s="34"/>
      <c r="AC3722" s="35"/>
      <c r="AD3722" s="36"/>
      <c r="AE3722" s="49"/>
      <c r="AF3722" s="246"/>
      <c r="AG3722" s="257">
        <f t="shared" si="333"/>
        <v>0</v>
      </c>
      <c r="AH3722" s="252" t="str">
        <f t="shared" si="335"/>
        <v/>
      </c>
      <c r="AI3722" s="258">
        <f t="shared" si="336"/>
        <v>0</v>
      </c>
    </row>
    <row r="3723" spans="1:35" ht="14.25" customHeight="1" x14ac:dyDescent="0.2">
      <c r="A3723" s="20"/>
      <c r="B3723" s="7"/>
      <c r="C3723" s="7"/>
      <c r="D3723" s="88"/>
      <c r="E3723" s="6"/>
      <c r="F3723" s="88"/>
      <c r="G3723" s="14"/>
      <c r="H3723" s="14"/>
      <c r="I3723" s="17"/>
      <c r="J3723" s="17"/>
      <c r="K3723" s="6"/>
      <c r="L3723" s="6"/>
      <c r="M3723" s="136"/>
      <c r="N3723" s="14"/>
      <c r="O3723" s="26"/>
      <c r="P3723" s="14"/>
      <c r="Q3723" s="14"/>
      <c r="R3723" s="14"/>
      <c r="S3723" s="14"/>
      <c r="T3723" s="14"/>
      <c r="U3723" s="14"/>
      <c r="V3723" s="6"/>
      <c r="W3723" s="256">
        <f t="shared" si="332"/>
        <v>0</v>
      </c>
      <c r="X3723" s="144" t="str">
        <f t="shared" si="334"/>
        <v/>
      </c>
      <c r="Y3723" s="26"/>
      <c r="Z3723" s="34"/>
      <c r="AA3723" s="34"/>
      <c r="AB3723" s="34"/>
      <c r="AC3723" s="35"/>
      <c r="AD3723" s="36"/>
      <c r="AE3723" s="49"/>
      <c r="AF3723" s="246"/>
      <c r="AG3723" s="257">
        <f t="shared" si="333"/>
        <v>0</v>
      </c>
      <c r="AH3723" s="252" t="str">
        <f t="shared" si="335"/>
        <v/>
      </c>
      <c r="AI3723" s="258">
        <f t="shared" si="336"/>
        <v>0</v>
      </c>
    </row>
    <row r="3724" spans="1:35" ht="14.25" customHeight="1" x14ac:dyDescent="0.2">
      <c r="A3724" s="20"/>
      <c r="B3724" s="7"/>
      <c r="C3724" s="7"/>
      <c r="D3724" s="88"/>
      <c r="E3724" s="6"/>
      <c r="F3724" s="88"/>
      <c r="G3724" s="14"/>
      <c r="H3724" s="14"/>
      <c r="I3724" s="17"/>
      <c r="J3724" s="17"/>
      <c r="K3724" s="6"/>
      <c r="L3724" s="6"/>
      <c r="M3724" s="136"/>
      <c r="N3724" s="14"/>
      <c r="O3724" s="26"/>
      <c r="P3724" s="14"/>
      <c r="Q3724" s="14"/>
      <c r="R3724" s="14"/>
      <c r="S3724" s="14"/>
      <c r="T3724" s="14"/>
      <c r="U3724" s="14"/>
      <c r="V3724" s="6"/>
      <c r="W3724" s="256">
        <f t="shared" si="332"/>
        <v>0</v>
      </c>
      <c r="X3724" s="144" t="str">
        <f t="shared" si="334"/>
        <v/>
      </c>
      <c r="Y3724" s="26"/>
      <c r="Z3724" s="34"/>
      <c r="AA3724" s="34"/>
      <c r="AB3724" s="34"/>
      <c r="AC3724" s="35"/>
      <c r="AD3724" s="36"/>
      <c r="AE3724" s="49"/>
      <c r="AF3724" s="246"/>
      <c r="AG3724" s="257">
        <f t="shared" si="333"/>
        <v>0</v>
      </c>
      <c r="AH3724" s="252" t="str">
        <f t="shared" si="335"/>
        <v/>
      </c>
      <c r="AI3724" s="258">
        <f t="shared" si="336"/>
        <v>0</v>
      </c>
    </row>
    <row r="3725" spans="1:35" ht="14.25" customHeight="1" x14ac:dyDescent="0.2">
      <c r="A3725" s="20"/>
      <c r="B3725" s="7"/>
      <c r="C3725" s="7"/>
      <c r="D3725" s="88"/>
      <c r="E3725" s="6"/>
      <c r="F3725" s="88"/>
      <c r="G3725" s="14"/>
      <c r="H3725" s="14"/>
      <c r="I3725" s="17"/>
      <c r="J3725" s="17"/>
      <c r="K3725" s="6"/>
      <c r="L3725" s="6"/>
      <c r="M3725" s="136"/>
      <c r="N3725" s="14"/>
      <c r="O3725" s="26"/>
      <c r="P3725" s="14"/>
      <c r="Q3725" s="14"/>
      <c r="R3725" s="14"/>
      <c r="S3725" s="14"/>
      <c r="T3725" s="14"/>
      <c r="U3725" s="14"/>
      <c r="V3725" s="6"/>
      <c r="W3725" s="256">
        <f t="shared" si="332"/>
        <v>0</v>
      </c>
      <c r="X3725" s="144" t="str">
        <f t="shared" si="334"/>
        <v/>
      </c>
      <c r="Y3725" s="26"/>
      <c r="Z3725" s="34"/>
      <c r="AA3725" s="34"/>
      <c r="AB3725" s="34"/>
      <c r="AC3725" s="35"/>
      <c r="AD3725" s="36"/>
      <c r="AE3725" s="49"/>
      <c r="AF3725" s="246"/>
      <c r="AG3725" s="257">
        <f t="shared" si="333"/>
        <v>0</v>
      </c>
      <c r="AH3725" s="252" t="str">
        <f t="shared" si="335"/>
        <v/>
      </c>
      <c r="AI3725" s="258">
        <f t="shared" si="336"/>
        <v>0</v>
      </c>
    </row>
    <row r="3726" spans="1:35" ht="14.25" customHeight="1" x14ac:dyDescent="0.2">
      <c r="A3726" s="20"/>
      <c r="B3726" s="7"/>
      <c r="C3726" s="7"/>
      <c r="D3726" s="88"/>
      <c r="E3726" s="6"/>
      <c r="F3726" s="88"/>
      <c r="G3726" s="14"/>
      <c r="H3726" s="14"/>
      <c r="I3726" s="17"/>
      <c r="J3726" s="17"/>
      <c r="K3726" s="6"/>
      <c r="L3726" s="6"/>
      <c r="M3726" s="136"/>
      <c r="N3726" s="14"/>
      <c r="O3726" s="26"/>
      <c r="P3726" s="14"/>
      <c r="Q3726" s="14"/>
      <c r="R3726" s="14"/>
      <c r="S3726" s="14"/>
      <c r="T3726" s="14"/>
      <c r="U3726" s="14"/>
      <c r="V3726" s="6"/>
      <c r="W3726" s="256">
        <f t="shared" si="332"/>
        <v>0</v>
      </c>
      <c r="X3726" s="144" t="str">
        <f t="shared" si="334"/>
        <v/>
      </c>
      <c r="Y3726" s="26"/>
      <c r="Z3726" s="34"/>
      <c r="AA3726" s="34"/>
      <c r="AB3726" s="34"/>
      <c r="AC3726" s="35"/>
      <c r="AD3726" s="36"/>
      <c r="AE3726" s="49"/>
      <c r="AF3726" s="246"/>
      <c r="AG3726" s="257">
        <f t="shared" si="333"/>
        <v>0</v>
      </c>
      <c r="AH3726" s="252" t="str">
        <f t="shared" si="335"/>
        <v/>
      </c>
      <c r="AI3726" s="258">
        <f t="shared" si="336"/>
        <v>0</v>
      </c>
    </row>
    <row r="3727" spans="1:35" ht="14.25" customHeight="1" x14ac:dyDescent="0.2">
      <c r="A3727" s="20"/>
      <c r="B3727" s="7"/>
      <c r="C3727" s="7"/>
      <c r="D3727" s="88"/>
      <c r="E3727" s="6"/>
      <c r="F3727" s="88"/>
      <c r="G3727" s="14"/>
      <c r="H3727" s="14"/>
      <c r="I3727" s="17"/>
      <c r="J3727" s="17"/>
      <c r="K3727" s="6"/>
      <c r="L3727" s="6"/>
      <c r="M3727" s="136"/>
      <c r="N3727" s="14"/>
      <c r="O3727" s="26"/>
      <c r="P3727" s="14"/>
      <c r="Q3727" s="14"/>
      <c r="R3727" s="14"/>
      <c r="S3727" s="14"/>
      <c r="T3727" s="14"/>
      <c r="U3727" s="14"/>
      <c r="V3727" s="6"/>
      <c r="W3727" s="256">
        <f t="shared" si="332"/>
        <v>0</v>
      </c>
      <c r="X3727" s="144" t="str">
        <f t="shared" si="334"/>
        <v/>
      </c>
      <c r="Y3727" s="26"/>
      <c r="Z3727" s="34"/>
      <c r="AA3727" s="34"/>
      <c r="AB3727" s="34"/>
      <c r="AC3727" s="35"/>
      <c r="AD3727" s="36"/>
      <c r="AE3727" s="49"/>
      <c r="AF3727" s="246"/>
      <c r="AG3727" s="257">
        <f t="shared" si="333"/>
        <v>0</v>
      </c>
      <c r="AH3727" s="252" t="str">
        <f t="shared" si="335"/>
        <v/>
      </c>
      <c r="AI3727" s="258">
        <f t="shared" si="336"/>
        <v>0</v>
      </c>
    </row>
    <row r="3728" spans="1:35" ht="14.25" customHeight="1" x14ac:dyDescent="0.2">
      <c r="A3728" s="20"/>
      <c r="B3728" s="7"/>
      <c r="C3728" s="7"/>
      <c r="D3728" s="88"/>
      <c r="E3728" s="6"/>
      <c r="F3728" s="88"/>
      <c r="G3728" s="14"/>
      <c r="H3728" s="14"/>
      <c r="I3728" s="17"/>
      <c r="J3728" s="17"/>
      <c r="K3728" s="6"/>
      <c r="L3728" s="6"/>
      <c r="M3728" s="136"/>
      <c r="N3728" s="14"/>
      <c r="O3728" s="26"/>
      <c r="P3728" s="14"/>
      <c r="Q3728" s="14"/>
      <c r="R3728" s="14"/>
      <c r="S3728" s="14"/>
      <c r="T3728" s="14"/>
      <c r="U3728" s="14"/>
      <c r="V3728" s="6"/>
      <c r="W3728" s="256">
        <f t="shared" si="332"/>
        <v>0</v>
      </c>
      <c r="X3728" s="144" t="str">
        <f t="shared" si="334"/>
        <v/>
      </c>
      <c r="Y3728" s="26"/>
      <c r="Z3728" s="34"/>
      <c r="AA3728" s="34"/>
      <c r="AB3728" s="34"/>
      <c r="AC3728" s="35"/>
      <c r="AD3728" s="36"/>
      <c r="AE3728" s="49"/>
      <c r="AF3728" s="246"/>
      <c r="AG3728" s="257">
        <f t="shared" si="333"/>
        <v>0</v>
      </c>
      <c r="AH3728" s="252" t="str">
        <f t="shared" si="335"/>
        <v/>
      </c>
      <c r="AI3728" s="258">
        <f t="shared" si="336"/>
        <v>0</v>
      </c>
    </row>
    <row r="3729" spans="1:35" ht="14.25" customHeight="1" x14ac:dyDescent="0.2">
      <c r="A3729" s="20"/>
      <c r="B3729" s="7"/>
      <c r="C3729" s="7"/>
      <c r="D3729" s="88"/>
      <c r="E3729" s="6"/>
      <c r="F3729" s="88"/>
      <c r="G3729" s="14"/>
      <c r="H3729" s="14"/>
      <c r="I3729" s="17"/>
      <c r="J3729" s="17"/>
      <c r="K3729" s="6"/>
      <c r="L3729" s="6"/>
      <c r="M3729" s="136"/>
      <c r="N3729" s="14"/>
      <c r="O3729" s="26"/>
      <c r="P3729" s="14"/>
      <c r="Q3729" s="14"/>
      <c r="R3729" s="14"/>
      <c r="S3729" s="14"/>
      <c r="T3729" s="14"/>
      <c r="U3729" s="14"/>
      <c r="V3729" s="6"/>
      <c r="W3729" s="256">
        <f t="shared" si="332"/>
        <v>0</v>
      </c>
      <c r="X3729" s="144" t="str">
        <f t="shared" si="334"/>
        <v/>
      </c>
      <c r="Y3729" s="26"/>
      <c r="Z3729" s="34"/>
      <c r="AA3729" s="34"/>
      <c r="AB3729" s="34"/>
      <c r="AC3729" s="35"/>
      <c r="AD3729" s="36"/>
      <c r="AE3729" s="49"/>
      <c r="AF3729" s="246"/>
      <c r="AG3729" s="257">
        <f t="shared" si="333"/>
        <v>0</v>
      </c>
      <c r="AH3729" s="252" t="str">
        <f t="shared" si="335"/>
        <v/>
      </c>
      <c r="AI3729" s="258">
        <f t="shared" si="336"/>
        <v>0</v>
      </c>
    </row>
    <row r="3730" spans="1:35" ht="14.25" customHeight="1" x14ac:dyDescent="0.2">
      <c r="A3730" s="20"/>
      <c r="B3730" s="7"/>
      <c r="C3730" s="7"/>
      <c r="D3730" s="88"/>
      <c r="E3730" s="6"/>
      <c r="F3730" s="88"/>
      <c r="G3730" s="14"/>
      <c r="H3730" s="14"/>
      <c r="I3730" s="17"/>
      <c r="J3730" s="17"/>
      <c r="K3730" s="6"/>
      <c r="L3730" s="6"/>
      <c r="M3730" s="136"/>
      <c r="N3730" s="14"/>
      <c r="O3730" s="26"/>
      <c r="P3730" s="14"/>
      <c r="Q3730" s="14"/>
      <c r="R3730" s="14"/>
      <c r="S3730" s="14"/>
      <c r="T3730" s="14"/>
      <c r="U3730" s="14"/>
      <c r="V3730" s="6"/>
      <c r="W3730" s="256">
        <f t="shared" si="332"/>
        <v>0</v>
      </c>
      <c r="X3730" s="144" t="str">
        <f t="shared" si="334"/>
        <v/>
      </c>
      <c r="Y3730" s="26"/>
      <c r="Z3730" s="34"/>
      <c r="AA3730" s="34"/>
      <c r="AB3730" s="34"/>
      <c r="AC3730" s="35"/>
      <c r="AD3730" s="36"/>
      <c r="AE3730" s="49"/>
      <c r="AF3730" s="246"/>
      <c r="AG3730" s="257">
        <f t="shared" si="333"/>
        <v>0</v>
      </c>
      <c r="AH3730" s="252" t="str">
        <f t="shared" si="335"/>
        <v/>
      </c>
      <c r="AI3730" s="258">
        <f t="shared" si="336"/>
        <v>0</v>
      </c>
    </row>
    <row r="3731" spans="1:35" ht="14.25" customHeight="1" x14ac:dyDescent="0.2">
      <c r="A3731" s="20"/>
      <c r="B3731" s="7"/>
      <c r="C3731" s="7"/>
      <c r="D3731" s="88"/>
      <c r="E3731" s="6"/>
      <c r="F3731" s="88"/>
      <c r="G3731" s="14"/>
      <c r="H3731" s="14"/>
      <c r="I3731" s="17"/>
      <c r="J3731" s="17"/>
      <c r="K3731" s="6"/>
      <c r="L3731" s="6"/>
      <c r="M3731" s="136"/>
      <c r="N3731" s="14"/>
      <c r="O3731" s="26"/>
      <c r="P3731" s="14"/>
      <c r="Q3731" s="14"/>
      <c r="R3731" s="14"/>
      <c r="S3731" s="14"/>
      <c r="T3731" s="14"/>
      <c r="U3731" s="14"/>
      <c r="V3731" s="6"/>
      <c r="W3731" s="256">
        <f t="shared" si="332"/>
        <v>0</v>
      </c>
      <c r="X3731" s="144" t="str">
        <f t="shared" si="334"/>
        <v/>
      </c>
      <c r="Y3731" s="26"/>
      <c r="Z3731" s="34"/>
      <c r="AA3731" s="34"/>
      <c r="AB3731" s="34"/>
      <c r="AC3731" s="35"/>
      <c r="AD3731" s="36"/>
      <c r="AE3731" s="49"/>
      <c r="AF3731" s="246"/>
      <c r="AG3731" s="257">
        <f t="shared" si="333"/>
        <v>0</v>
      </c>
      <c r="AH3731" s="252" t="str">
        <f t="shared" si="335"/>
        <v/>
      </c>
      <c r="AI3731" s="258">
        <f t="shared" si="336"/>
        <v>0</v>
      </c>
    </row>
    <row r="3732" spans="1:35" ht="14.25" customHeight="1" x14ac:dyDescent="0.2">
      <c r="A3732" s="20"/>
      <c r="B3732" s="7"/>
      <c r="C3732" s="7"/>
      <c r="D3732" s="88"/>
      <c r="E3732" s="6"/>
      <c r="F3732" s="88"/>
      <c r="G3732" s="14"/>
      <c r="H3732" s="14"/>
      <c r="I3732" s="17"/>
      <c r="J3732" s="17"/>
      <c r="K3732" s="6"/>
      <c r="L3732" s="6"/>
      <c r="M3732" s="136"/>
      <c r="N3732" s="14"/>
      <c r="O3732" s="26"/>
      <c r="P3732" s="14"/>
      <c r="Q3732" s="14"/>
      <c r="R3732" s="14"/>
      <c r="S3732" s="14"/>
      <c r="T3732" s="14"/>
      <c r="U3732" s="14"/>
      <c r="V3732" s="6"/>
      <c r="W3732" s="256">
        <f t="shared" si="332"/>
        <v>0</v>
      </c>
      <c r="X3732" s="144" t="str">
        <f t="shared" si="334"/>
        <v/>
      </c>
      <c r="Y3732" s="26"/>
      <c r="Z3732" s="34"/>
      <c r="AA3732" s="34"/>
      <c r="AB3732" s="34"/>
      <c r="AC3732" s="35"/>
      <c r="AD3732" s="36"/>
      <c r="AE3732" s="49"/>
      <c r="AF3732" s="246"/>
      <c r="AG3732" s="257">
        <f t="shared" si="333"/>
        <v>0</v>
      </c>
      <c r="AH3732" s="252" t="str">
        <f t="shared" si="335"/>
        <v/>
      </c>
      <c r="AI3732" s="258">
        <f t="shared" si="336"/>
        <v>0</v>
      </c>
    </row>
    <row r="3733" spans="1:35" ht="14.25" customHeight="1" x14ac:dyDescent="0.2">
      <c r="A3733" s="20"/>
      <c r="B3733" s="7"/>
      <c r="C3733" s="7"/>
      <c r="D3733" s="88"/>
      <c r="E3733" s="6"/>
      <c r="F3733" s="88"/>
      <c r="G3733" s="14"/>
      <c r="H3733" s="14"/>
      <c r="I3733" s="17"/>
      <c r="J3733" s="17"/>
      <c r="K3733" s="6"/>
      <c r="L3733" s="6"/>
      <c r="M3733" s="136"/>
      <c r="N3733" s="14"/>
      <c r="O3733" s="26"/>
      <c r="P3733" s="14"/>
      <c r="Q3733" s="14"/>
      <c r="R3733" s="14"/>
      <c r="S3733" s="14"/>
      <c r="T3733" s="14"/>
      <c r="U3733" s="14"/>
      <c r="V3733" s="6"/>
      <c r="W3733" s="256">
        <f t="shared" si="332"/>
        <v>0</v>
      </c>
      <c r="X3733" s="144" t="str">
        <f t="shared" si="334"/>
        <v/>
      </c>
      <c r="Y3733" s="26"/>
      <c r="Z3733" s="34"/>
      <c r="AA3733" s="34"/>
      <c r="AB3733" s="34"/>
      <c r="AC3733" s="35"/>
      <c r="AD3733" s="36"/>
      <c r="AE3733" s="49"/>
      <c r="AF3733" s="246"/>
      <c r="AG3733" s="257">
        <f t="shared" si="333"/>
        <v>0</v>
      </c>
      <c r="AH3733" s="252" t="str">
        <f t="shared" si="335"/>
        <v/>
      </c>
      <c r="AI3733" s="258">
        <f t="shared" si="336"/>
        <v>0</v>
      </c>
    </row>
    <row r="3734" spans="1:35" ht="14.25" customHeight="1" x14ac:dyDescent="0.2">
      <c r="A3734" s="20"/>
      <c r="B3734" s="7"/>
      <c r="C3734" s="7"/>
      <c r="D3734" s="88"/>
      <c r="E3734" s="6"/>
      <c r="F3734" s="88"/>
      <c r="G3734" s="14"/>
      <c r="H3734" s="14"/>
      <c r="I3734" s="17"/>
      <c r="J3734" s="17"/>
      <c r="K3734" s="6"/>
      <c r="L3734" s="6"/>
      <c r="M3734" s="136"/>
      <c r="N3734" s="14"/>
      <c r="O3734" s="26"/>
      <c r="P3734" s="14"/>
      <c r="Q3734" s="14"/>
      <c r="R3734" s="14"/>
      <c r="S3734" s="14"/>
      <c r="T3734" s="14"/>
      <c r="U3734" s="14"/>
      <c r="V3734" s="6"/>
      <c r="W3734" s="256">
        <f t="shared" si="332"/>
        <v>0</v>
      </c>
      <c r="X3734" s="144" t="str">
        <f t="shared" si="334"/>
        <v/>
      </c>
      <c r="Y3734" s="26"/>
      <c r="Z3734" s="34"/>
      <c r="AA3734" s="34"/>
      <c r="AB3734" s="34"/>
      <c r="AC3734" s="35"/>
      <c r="AD3734" s="36"/>
      <c r="AE3734" s="49"/>
      <c r="AF3734" s="246"/>
      <c r="AG3734" s="257">
        <f t="shared" si="333"/>
        <v>0</v>
      </c>
      <c r="AH3734" s="252" t="str">
        <f t="shared" si="335"/>
        <v/>
      </c>
      <c r="AI3734" s="258">
        <f t="shared" si="336"/>
        <v>0</v>
      </c>
    </row>
    <row r="3735" spans="1:35" ht="14.25" customHeight="1" x14ac:dyDescent="0.2">
      <c r="A3735" s="20"/>
      <c r="B3735" s="7"/>
      <c r="C3735" s="7"/>
      <c r="D3735" s="88"/>
      <c r="E3735" s="6"/>
      <c r="F3735" s="88"/>
      <c r="G3735" s="14"/>
      <c r="H3735" s="14"/>
      <c r="I3735" s="17"/>
      <c r="J3735" s="17"/>
      <c r="K3735" s="6"/>
      <c r="L3735" s="6"/>
      <c r="M3735" s="136"/>
      <c r="N3735" s="14"/>
      <c r="O3735" s="26"/>
      <c r="P3735" s="14"/>
      <c r="Q3735" s="14"/>
      <c r="R3735" s="14"/>
      <c r="S3735" s="14"/>
      <c r="T3735" s="14"/>
      <c r="U3735" s="14"/>
      <c r="V3735" s="6"/>
      <c r="W3735" s="256">
        <f t="shared" si="332"/>
        <v>0</v>
      </c>
      <c r="X3735" s="144" t="str">
        <f t="shared" si="334"/>
        <v/>
      </c>
      <c r="Y3735" s="26"/>
      <c r="Z3735" s="34"/>
      <c r="AA3735" s="34"/>
      <c r="AB3735" s="34"/>
      <c r="AC3735" s="35"/>
      <c r="AD3735" s="36"/>
      <c r="AE3735" s="49"/>
      <c r="AF3735" s="246"/>
      <c r="AG3735" s="257">
        <f t="shared" si="333"/>
        <v>0</v>
      </c>
      <c r="AH3735" s="252" t="str">
        <f t="shared" si="335"/>
        <v/>
      </c>
      <c r="AI3735" s="258">
        <f t="shared" si="336"/>
        <v>0</v>
      </c>
    </row>
    <row r="3736" spans="1:35" ht="14.25" customHeight="1" x14ac:dyDescent="0.2">
      <c r="A3736" s="20"/>
      <c r="B3736" s="7"/>
      <c r="C3736" s="7"/>
      <c r="D3736" s="88"/>
      <c r="E3736" s="6"/>
      <c r="F3736" s="88"/>
      <c r="G3736" s="14"/>
      <c r="H3736" s="14"/>
      <c r="I3736" s="17"/>
      <c r="J3736" s="17"/>
      <c r="K3736" s="6"/>
      <c r="L3736" s="6"/>
      <c r="M3736" s="136"/>
      <c r="N3736" s="14"/>
      <c r="O3736" s="26"/>
      <c r="P3736" s="14"/>
      <c r="Q3736" s="14"/>
      <c r="R3736" s="14"/>
      <c r="S3736" s="14"/>
      <c r="T3736" s="14"/>
      <c r="U3736" s="14"/>
      <c r="V3736" s="6"/>
      <c r="W3736" s="256">
        <f t="shared" si="332"/>
        <v>0</v>
      </c>
      <c r="X3736" s="144" t="str">
        <f t="shared" si="334"/>
        <v/>
      </c>
      <c r="Y3736" s="26"/>
      <c r="Z3736" s="34"/>
      <c r="AA3736" s="34"/>
      <c r="AB3736" s="34"/>
      <c r="AC3736" s="35"/>
      <c r="AD3736" s="36"/>
      <c r="AE3736" s="49"/>
      <c r="AF3736" s="246"/>
      <c r="AG3736" s="257">
        <f t="shared" si="333"/>
        <v>0</v>
      </c>
      <c r="AH3736" s="252" t="str">
        <f t="shared" si="335"/>
        <v/>
      </c>
      <c r="AI3736" s="258">
        <f t="shared" si="336"/>
        <v>0</v>
      </c>
    </row>
    <row r="3737" spans="1:35" ht="14.25" customHeight="1" x14ac:dyDescent="0.2">
      <c r="A3737" s="20"/>
      <c r="B3737" s="7"/>
      <c r="C3737" s="7"/>
      <c r="D3737" s="88"/>
      <c r="E3737" s="6"/>
      <c r="F3737" s="88"/>
      <c r="G3737" s="14"/>
      <c r="H3737" s="14"/>
      <c r="I3737" s="17"/>
      <c r="J3737" s="17"/>
      <c r="K3737" s="6"/>
      <c r="L3737" s="6"/>
      <c r="M3737" s="136"/>
      <c r="N3737" s="14"/>
      <c r="O3737" s="26"/>
      <c r="P3737" s="14"/>
      <c r="Q3737" s="14"/>
      <c r="R3737" s="14"/>
      <c r="S3737" s="14"/>
      <c r="T3737" s="14"/>
      <c r="U3737" s="14"/>
      <c r="V3737" s="6"/>
      <c r="W3737" s="256">
        <f t="shared" si="332"/>
        <v>0</v>
      </c>
      <c r="X3737" s="144" t="str">
        <f t="shared" si="334"/>
        <v/>
      </c>
      <c r="Y3737" s="26"/>
      <c r="Z3737" s="34"/>
      <c r="AA3737" s="34"/>
      <c r="AB3737" s="34"/>
      <c r="AC3737" s="35"/>
      <c r="AD3737" s="36"/>
      <c r="AE3737" s="49"/>
      <c r="AF3737" s="246"/>
      <c r="AG3737" s="257">
        <f t="shared" si="333"/>
        <v>0</v>
      </c>
      <c r="AH3737" s="252" t="str">
        <f t="shared" si="335"/>
        <v/>
      </c>
      <c r="AI3737" s="258">
        <f t="shared" si="336"/>
        <v>0</v>
      </c>
    </row>
    <row r="3738" spans="1:35" ht="14.25" customHeight="1" x14ac:dyDescent="0.2">
      <c r="A3738" s="20"/>
      <c r="B3738" s="7"/>
      <c r="C3738" s="7"/>
      <c r="D3738" s="88"/>
      <c r="E3738" s="6"/>
      <c r="F3738" s="88"/>
      <c r="G3738" s="14"/>
      <c r="H3738" s="14"/>
      <c r="I3738" s="17"/>
      <c r="J3738" s="17"/>
      <c r="K3738" s="6"/>
      <c r="L3738" s="6"/>
      <c r="M3738" s="136"/>
      <c r="N3738" s="14"/>
      <c r="O3738" s="26"/>
      <c r="P3738" s="14"/>
      <c r="Q3738" s="14"/>
      <c r="R3738" s="14"/>
      <c r="S3738" s="14"/>
      <c r="T3738" s="14"/>
      <c r="U3738" s="14"/>
      <c r="V3738" s="6"/>
      <c r="W3738" s="256">
        <f t="shared" si="332"/>
        <v>0</v>
      </c>
      <c r="X3738" s="144" t="str">
        <f t="shared" si="334"/>
        <v/>
      </c>
      <c r="Y3738" s="26"/>
      <c r="Z3738" s="34"/>
      <c r="AA3738" s="34"/>
      <c r="AB3738" s="34"/>
      <c r="AC3738" s="35"/>
      <c r="AD3738" s="36"/>
      <c r="AE3738" s="49"/>
      <c r="AF3738" s="246"/>
      <c r="AG3738" s="257">
        <f t="shared" si="333"/>
        <v>0</v>
      </c>
      <c r="AH3738" s="252" t="str">
        <f t="shared" si="335"/>
        <v/>
      </c>
      <c r="AI3738" s="258">
        <f t="shared" si="336"/>
        <v>0</v>
      </c>
    </row>
    <row r="3739" spans="1:35" ht="14.25" customHeight="1" x14ac:dyDescent="0.2">
      <c r="A3739" s="20"/>
      <c r="B3739" s="7"/>
      <c r="C3739" s="7"/>
      <c r="D3739" s="88"/>
      <c r="E3739" s="6"/>
      <c r="F3739" s="88"/>
      <c r="G3739" s="14"/>
      <c r="H3739" s="14"/>
      <c r="I3739" s="17"/>
      <c r="J3739" s="17"/>
      <c r="K3739" s="6"/>
      <c r="L3739" s="6"/>
      <c r="M3739" s="136"/>
      <c r="N3739" s="14"/>
      <c r="O3739" s="26"/>
      <c r="P3739" s="14"/>
      <c r="Q3739" s="14"/>
      <c r="R3739" s="14"/>
      <c r="S3739" s="14"/>
      <c r="T3739" s="14"/>
      <c r="U3739" s="14"/>
      <c r="V3739" s="6"/>
      <c r="W3739" s="256">
        <f t="shared" si="332"/>
        <v>0</v>
      </c>
      <c r="X3739" s="144" t="str">
        <f t="shared" si="334"/>
        <v/>
      </c>
      <c r="Y3739" s="26"/>
      <c r="Z3739" s="34"/>
      <c r="AA3739" s="34"/>
      <c r="AB3739" s="34"/>
      <c r="AC3739" s="35"/>
      <c r="AD3739" s="36"/>
      <c r="AE3739" s="49"/>
      <c r="AF3739" s="246"/>
      <c r="AG3739" s="257">
        <f t="shared" si="333"/>
        <v>0</v>
      </c>
      <c r="AH3739" s="252" t="str">
        <f t="shared" si="335"/>
        <v/>
      </c>
      <c r="AI3739" s="258">
        <f t="shared" si="336"/>
        <v>0</v>
      </c>
    </row>
    <row r="3740" spans="1:35" ht="14.25" customHeight="1" x14ac:dyDescent="0.2">
      <c r="A3740" s="20"/>
      <c r="B3740" s="7"/>
      <c r="C3740" s="7"/>
      <c r="D3740" s="88"/>
      <c r="E3740" s="6"/>
      <c r="F3740" s="88"/>
      <c r="G3740" s="14"/>
      <c r="H3740" s="14"/>
      <c r="I3740" s="17"/>
      <c r="J3740" s="17"/>
      <c r="K3740" s="6"/>
      <c r="L3740" s="6"/>
      <c r="M3740" s="136"/>
      <c r="N3740" s="14"/>
      <c r="O3740" s="26"/>
      <c r="P3740" s="14"/>
      <c r="Q3740" s="14"/>
      <c r="R3740" s="14"/>
      <c r="S3740" s="14"/>
      <c r="T3740" s="14"/>
      <c r="U3740" s="14"/>
      <c r="V3740" s="6"/>
      <c r="W3740" s="256">
        <f t="shared" si="332"/>
        <v>0</v>
      </c>
      <c r="X3740" s="144" t="str">
        <f t="shared" si="334"/>
        <v/>
      </c>
      <c r="Y3740" s="26"/>
      <c r="Z3740" s="34"/>
      <c r="AA3740" s="34"/>
      <c r="AB3740" s="34"/>
      <c r="AC3740" s="35"/>
      <c r="AD3740" s="36"/>
      <c r="AE3740" s="49"/>
      <c r="AF3740" s="246"/>
      <c r="AG3740" s="257">
        <f t="shared" si="333"/>
        <v>0</v>
      </c>
      <c r="AH3740" s="252" t="str">
        <f t="shared" si="335"/>
        <v/>
      </c>
      <c r="AI3740" s="258">
        <f t="shared" si="336"/>
        <v>0</v>
      </c>
    </row>
    <row r="3741" spans="1:35" ht="14.25" customHeight="1" x14ac:dyDescent="0.2">
      <c r="A3741" s="20"/>
      <c r="B3741" s="7"/>
      <c r="C3741" s="7"/>
      <c r="D3741" s="88"/>
      <c r="E3741" s="6"/>
      <c r="F3741" s="88"/>
      <c r="G3741" s="14"/>
      <c r="H3741" s="14"/>
      <c r="I3741" s="17"/>
      <c r="J3741" s="17"/>
      <c r="K3741" s="6"/>
      <c r="L3741" s="6"/>
      <c r="M3741" s="136"/>
      <c r="N3741" s="14"/>
      <c r="O3741" s="26"/>
      <c r="P3741" s="14"/>
      <c r="Q3741" s="14"/>
      <c r="R3741" s="14"/>
      <c r="S3741" s="14"/>
      <c r="T3741" s="14"/>
      <c r="U3741" s="14"/>
      <c r="V3741" s="6"/>
      <c r="W3741" s="256">
        <f t="shared" si="332"/>
        <v>0</v>
      </c>
      <c r="X3741" s="144" t="str">
        <f t="shared" si="334"/>
        <v/>
      </c>
      <c r="Y3741" s="26"/>
      <c r="Z3741" s="34"/>
      <c r="AA3741" s="34"/>
      <c r="AB3741" s="34"/>
      <c r="AC3741" s="35"/>
      <c r="AD3741" s="36"/>
      <c r="AE3741" s="49"/>
      <c r="AF3741" s="246"/>
      <c r="AG3741" s="257">
        <f t="shared" si="333"/>
        <v>0</v>
      </c>
      <c r="AH3741" s="252" t="str">
        <f t="shared" si="335"/>
        <v/>
      </c>
      <c r="AI3741" s="258">
        <f t="shared" si="336"/>
        <v>0</v>
      </c>
    </row>
    <row r="3742" spans="1:35" ht="14.25" customHeight="1" x14ac:dyDescent="0.2">
      <c r="A3742" s="20"/>
      <c r="B3742" s="7"/>
      <c r="C3742" s="7"/>
      <c r="D3742" s="88"/>
      <c r="E3742" s="6"/>
      <c r="F3742" s="88"/>
      <c r="G3742" s="14"/>
      <c r="H3742" s="14"/>
      <c r="I3742" s="17"/>
      <c r="J3742" s="17"/>
      <c r="K3742" s="6"/>
      <c r="L3742" s="6"/>
      <c r="M3742" s="136"/>
      <c r="N3742" s="14"/>
      <c r="O3742" s="26"/>
      <c r="P3742" s="14"/>
      <c r="Q3742" s="14"/>
      <c r="R3742" s="14"/>
      <c r="S3742" s="14"/>
      <c r="T3742" s="14"/>
      <c r="U3742" s="14"/>
      <c r="V3742" s="6"/>
      <c r="W3742" s="256">
        <f t="shared" si="332"/>
        <v>0</v>
      </c>
      <c r="X3742" s="144" t="str">
        <f t="shared" si="334"/>
        <v/>
      </c>
      <c r="Y3742" s="26"/>
      <c r="Z3742" s="34"/>
      <c r="AA3742" s="34"/>
      <c r="AB3742" s="34"/>
      <c r="AC3742" s="35"/>
      <c r="AD3742" s="36"/>
      <c r="AE3742" s="49"/>
      <c r="AF3742" s="246"/>
      <c r="AG3742" s="257">
        <f t="shared" si="333"/>
        <v>0</v>
      </c>
      <c r="AH3742" s="252" t="str">
        <f t="shared" si="335"/>
        <v/>
      </c>
      <c r="AI3742" s="258">
        <f t="shared" si="336"/>
        <v>0</v>
      </c>
    </row>
    <row r="3743" spans="1:35" ht="14.25" customHeight="1" x14ac:dyDescent="0.2">
      <c r="A3743" s="20"/>
      <c r="B3743" s="7"/>
      <c r="C3743" s="7"/>
      <c r="D3743" s="88"/>
      <c r="E3743" s="6"/>
      <c r="F3743" s="88"/>
      <c r="G3743" s="14"/>
      <c r="H3743" s="14"/>
      <c r="I3743" s="17"/>
      <c r="J3743" s="17"/>
      <c r="K3743" s="6"/>
      <c r="L3743" s="6"/>
      <c r="M3743" s="136"/>
      <c r="N3743" s="14"/>
      <c r="O3743" s="26"/>
      <c r="P3743" s="14"/>
      <c r="Q3743" s="14"/>
      <c r="R3743" s="14"/>
      <c r="S3743" s="14"/>
      <c r="T3743" s="14"/>
      <c r="U3743" s="14"/>
      <c r="V3743" s="6"/>
      <c r="W3743" s="256">
        <f t="shared" si="332"/>
        <v>0</v>
      </c>
      <c r="X3743" s="144" t="str">
        <f t="shared" si="334"/>
        <v/>
      </c>
      <c r="Y3743" s="26"/>
      <c r="Z3743" s="34"/>
      <c r="AA3743" s="34"/>
      <c r="AB3743" s="34"/>
      <c r="AC3743" s="35"/>
      <c r="AD3743" s="36"/>
      <c r="AE3743" s="49"/>
      <c r="AF3743" s="246"/>
      <c r="AG3743" s="257">
        <f t="shared" si="333"/>
        <v>0</v>
      </c>
      <c r="AH3743" s="252" t="str">
        <f t="shared" si="335"/>
        <v/>
      </c>
      <c r="AI3743" s="258">
        <f t="shared" si="336"/>
        <v>0</v>
      </c>
    </row>
    <row r="3744" spans="1:35" ht="14.25" customHeight="1" x14ac:dyDescent="0.2">
      <c r="A3744" s="20"/>
      <c r="B3744" s="7"/>
      <c r="C3744" s="7"/>
      <c r="D3744" s="88"/>
      <c r="E3744" s="6"/>
      <c r="F3744" s="88"/>
      <c r="G3744" s="14"/>
      <c r="H3744" s="14"/>
      <c r="I3744" s="17"/>
      <c r="J3744" s="17"/>
      <c r="K3744" s="6"/>
      <c r="L3744" s="6"/>
      <c r="M3744" s="136"/>
      <c r="N3744" s="14"/>
      <c r="O3744" s="26"/>
      <c r="P3744" s="14"/>
      <c r="Q3744" s="14"/>
      <c r="R3744" s="14"/>
      <c r="S3744" s="14"/>
      <c r="T3744" s="14"/>
      <c r="U3744" s="14"/>
      <c r="V3744" s="6"/>
      <c r="W3744" s="256">
        <f t="shared" si="332"/>
        <v>0</v>
      </c>
      <c r="X3744" s="144" t="str">
        <f t="shared" si="334"/>
        <v/>
      </c>
      <c r="Y3744" s="26"/>
      <c r="Z3744" s="34"/>
      <c r="AA3744" s="34"/>
      <c r="AB3744" s="34"/>
      <c r="AC3744" s="35"/>
      <c r="AD3744" s="36"/>
      <c r="AE3744" s="49"/>
      <c r="AF3744" s="246"/>
      <c r="AG3744" s="257">
        <f t="shared" si="333"/>
        <v>0</v>
      </c>
      <c r="AH3744" s="252" t="str">
        <f t="shared" si="335"/>
        <v/>
      </c>
      <c r="AI3744" s="258">
        <f t="shared" si="336"/>
        <v>0</v>
      </c>
    </row>
    <row r="3745" spans="1:35" ht="14.25" customHeight="1" x14ac:dyDescent="0.2">
      <c r="A3745" s="20"/>
      <c r="B3745" s="7"/>
      <c r="C3745" s="7"/>
      <c r="D3745" s="88"/>
      <c r="E3745" s="6"/>
      <c r="F3745" s="88"/>
      <c r="G3745" s="14"/>
      <c r="H3745" s="14"/>
      <c r="I3745" s="17"/>
      <c r="J3745" s="17"/>
      <c r="K3745" s="6"/>
      <c r="L3745" s="6"/>
      <c r="M3745" s="136"/>
      <c r="N3745" s="14"/>
      <c r="O3745" s="26"/>
      <c r="P3745" s="14"/>
      <c r="Q3745" s="14"/>
      <c r="R3745" s="14"/>
      <c r="S3745" s="14"/>
      <c r="T3745" s="14"/>
      <c r="U3745" s="14"/>
      <c r="V3745" s="6"/>
      <c r="W3745" s="256">
        <f t="shared" si="332"/>
        <v>0</v>
      </c>
      <c r="X3745" s="144" t="str">
        <f t="shared" si="334"/>
        <v/>
      </c>
      <c r="Y3745" s="26"/>
      <c r="Z3745" s="34"/>
      <c r="AA3745" s="34"/>
      <c r="AB3745" s="34"/>
      <c r="AC3745" s="35"/>
      <c r="AD3745" s="36"/>
      <c r="AE3745" s="49"/>
      <c r="AF3745" s="246"/>
      <c r="AG3745" s="257">
        <f t="shared" si="333"/>
        <v>0</v>
      </c>
      <c r="AH3745" s="252" t="str">
        <f t="shared" si="335"/>
        <v/>
      </c>
      <c r="AI3745" s="258">
        <f t="shared" si="336"/>
        <v>0</v>
      </c>
    </row>
    <row r="3746" spans="1:35" ht="14.25" customHeight="1" x14ac:dyDescent="0.2">
      <c r="A3746" s="20"/>
      <c r="B3746" s="7"/>
      <c r="C3746" s="7"/>
      <c r="D3746" s="88"/>
      <c r="E3746" s="6"/>
      <c r="F3746" s="88"/>
      <c r="G3746" s="14"/>
      <c r="H3746" s="14"/>
      <c r="I3746" s="17"/>
      <c r="J3746" s="17"/>
      <c r="K3746" s="6"/>
      <c r="L3746" s="6"/>
      <c r="M3746" s="136"/>
      <c r="N3746" s="14"/>
      <c r="O3746" s="26"/>
      <c r="P3746" s="14"/>
      <c r="Q3746" s="14"/>
      <c r="R3746" s="14"/>
      <c r="S3746" s="14"/>
      <c r="T3746" s="14"/>
      <c r="U3746" s="14"/>
      <c r="V3746" s="6"/>
      <c r="W3746" s="256">
        <f t="shared" si="332"/>
        <v>0</v>
      </c>
      <c r="X3746" s="144" t="str">
        <f t="shared" si="334"/>
        <v/>
      </c>
      <c r="Y3746" s="26"/>
      <c r="Z3746" s="34"/>
      <c r="AA3746" s="34"/>
      <c r="AB3746" s="34"/>
      <c r="AC3746" s="35"/>
      <c r="AD3746" s="36"/>
      <c r="AE3746" s="49"/>
      <c r="AF3746" s="246"/>
      <c r="AG3746" s="257">
        <f t="shared" si="333"/>
        <v>0</v>
      </c>
      <c r="AH3746" s="252" t="str">
        <f t="shared" si="335"/>
        <v/>
      </c>
      <c r="AI3746" s="258">
        <f t="shared" si="336"/>
        <v>0</v>
      </c>
    </row>
    <row r="3747" spans="1:35" ht="14.25" customHeight="1" x14ac:dyDescent="0.2">
      <c r="A3747" s="20"/>
      <c r="B3747" s="7"/>
      <c r="C3747" s="7"/>
      <c r="D3747" s="88"/>
      <c r="E3747" s="6"/>
      <c r="F3747" s="88"/>
      <c r="G3747" s="14"/>
      <c r="H3747" s="14"/>
      <c r="I3747" s="17"/>
      <c r="J3747" s="17"/>
      <c r="K3747" s="6"/>
      <c r="L3747" s="6"/>
      <c r="M3747" s="136"/>
      <c r="N3747" s="14"/>
      <c r="O3747" s="26"/>
      <c r="P3747" s="14"/>
      <c r="Q3747" s="14"/>
      <c r="R3747" s="14"/>
      <c r="S3747" s="14"/>
      <c r="T3747" s="14"/>
      <c r="U3747" s="14"/>
      <c r="V3747" s="6"/>
      <c r="W3747" s="256">
        <f t="shared" si="332"/>
        <v>0</v>
      </c>
      <c r="X3747" s="144" t="str">
        <f t="shared" si="334"/>
        <v/>
      </c>
      <c r="Y3747" s="26"/>
      <c r="Z3747" s="34"/>
      <c r="AA3747" s="34"/>
      <c r="AB3747" s="34"/>
      <c r="AC3747" s="35"/>
      <c r="AD3747" s="36"/>
      <c r="AE3747" s="49"/>
      <c r="AF3747" s="246"/>
      <c r="AG3747" s="257">
        <f t="shared" si="333"/>
        <v>0</v>
      </c>
      <c r="AH3747" s="252" t="str">
        <f t="shared" si="335"/>
        <v/>
      </c>
      <c r="AI3747" s="258">
        <f t="shared" si="336"/>
        <v>0</v>
      </c>
    </row>
    <row r="3748" spans="1:35" ht="14.25" customHeight="1" x14ac:dyDescent="0.2">
      <c r="A3748" s="20"/>
      <c r="B3748" s="7"/>
      <c r="C3748" s="7"/>
      <c r="D3748" s="88"/>
      <c r="E3748" s="6"/>
      <c r="F3748" s="88"/>
      <c r="G3748" s="14"/>
      <c r="H3748" s="14"/>
      <c r="I3748" s="17"/>
      <c r="J3748" s="17"/>
      <c r="K3748" s="6"/>
      <c r="L3748" s="6"/>
      <c r="M3748" s="136"/>
      <c r="N3748" s="14"/>
      <c r="O3748" s="26"/>
      <c r="P3748" s="14"/>
      <c r="Q3748" s="14"/>
      <c r="R3748" s="14"/>
      <c r="S3748" s="14"/>
      <c r="T3748" s="14"/>
      <c r="U3748" s="14"/>
      <c r="V3748" s="6"/>
      <c r="W3748" s="256">
        <f t="shared" si="332"/>
        <v>0</v>
      </c>
      <c r="X3748" s="144" t="str">
        <f t="shared" si="334"/>
        <v/>
      </c>
      <c r="Y3748" s="26"/>
      <c r="Z3748" s="34"/>
      <c r="AA3748" s="34"/>
      <c r="AB3748" s="34"/>
      <c r="AC3748" s="35"/>
      <c r="AD3748" s="36"/>
      <c r="AE3748" s="49"/>
      <c r="AF3748" s="246"/>
      <c r="AG3748" s="257">
        <f t="shared" si="333"/>
        <v>0</v>
      </c>
      <c r="AH3748" s="252" t="str">
        <f t="shared" si="335"/>
        <v/>
      </c>
      <c r="AI3748" s="258">
        <f t="shared" si="336"/>
        <v>0</v>
      </c>
    </row>
    <row r="3749" spans="1:35" ht="14.25" customHeight="1" x14ac:dyDescent="0.2">
      <c r="A3749" s="20"/>
      <c r="B3749" s="7"/>
      <c r="C3749" s="7"/>
      <c r="D3749" s="88"/>
      <c r="E3749" s="6"/>
      <c r="F3749" s="88"/>
      <c r="G3749" s="14"/>
      <c r="H3749" s="14"/>
      <c r="I3749" s="17"/>
      <c r="J3749" s="17"/>
      <c r="K3749" s="6"/>
      <c r="L3749" s="6"/>
      <c r="M3749" s="136"/>
      <c r="N3749" s="14"/>
      <c r="O3749" s="26"/>
      <c r="P3749" s="14"/>
      <c r="Q3749" s="14"/>
      <c r="R3749" s="14"/>
      <c r="S3749" s="14"/>
      <c r="T3749" s="14"/>
      <c r="U3749" s="14"/>
      <c r="V3749" s="6"/>
      <c r="W3749" s="256">
        <f t="shared" si="332"/>
        <v>0</v>
      </c>
      <c r="X3749" s="144" t="str">
        <f t="shared" si="334"/>
        <v/>
      </c>
      <c r="Y3749" s="26"/>
      <c r="Z3749" s="34"/>
      <c r="AA3749" s="34"/>
      <c r="AB3749" s="34"/>
      <c r="AC3749" s="35"/>
      <c r="AD3749" s="36"/>
      <c r="AE3749" s="49"/>
      <c r="AF3749" s="246"/>
      <c r="AG3749" s="257">
        <f t="shared" si="333"/>
        <v>0</v>
      </c>
      <c r="AH3749" s="252" t="str">
        <f t="shared" si="335"/>
        <v/>
      </c>
      <c r="AI3749" s="258">
        <f t="shared" si="336"/>
        <v>0</v>
      </c>
    </row>
    <row r="3750" spans="1:35" ht="14.25" customHeight="1" x14ac:dyDescent="0.2">
      <c r="A3750" s="20"/>
      <c r="B3750" s="7"/>
      <c r="C3750" s="7"/>
      <c r="D3750" s="88"/>
      <c r="E3750" s="6"/>
      <c r="F3750" s="88"/>
      <c r="G3750" s="14"/>
      <c r="H3750" s="14"/>
      <c r="I3750" s="17"/>
      <c r="J3750" s="17"/>
      <c r="K3750" s="6"/>
      <c r="L3750" s="6"/>
      <c r="M3750" s="136"/>
      <c r="N3750" s="14"/>
      <c r="O3750" s="26"/>
      <c r="P3750" s="14"/>
      <c r="Q3750" s="14"/>
      <c r="R3750" s="14"/>
      <c r="S3750" s="14"/>
      <c r="T3750" s="14"/>
      <c r="U3750" s="14"/>
      <c r="V3750" s="6"/>
      <c r="W3750" s="256">
        <f t="shared" si="332"/>
        <v>0</v>
      </c>
      <c r="X3750" s="144" t="str">
        <f t="shared" si="334"/>
        <v/>
      </c>
      <c r="Y3750" s="26"/>
      <c r="Z3750" s="34"/>
      <c r="AA3750" s="34"/>
      <c r="AB3750" s="34"/>
      <c r="AC3750" s="35"/>
      <c r="AD3750" s="36"/>
      <c r="AE3750" s="49"/>
      <c r="AF3750" s="246"/>
      <c r="AG3750" s="257">
        <f t="shared" si="333"/>
        <v>0</v>
      </c>
      <c r="AH3750" s="252" t="str">
        <f t="shared" si="335"/>
        <v/>
      </c>
      <c r="AI3750" s="258">
        <f t="shared" si="336"/>
        <v>0</v>
      </c>
    </row>
    <row r="3751" spans="1:35" ht="14.25" customHeight="1" x14ac:dyDescent="0.2">
      <c r="A3751" s="20"/>
      <c r="B3751" s="7"/>
      <c r="C3751" s="7"/>
      <c r="D3751" s="88"/>
      <c r="E3751" s="6"/>
      <c r="F3751" s="88"/>
      <c r="G3751" s="14"/>
      <c r="H3751" s="14"/>
      <c r="I3751" s="17"/>
      <c r="J3751" s="17"/>
      <c r="K3751" s="6"/>
      <c r="L3751" s="6"/>
      <c r="M3751" s="136"/>
      <c r="N3751" s="14"/>
      <c r="O3751" s="26"/>
      <c r="P3751" s="14"/>
      <c r="Q3751" s="14"/>
      <c r="R3751" s="14"/>
      <c r="S3751" s="14"/>
      <c r="T3751" s="14"/>
      <c r="U3751" s="14"/>
      <c r="V3751" s="6"/>
      <c r="W3751" s="256">
        <f t="shared" si="332"/>
        <v>0</v>
      </c>
      <c r="X3751" s="144" t="str">
        <f t="shared" si="334"/>
        <v/>
      </c>
      <c r="Y3751" s="26"/>
      <c r="Z3751" s="34"/>
      <c r="AA3751" s="34"/>
      <c r="AB3751" s="34"/>
      <c r="AC3751" s="35"/>
      <c r="AD3751" s="36"/>
      <c r="AE3751" s="49"/>
      <c r="AF3751" s="246"/>
      <c r="AG3751" s="257">
        <f t="shared" si="333"/>
        <v>0</v>
      </c>
      <c r="AH3751" s="252" t="str">
        <f t="shared" si="335"/>
        <v/>
      </c>
      <c r="AI3751" s="258">
        <f t="shared" si="336"/>
        <v>0</v>
      </c>
    </row>
    <row r="3752" spans="1:35" ht="14.25" customHeight="1" x14ac:dyDescent="0.2">
      <c r="A3752" s="20"/>
      <c r="B3752" s="7"/>
      <c r="C3752" s="7"/>
      <c r="D3752" s="88"/>
      <c r="E3752" s="6"/>
      <c r="F3752" s="88"/>
      <c r="G3752" s="14"/>
      <c r="H3752" s="14"/>
      <c r="I3752" s="17"/>
      <c r="J3752" s="17"/>
      <c r="K3752" s="6"/>
      <c r="L3752" s="6"/>
      <c r="M3752" s="136"/>
      <c r="N3752" s="14"/>
      <c r="O3752" s="26"/>
      <c r="P3752" s="14"/>
      <c r="Q3752" s="14"/>
      <c r="R3752" s="14"/>
      <c r="S3752" s="14"/>
      <c r="T3752" s="14"/>
      <c r="U3752" s="14"/>
      <c r="V3752" s="6"/>
      <c r="W3752" s="256">
        <f t="shared" ref="W3752:W3815" si="337">S3752+T3752+U3752+V3752</f>
        <v>0</v>
      </c>
      <c r="X3752" s="144" t="str">
        <f t="shared" si="334"/>
        <v/>
      </c>
      <c r="Y3752" s="26"/>
      <c r="Z3752" s="34"/>
      <c r="AA3752" s="34"/>
      <c r="AB3752" s="34"/>
      <c r="AC3752" s="35"/>
      <c r="AD3752" s="36"/>
      <c r="AE3752" s="49"/>
      <c r="AF3752" s="246"/>
      <c r="AG3752" s="257">
        <f t="shared" ref="AG3752:AG3815" si="338">N3752*C3752</f>
        <v>0</v>
      </c>
      <c r="AH3752" s="252" t="str">
        <f t="shared" si="335"/>
        <v/>
      </c>
      <c r="AI3752" s="258">
        <f t="shared" si="336"/>
        <v>0</v>
      </c>
    </row>
    <row r="3753" spans="1:35" ht="14.25" customHeight="1" x14ac:dyDescent="0.2">
      <c r="A3753" s="20"/>
      <c r="B3753" s="7"/>
      <c r="C3753" s="7"/>
      <c r="D3753" s="88"/>
      <c r="E3753" s="6"/>
      <c r="F3753" s="88"/>
      <c r="G3753" s="14"/>
      <c r="H3753" s="14"/>
      <c r="I3753" s="17"/>
      <c r="J3753" s="17"/>
      <c r="K3753" s="6"/>
      <c r="L3753" s="6"/>
      <c r="M3753" s="136"/>
      <c r="N3753" s="14"/>
      <c r="O3753" s="26"/>
      <c r="P3753" s="14"/>
      <c r="Q3753" s="14"/>
      <c r="R3753" s="14"/>
      <c r="S3753" s="14"/>
      <c r="T3753" s="14"/>
      <c r="U3753" s="14"/>
      <c r="V3753" s="6"/>
      <c r="W3753" s="256">
        <f t="shared" si="337"/>
        <v>0</v>
      </c>
      <c r="X3753" s="144" t="str">
        <f t="shared" ref="X3753:X3816" si="339">IF(O3753="a",0,IF(O3753="d","0",IF(O3753="","",+N3753-S3753-T3753-U3753-V3753)))</f>
        <v/>
      </c>
      <c r="Y3753" s="26"/>
      <c r="Z3753" s="34"/>
      <c r="AA3753" s="34"/>
      <c r="AB3753" s="34"/>
      <c r="AC3753" s="35"/>
      <c r="AD3753" s="36"/>
      <c r="AE3753" s="49"/>
      <c r="AF3753" s="246"/>
      <c r="AG3753" s="257">
        <f t="shared" si="338"/>
        <v>0</v>
      </c>
      <c r="AH3753" s="252" t="str">
        <f t="shared" ref="AH3753:AH3816" si="340">IF(O3753="a",0,IF(O3753="d",0,IF(C3753="","",+N3753-(C3753*N3753))))</f>
        <v/>
      </c>
      <c r="AI3753" s="258">
        <f t="shared" si="336"/>
        <v>0</v>
      </c>
    </row>
    <row r="3754" spans="1:35" ht="14.25" customHeight="1" x14ac:dyDescent="0.2">
      <c r="A3754" s="20"/>
      <c r="B3754" s="7"/>
      <c r="C3754" s="7"/>
      <c r="D3754" s="88"/>
      <c r="E3754" s="6"/>
      <c r="F3754" s="88"/>
      <c r="G3754" s="14"/>
      <c r="H3754" s="14"/>
      <c r="I3754" s="17"/>
      <c r="J3754" s="17"/>
      <c r="K3754" s="6"/>
      <c r="L3754" s="6"/>
      <c r="M3754" s="136"/>
      <c r="N3754" s="14"/>
      <c r="O3754" s="26"/>
      <c r="P3754" s="14"/>
      <c r="Q3754" s="14"/>
      <c r="R3754" s="14"/>
      <c r="S3754" s="14"/>
      <c r="T3754" s="14"/>
      <c r="U3754" s="14"/>
      <c r="V3754" s="6"/>
      <c r="W3754" s="256">
        <f t="shared" si="337"/>
        <v>0</v>
      </c>
      <c r="X3754" s="144" t="str">
        <f t="shared" si="339"/>
        <v/>
      </c>
      <c r="Y3754" s="26"/>
      <c r="Z3754" s="34"/>
      <c r="AA3754" s="34"/>
      <c r="AB3754" s="34"/>
      <c r="AC3754" s="35"/>
      <c r="AD3754" s="36"/>
      <c r="AE3754" s="49"/>
      <c r="AF3754" s="246"/>
      <c r="AG3754" s="257">
        <f t="shared" si="338"/>
        <v>0</v>
      </c>
      <c r="AH3754" s="252" t="str">
        <f t="shared" si="340"/>
        <v/>
      </c>
      <c r="AI3754" s="258">
        <f t="shared" si="336"/>
        <v>0</v>
      </c>
    </row>
    <row r="3755" spans="1:35" ht="14.25" customHeight="1" x14ac:dyDescent="0.2">
      <c r="A3755" s="20"/>
      <c r="B3755" s="7"/>
      <c r="C3755" s="7"/>
      <c r="D3755" s="88"/>
      <c r="E3755" s="6"/>
      <c r="F3755" s="88"/>
      <c r="G3755" s="14"/>
      <c r="H3755" s="14"/>
      <c r="I3755" s="17"/>
      <c r="J3755" s="17"/>
      <c r="K3755" s="6"/>
      <c r="L3755" s="6"/>
      <c r="M3755" s="136"/>
      <c r="N3755" s="14"/>
      <c r="O3755" s="26"/>
      <c r="P3755" s="14"/>
      <c r="Q3755" s="14"/>
      <c r="R3755" s="14"/>
      <c r="S3755" s="14"/>
      <c r="T3755" s="14"/>
      <c r="U3755" s="14"/>
      <c r="V3755" s="6"/>
      <c r="W3755" s="256">
        <f t="shared" si="337"/>
        <v>0</v>
      </c>
      <c r="X3755" s="144" t="str">
        <f t="shared" si="339"/>
        <v/>
      </c>
      <c r="Y3755" s="26"/>
      <c r="Z3755" s="34"/>
      <c r="AA3755" s="34"/>
      <c r="AB3755" s="34"/>
      <c r="AC3755" s="35"/>
      <c r="AD3755" s="36"/>
      <c r="AE3755" s="49"/>
      <c r="AF3755" s="246"/>
      <c r="AG3755" s="257">
        <f t="shared" si="338"/>
        <v>0</v>
      </c>
      <c r="AH3755" s="252" t="str">
        <f t="shared" si="340"/>
        <v/>
      </c>
      <c r="AI3755" s="258">
        <f t="shared" si="336"/>
        <v>0</v>
      </c>
    </row>
    <row r="3756" spans="1:35" ht="14.25" customHeight="1" x14ac:dyDescent="0.2">
      <c r="A3756" s="20"/>
      <c r="B3756" s="7"/>
      <c r="C3756" s="7"/>
      <c r="D3756" s="88"/>
      <c r="E3756" s="6"/>
      <c r="F3756" s="88"/>
      <c r="G3756" s="14"/>
      <c r="H3756" s="14"/>
      <c r="I3756" s="17"/>
      <c r="J3756" s="17"/>
      <c r="K3756" s="6"/>
      <c r="L3756" s="6"/>
      <c r="M3756" s="136"/>
      <c r="N3756" s="14"/>
      <c r="O3756" s="26"/>
      <c r="P3756" s="14"/>
      <c r="Q3756" s="14"/>
      <c r="R3756" s="14"/>
      <c r="S3756" s="14"/>
      <c r="T3756" s="14"/>
      <c r="U3756" s="14"/>
      <c r="V3756" s="6"/>
      <c r="W3756" s="256">
        <f t="shared" si="337"/>
        <v>0</v>
      </c>
      <c r="X3756" s="144" t="str">
        <f t="shared" si="339"/>
        <v/>
      </c>
      <c r="Y3756" s="26"/>
      <c r="Z3756" s="34"/>
      <c r="AA3756" s="34"/>
      <c r="AB3756" s="34"/>
      <c r="AC3756" s="35"/>
      <c r="AD3756" s="36"/>
      <c r="AE3756" s="49"/>
      <c r="AF3756" s="246"/>
      <c r="AG3756" s="257">
        <f t="shared" si="338"/>
        <v>0</v>
      </c>
      <c r="AH3756" s="252" t="str">
        <f t="shared" si="340"/>
        <v/>
      </c>
      <c r="AI3756" s="258">
        <f t="shared" si="336"/>
        <v>0</v>
      </c>
    </row>
    <row r="3757" spans="1:35" ht="14.25" customHeight="1" x14ac:dyDescent="0.2">
      <c r="A3757" s="20"/>
      <c r="B3757" s="7"/>
      <c r="C3757" s="7"/>
      <c r="D3757" s="88"/>
      <c r="E3757" s="6"/>
      <c r="F3757" s="88"/>
      <c r="G3757" s="14"/>
      <c r="H3757" s="14"/>
      <c r="I3757" s="17"/>
      <c r="J3757" s="17"/>
      <c r="K3757" s="6"/>
      <c r="L3757" s="6"/>
      <c r="M3757" s="136"/>
      <c r="N3757" s="14"/>
      <c r="O3757" s="26"/>
      <c r="P3757" s="14"/>
      <c r="Q3757" s="14"/>
      <c r="R3757" s="14"/>
      <c r="S3757" s="14"/>
      <c r="T3757" s="14"/>
      <c r="U3757" s="14"/>
      <c r="V3757" s="6"/>
      <c r="W3757" s="256">
        <f t="shared" si="337"/>
        <v>0</v>
      </c>
      <c r="X3757" s="144" t="str">
        <f t="shared" si="339"/>
        <v/>
      </c>
      <c r="Y3757" s="26"/>
      <c r="Z3757" s="34"/>
      <c r="AA3757" s="34"/>
      <c r="AB3757" s="34"/>
      <c r="AC3757" s="35"/>
      <c r="AD3757" s="36"/>
      <c r="AE3757" s="49"/>
      <c r="AF3757" s="246"/>
      <c r="AG3757" s="257">
        <f t="shared" si="338"/>
        <v>0</v>
      </c>
      <c r="AH3757" s="252" t="str">
        <f t="shared" si="340"/>
        <v/>
      </c>
      <c r="AI3757" s="258">
        <f t="shared" si="336"/>
        <v>0</v>
      </c>
    </row>
    <row r="3758" spans="1:35" ht="14.25" customHeight="1" x14ac:dyDescent="0.2">
      <c r="A3758" s="20"/>
      <c r="B3758" s="7"/>
      <c r="C3758" s="7"/>
      <c r="D3758" s="88"/>
      <c r="E3758" s="6"/>
      <c r="F3758" s="88"/>
      <c r="G3758" s="14"/>
      <c r="H3758" s="14"/>
      <c r="I3758" s="17"/>
      <c r="J3758" s="17"/>
      <c r="K3758" s="6"/>
      <c r="L3758" s="6"/>
      <c r="M3758" s="136"/>
      <c r="N3758" s="14"/>
      <c r="O3758" s="26"/>
      <c r="P3758" s="14"/>
      <c r="Q3758" s="14"/>
      <c r="R3758" s="14"/>
      <c r="S3758" s="14"/>
      <c r="T3758" s="14"/>
      <c r="U3758" s="14"/>
      <c r="V3758" s="6"/>
      <c r="W3758" s="256">
        <f t="shared" si="337"/>
        <v>0</v>
      </c>
      <c r="X3758" s="144" t="str">
        <f t="shared" si="339"/>
        <v/>
      </c>
      <c r="Y3758" s="26"/>
      <c r="Z3758" s="34"/>
      <c r="AA3758" s="34"/>
      <c r="AB3758" s="34"/>
      <c r="AC3758" s="35"/>
      <c r="AD3758" s="36"/>
      <c r="AE3758" s="49"/>
      <c r="AF3758" s="246"/>
      <c r="AG3758" s="257">
        <f t="shared" si="338"/>
        <v>0</v>
      </c>
      <c r="AH3758" s="252" t="str">
        <f t="shared" si="340"/>
        <v/>
      </c>
      <c r="AI3758" s="258">
        <f t="shared" ref="AI3758:AI3821" si="341">AG3758-W3758</f>
        <v>0</v>
      </c>
    </row>
    <row r="3759" spans="1:35" ht="14.25" customHeight="1" x14ac:dyDescent="0.2">
      <c r="A3759" s="20"/>
      <c r="B3759" s="7"/>
      <c r="C3759" s="7"/>
      <c r="D3759" s="88"/>
      <c r="E3759" s="6"/>
      <c r="F3759" s="88"/>
      <c r="G3759" s="14"/>
      <c r="H3759" s="14"/>
      <c r="I3759" s="17"/>
      <c r="J3759" s="17"/>
      <c r="K3759" s="6"/>
      <c r="L3759" s="6"/>
      <c r="M3759" s="136"/>
      <c r="N3759" s="14"/>
      <c r="O3759" s="26"/>
      <c r="P3759" s="14"/>
      <c r="Q3759" s="14"/>
      <c r="R3759" s="14"/>
      <c r="S3759" s="14"/>
      <c r="T3759" s="14"/>
      <c r="U3759" s="14"/>
      <c r="V3759" s="6"/>
      <c r="W3759" s="256">
        <f t="shared" si="337"/>
        <v>0</v>
      </c>
      <c r="X3759" s="144" t="str">
        <f t="shared" si="339"/>
        <v/>
      </c>
      <c r="Y3759" s="26"/>
      <c r="Z3759" s="34"/>
      <c r="AA3759" s="34"/>
      <c r="AB3759" s="34"/>
      <c r="AC3759" s="35"/>
      <c r="AD3759" s="36"/>
      <c r="AE3759" s="49"/>
      <c r="AF3759" s="246"/>
      <c r="AG3759" s="257">
        <f t="shared" si="338"/>
        <v>0</v>
      </c>
      <c r="AH3759" s="252" t="str">
        <f t="shared" si="340"/>
        <v/>
      </c>
      <c r="AI3759" s="258">
        <f t="shared" si="341"/>
        <v>0</v>
      </c>
    </row>
    <row r="3760" spans="1:35" ht="14.25" customHeight="1" x14ac:dyDescent="0.2">
      <c r="A3760" s="20"/>
      <c r="B3760" s="7"/>
      <c r="C3760" s="7"/>
      <c r="D3760" s="88"/>
      <c r="E3760" s="6"/>
      <c r="F3760" s="88"/>
      <c r="G3760" s="14"/>
      <c r="H3760" s="14"/>
      <c r="I3760" s="17"/>
      <c r="J3760" s="17"/>
      <c r="K3760" s="6"/>
      <c r="L3760" s="6"/>
      <c r="M3760" s="136"/>
      <c r="N3760" s="14"/>
      <c r="O3760" s="26"/>
      <c r="P3760" s="14"/>
      <c r="Q3760" s="14"/>
      <c r="R3760" s="14"/>
      <c r="S3760" s="14"/>
      <c r="T3760" s="14"/>
      <c r="U3760" s="14"/>
      <c r="V3760" s="6"/>
      <c r="W3760" s="256">
        <f t="shared" si="337"/>
        <v>0</v>
      </c>
      <c r="X3760" s="144" t="str">
        <f t="shared" si="339"/>
        <v/>
      </c>
      <c r="Y3760" s="26"/>
      <c r="Z3760" s="34"/>
      <c r="AA3760" s="34"/>
      <c r="AB3760" s="34"/>
      <c r="AC3760" s="35"/>
      <c r="AD3760" s="36"/>
      <c r="AE3760" s="49"/>
      <c r="AF3760" s="246"/>
      <c r="AG3760" s="257">
        <f t="shared" si="338"/>
        <v>0</v>
      </c>
      <c r="AH3760" s="252" t="str">
        <f t="shared" si="340"/>
        <v/>
      </c>
      <c r="AI3760" s="258">
        <f t="shared" si="341"/>
        <v>0</v>
      </c>
    </row>
    <row r="3761" spans="1:35" ht="14.25" customHeight="1" x14ac:dyDescent="0.2">
      <c r="A3761" s="20"/>
      <c r="B3761" s="7"/>
      <c r="C3761" s="7"/>
      <c r="D3761" s="88"/>
      <c r="E3761" s="6"/>
      <c r="F3761" s="88"/>
      <c r="G3761" s="14"/>
      <c r="H3761" s="14"/>
      <c r="I3761" s="17"/>
      <c r="J3761" s="17"/>
      <c r="K3761" s="6"/>
      <c r="L3761" s="6"/>
      <c r="M3761" s="136"/>
      <c r="N3761" s="14"/>
      <c r="O3761" s="26"/>
      <c r="P3761" s="14"/>
      <c r="Q3761" s="14"/>
      <c r="R3761" s="14"/>
      <c r="S3761" s="14"/>
      <c r="T3761" s="14"/>
      <c r="U3761" s="14"/>
      <c r="V3761" s="6"/>
      <c r="W3761" s="256">
        <f t="shared" si="337"/>
        <v>0</v>
      </c>
      <c r="X3761" s="144" t="str">
        <f t="shared" si="339"/>
        <v/>
      </c>
      <c r="Y3761" s="26"/>
      <c r="Z3761" s="34"/>
      <c r="AA3761" s="34"/>
      <c r="AB3761" s="34"/>
      <c r="AC3761" s="35"/>
      <c r="AD3761" s="36"/>
      <c r="AE3761" s="49"/>
      <c r="AF3761" s="246"/>
      <c r="AG3761" s="257">
        <f t="shared" si="338"/>
        <v>0</v>
      </c>
      <c r="AH3761" s="252" t="str">
        <f t="shared" si="340"/>
        <v/>
      </c>
      <c r="AI3761" s="258">
        <f t="shared" si="341"/>
        <v>0</v>
      </c>
    </row>
    <row r="3762" spans="1:35" ht="14.25" customHeight="1" x14ac:dyDescent="0.2">
      <c r="A3762" s="20"/>
      <c r="B3762" s="7"/>
      <c r="C3762" s="7"/>
      <c r="D3762" s="88"/>
      <c r="E3762" s="6"/>
      <c r="F3762" s="88"/>
      <c r="G3762" s="14"/>
      <c r="H3762" s="14"/>
      <c r="I3762" s="17"/>
      <c r="J3762" s="17"/>
      <c r="K3762" s="6"/>
      <c r="L3762" s="6"/>
      <c r="M3762" s="136"/>
      <c r="N3762" s="14"/>
      <c r="O3762" s="26"/>
      <c r="P3762" s="14"/>
      <c r="Q3762" s="14"/>
      <c r="R3762" s="14"/>
      <c r="S3762" s="14"/>
      <c r="T3762" s="14"/>
      <c r="U3762" s="14"/>
      <c r="V3762" s="6"/>
      <c r="W3762" s="256">
        <f t="shared" si="337"/>
        <v>0</v>
      </c>
      <c r="X3762" s="144" t="str">
        <f t="shared" si="339"/>
        <v/>
      </c>
      <c r="Y3762" s="26"/>
      <c r="Z3762" s="34"/>
      <c r="AA3762" s="34"/>
      <c r="AB3762" s="34"/>
      <c r="AC3762" s="35"/>
      <c r="AD3762" s="36"/>
      <c r="AE3762" s="49"/>
      <c r="AF3762" s="246"/>
      <c r="AG3762" s="257">
        <f t="shared" si="338"/>
        <v>0</v>
      </c>
      <c r="AH3762" s="252" t="str">
        <f t="shared" si="340"/>
        <v/>
      </c>
      <c r="AI3762" s="258">
        <f t="shared" si="341"/>
        <v>0</v>
      </c>
    </row>
    <row r="3763" spans="1:35" ht="14.25" customHeight="1" x14ac:dyDescent="0.2">
      <c r="A3763" s="20"/>
      <c r="B3763" s="7"/>
      <c r="C3763" s="7"/>
      <c r="D3763" s="88"/>
      <c r="E3763" s="6"/>
      <c r="F3763" s="88"/>
      <c r="G3763" s="14"/>
      <c r="H3763" s="14"/>
      <c r="I3763" s="17"/>
      <c r="J3763" s="17"/>
      <c r="K3763" s="6"/>
      <c r="L3763" s="6"/>
      <c r="M3763" s="136"/>
      <c r="N3763" s="14"/>
      <c r="O3763" s="26"/>
      <c r="P3763" s="14"/>
      <c r="Q3763" s="14"/>
      <c r="R3763" s="14"/>
      <c r="S3763" s="14"/>
      <c r="T3763" s="14"/>
      <c r="U3763" s="14"/>
      <c r="V3763" s="6"/>
      <c r="W3763" s="256">
        <f t="shared" si="337"/>
        <v>0</v>
      </c>
      <c r="X3763" s="144" t="str">
        <f t="shared" si="339"/>
        <v/>
      </c>
      <c r="Y3763" s="26"/>
      <c r="Z3763" s="34"/>
      <c r="AA3763" s="34"/>
      <c r="AB3763" s="34"/>
      <c r="AC3763" s="35"/>
      <c r="AD3763" s="36"/>
      <c r="AE3763" s="49"/>
      <c r="AF3763" s="246"/>
      <c r="AG3763" s="257">
        <f t="shared" si="338"/>
        <v>0</v>
      </c>
      <c r="AH3763" s="252" t="str">
        <f t="shared" si="340"/>
        <v/>
      </c>
      <c r="AI3763" s="258">
        <f t="shared" si="341"/>
        <v>0</v>
      </c>
    </row>
    <row r="3764" spans="1:35" ht="14.25" customHeight="1" x14ac:dyDescent="0.2">
      <c r="A3764" s="20"/>
      <c r="B3764" s="7"/>
      <c r="C3764" s="7"/>
      <c r="D3764" s="88"/>
      <c r="E3764" s="6"/>
      <c r="F3764" s="88"/>
      <c r="G3764" s="14"/>
      <c r="H3764" s="14"/>
      <c r="I3764" s="17"/>
      <c r="J3764" s="17"/>
      <c r="K3764" s="6"/>
      <c r="L3764" s="6"/>
      <c r="M3764" s="136"/>
      <c r="N3764" s="14"/>
      <c r="O3764" s="26"/>
      <c r="P3764" s="14"/>
      <c r="Q3764" s="14"/>
      <c r="R3764" s="14"/>
      <c r="S3764" s="14"/>
      <c r="T3764" s="14"/>
      <c r="U3764" s="14"/>
      <c r="V3764" s="6"/>
      <c r="W3764" s="256">
        <f t="shared" si="337"/>
        <v>0</v>
      </c>
      <c r="X3764" s="144" t="str">
        <f t="shared" si="339"/>
        <v/>
      </c>
      <c r="Y3764" s="26"/>
      <c r="Z3764" s="34"/>
      <c r="AA3764" s="34"/>
      <c r="AB3764" s="34"/>
      <c r="AC3764" s="35"/>
      <c r="AD3764" s="36"/>
      <c r="AE3764" s="49"/>
      <c r="AF3764" s="246"/>
      <c r="AG3764" s="257">
        <f t="shared" si="338"/>
        <v>0</v>
      </c>
      <c r="AH3764" s="252" t="str">
        <f t="shared" si="340"/>
        <v/>
      </c>
      <c r="AI3764" s="258">
        <f t="shared" si="341"/>
        <v>0</v>
      </c>
    </row>
    <row r="3765" spans="1:35" ht="14.25" customHeight="1" x14ac:dyDescent="0.2">
      <c r="A3765" s="20"/>
      <c r="B3765" s="7"/>
      <c r="C3765" s="7"/>
      <c r="D3765" s="88"/>
      <c r="E3765" s="6"/>
      <c r="F3765" s="88"/>
      <c r="G3765" s="14"/>
      <c r="H3765" s="14"/>
      <c r="I3765" s="17"/>
      <c r="J3765" s="17"/>
      <c r="K3765" s="6"/>
      <c r="L3765" s="6"/>
      <c r="M3765" s="136"/>
      <c r="N3765" s="14"/>
      <c r="O3765" s="26"/>
      <c r="P3765" s="14"/>
      <c r="Q3765" s="14"/>
      <c r="R3765" s="14"/>
      <c r="S3765" s="14"/>
      <c r="T3765" s="14"/>
      <c r="U3765" s="14"/>
      <c r="V3765" s="6"/>
      <c r="W3765" s="256">
        <f t="shared" si="337"/>
        <v>0</v>
      </c>
      <c r="X3765" s="144" t="str">
        <f t="shared" si="339"/>
        <v/>
      </c>
      <c r="Y3765" s="26"/>
      <c r="Z3765" s="34"/>
      <c r="AA3765" s="34"/>
      <c r="AB3765" s="34"/>
      <c r="AC3765" s="35"/>
      <c r="AD3765" s="36"/>
      <c r="AE3765" s="49"/>
      <c r="AF3765" s="246"/>
      <c r="AG3765" s="257">
        <f t="shared" si="338"/>
        <v>0</v>
      </c>
      <c r="AH3765" s="252" t="str">
        <f t="shared" si="340"/>
        <v/>
      </c>
      <c r="AI3765" s="258">
        <f t="shared" si="341"/>
        <v>0</v>
      </c>
    </row>
    <row r="3766" spans="1:35" ht="14.25" customHeight="1" x14ac:dyDescent="0.2">
      <c r="A3766" s="20"/>
      <c r="B3766" s="7"/>
      <c r="C3766" s="7"/>
      <c r="D3766" s="88"/>
      <c r="E3766" s="6"/>
      <c r="F3766" s="88"/>
      <c r="G3766" s="14"/>
      <c r="H3766" s="14"/>
      <c r="I3766" s="17"/>
      <c r="J3766" s="17"/>
      <c r="K3766" s="6"/>
      <c r="L3766" s="6"/>
      <c r="M3766" s="136"/>
      <c r="N3766" s="14"/>
      <c r="O3766" s="26"/>
      <c r="P3766" s="14"/>
      <c r="Q3766" s="14"/>
      <c r="R3766" s="14"/>
      <c r="S3766" s="14"/>
      <c r="T3766" s="14"/>
      <c r="U3766" s="14"/>
      <c r="V3766" s="6"/>
      <c r="W3766" s="256">
        <f t="shared" si="337"/>
        <v>0</v>
      </c>
      <c r="X3766" s="144" t="str">
        <f t="shared" si="339"/>
        <v/>
      </c>
      <c r="Y3766" s="26"/>
      <c r="Z3766" s="34"/>
      <c r="AA3766" s="34"/>
      <c r="AB3766" s="34"/>
      <c r="AC3766" s="35"/>
      <c r="AD3766" s="36"/>
      <c r="AE3766" s="49"/>
      <c r="AF3766" s="246"/>
      <c r="AG3766" s="257">
        <f t="shared" si="338"/>
        <v>0</v>
      </c>
      <c r="AH3766" s="252" t="str">
        <f t="shared" si="340"/>
        <v/>
      </c>
      <c r="AI3766" s="258">
        <f t="shared" si="341"/>
        <v>0</v>
      </c>
    </row>
    <row r="3767" spans="1:35" ht="14.25" customHeight="1" x14ac:dyDescent="0.2">
      <c r="A3767" s="20"/>
      <c r="B3767" s="7"/>
      <c r="C3767" s="7"/>
      <c r="D3767" s="88"/>
      <c r="E3767" s="6"/>
      <c r="F3767" s="88"/>
      <c r="G3767" s="14"/>
      <c r="H3767" s="14"/>
      <c r="I3767" s="17"/>
      <c r="J3767" s="17"/>
      <c r="K3767" s="6"/>
      <c r="L3767" s="6"/>
      <c r="M3767" s="136"/>
      <c r="N3767" s="14"/>
      <c r="O3767" s="26"/>
      <c r="P3767" s="14"/>
      <c r="Q3767" s="14"/>
      <c r="R3767" s="14"/>
      <c r="S3767" s="14"/>
      <c r="T3767" s="14"/>
      <c r="U3767" s="14"/>
      <c r="V3767" s="6"/>
      <c r="W3767" s="256">
        <f t="shared" si="337"/>
        <v>0</v>
      </c>
      <c r="X3767" s="144" t="str">
        <f t="shared" si="339"/>
        <v/>
      </c>
      <c r="Y3767" s="26"/>
      <c r="Z3767" s="34"/>
      <c r="AA3767" s="34"/>
      <c r="AB3767" s="34"/>
      <c r="AC3767" s="35"/>
      <c r="AD3767" s="36"/>
      <c r="AE3767" s="49"/>
      <c r="AF3767" s="246"/>
      <c r="AG3767" s="257">
        <f t="shared" si="338"/>
        <v>0</v>
      </c>
      <c r="AH3767" s="252" t="str">
        <f t="shared" si="340"/>
        <v/>
      </c>
      <c r="AI3767" s="258">
        <f t="shared" si="341"/>
        <v>0</v>
      </c>
    </row>
    <row r="3768" spans="1:35" ht="14.25" customHeight="1" x14ac:dyDescent="0.2">
      <c r="A3768" s="20"/>
      <c r="B3768" s="7"/>
      <c r="C3768" s="7"/>
      <c r="D3768" s="88"/>
      <c r="E3768" s="6"/>
      <c r="F3768" s="88"/>
      <c r="G3768" s="14"/>
      <c r="H3768" s="14"/>
      <c r="I3768" s="17"/>
      <c r="J3768" s="17"/>
      <c r="K3768" s="6"/>
      <c r="L3768" s="6"/>
      <c r="M3768" s="136"/>
      <c r="N3768" s="14"/>
      <c r="O3768" s="26"/>
      <c r="P3768" s="14"/>
      <c r="Q3768" s="14"/>
      <c r="R3768" s="14"/>
      <c r="S3768" s="14"/>
      <c r="T3768" s="14"/>
      <c r="U3768" s="14"/>
      <c r="V3768" s="6"/>
      <c r="W3768" s="256">
        <f t="shared" si="337"/>
        <v>0</v>
      </c>
      <c r="X3768" s="144" t="str">
        <f t="shared" si="339"/>
        <v/>
      </c>
      <c r="Y3768" s="26"/>
      <c r="Z3768" s="34"/>
      <c r="AA3768" s="34"/>
      <c r="AB3768" s="34"/>
      <c r="AC3768" s="35"/>
      <c r="AD3768" s="36"/>
      <c r="AE3768" s="49"/>
      <c r="AF3768" s="246"/>
      <c r="AG3768" s="257">
        <f t="shared" si="338"/>
        <v>0</v>
      </c>
      <c r="AH3768" s="252" t="str">
        <f t="shared" si="340"/>
        <v/>
      </c>
      <c r="AI3768" s="258">
        <f t="shared" si="341"/>
        <v>0</v>
      </c>
    </row>
    <row r="3769" spans="1:35" ht="14.25" customHeight="1" x14ac:dyDescent="0.2">
      <c r="A3769" s="20"/>
      <c r="B3769" s="7"/>
      <c r="C3769" s="7"/>
      <c r="D3769" s="88"/>
      <c r="E3769" s="6"/>
      <c r="F3769" s="88"/>
      <c r="G3769" s="14"/>
      <c r="H3769" s="14"/>
      <c r="I3769" s="17"/>
      <c r="J3769" s="17"/>
      <c r="K3769" s="6"/>
      <c r="L3769" s="6"/>
      <c r="M3769" s="136"/>
      <c r="N3769" s="14"/>
      <c r="O3769" s="26"/>
      <c r="P3769" s="14"/>
      <c r="Q3769" s="14"/>
      <c r="R3769" s="14"/>
      <c r="S3769" s="14"/>
      <c r="T3769" s="14"/>
      <c r="U3769" s="14"/>
      <c r="V3769" s="6"/>
      <c r="W3769" s="256">
        <f t="shared" si="337"/>
        <v>0</v>
      </c>
      <c r="X3769" s="144" t="str">
        <f t="shared" si="339"/>
        <v/>
      </c>
      <c r="Y3769" s="26"/>
      <c r="Z3769" s="34"/>
      <c r="AA3769" s="34"/>
      <c r="AB3769" s="34"/>
      <c r="AC3769" s="35"/>
      <c r="AD3769" s="36"/>
      <c r="AE3769" s="49"/>
      <c r="AF3769" s="246"/>
      <c r="AG3769" s="257">
        <f t="shared" si="338"/>
        <v>0</v>
      </c>
      <c r="AH3769" s="252" t="str">
        <f t="shared" si="340"/>
        <v/>
      </c>
      <c r="AI3769" s="258">
        <f t="shared" si="341"/>
        <v>0</v>
      </c>
    </row>
    <row r="3770" spans="1:35" ht="14.25" customHeight="1" x14ac:dyDescent="0.2">
      <c r="A3770" s="20"/>
      <c r="B3770" s="7"/>
      <c r="C3770" s="7"/>
      <c r="D3770" s="88"/>
      <c r="E3770" s="6"/>
      <c r="F3770" s="88"/>
      <c r="G3770" s="14"/>
      <c r="H3770" s="14"/>
      <c r="I3770" s="17"/>
      <c r="J3770" s="17"/>
      <c r="K3770" s="6"/>
      <c r="L3770" s="6"/>
      <c r="M3770" s="136"/>
      <c r="N3770" s="14"/>
      <c r="O3770" s="26"/>
      <c r="P3770" s="14"/>
      <c r="Q3770" s="14"/>
      <c r="R3770" s="14"/>
      <c r="S3770" s="14"/>
      <c r="T3770" s="14"/>
      <c r="U3770" s="14"/>
      <c r="V3770" s="6"/>
      <c r="W3770" s="256">
        <f t="shared" si="337"/>
        <v>0</v>
      </c>
      <c r="X3770" s="144" t="str">
        <f t="shared" si="339"/>
        <v/>
      </c>
      <c r="Y3770" s="26"/>
      <c r="Z3770" s="34"/>
      <c r="AA3770" s="34"/>
      <c r="AB3770" s="34"/>
      <c r="AC3770" s="35"/>
      <c r="AD3770" s="36"/>
      <c r="AE3770" s="49"/>
      <c r="AF3770" s="246"/>
      <c r="AG3770" s="257">
        <f t="shared" si="338"/>
        <v>0</v>
      </c>
      <c r="AH3770" s="252" t="str">
        <f t="shared" si="340"/>
        <v/>
      </c>
      <c r="AI3770" s="258">
        <f t="shared" si="341"/>
        <v>0</v>
      </c>
    </row>
    <row r="3771" spans="1:35" ht="14.25" customHeight="1" x14ac:dyDescent="0.2">
      <c r="A3771" s="20"/>
      <c r="B3771" s="7"/>
      <c r="C3771" s="7"/>
      <c r="D3771" s="88"/>
      <c r="E3771" s="6"/>
      <c r="F3771" s="88"/>
      <c r="G3771" s="14"/>
      <c r="H3771" s="14"/>
      <c r="I3771" s="17"/>
      <c r="J3771" s="17"/>
      <c r="K3771" s="6"/>
      <c r="L3771" s="6"/>
      <c r="M3771" s="136"/>
      <c r="N3771" s="14"/>
      <c r="O3771" s="26"/>
      <c r="P3771" s="14"/>
      <c r="Q3771" s="14"/>
      <c r="R3771" s="14"/>
      <c r="S3771" s="14"/>
      <c r="T3771" s="14"/>
      <c r="U3771" s="14"/>
      <c r="V3771" s="6"/>
      <c r="W3771" s="256">
        <f t="shared" si="337"/>
        <v>0</v>
      </c>
      <c r="X3771" s="144" t="str">
        <f t="shared" si="339"/>
        <v/>
      </c>
      <c r="Y3771" s="26"/>
      <c r="Z3771" s="34"/>
      <c r="AA3771" s="34"/>
      <c r="AB3771" s="34"/>
      <c r="AC3771" s="35"/>
      <c r="AD3771" s="36"/>
      <c r="AE3771" s="49"/>
      <c r="AF3771" s="246"/>
      <c r="AG3771" s="257">
        <f t="shared" si="338"/>
        <v>0</v>
      </c>
      <c r="AH3771" s="252" t="str">
        <f t="shared" si="340"/>
        <v/>
      </c>
      <c r="AI3771" s="258">
        <f t="shared" si="341"/>
        <v>0</v>
      </c>
    </row>
    <row r="3772" spans="1:35" ht="14.25" customHeight="1" x14ac:dyDescent="0.2">
      <c r="A3772" s="20"/>
      <c r="B3772" s="7"/>
      <c r="C3772" s="7"/>
      <c r="D3772" s="88"/>
      <c r="E3772" s="6"/>
      <c r="F3772" s="88"/>
      <c r="G3772" s="14"/>
      <c r="H3772" s="14"/>
      <c r="I3772" s="17"/>
      <c r="J3772" s="17"/>
      <c r="K3772" s="6"/>
      <c r="L3772" s="6"/>
      <c r="M3772" s="136"/>
      <c r="N3772" s="14"/>
      <c r="O3772" s="26"/>
      <c r="P3772" s="14"/>
      <c r="Q3772" s="14"/>
      <c r="R3772" s="14"/>
      <c r="S3772" s="14"/>
      <c r="T3772" s="14"/>
      <c r="U3772" s="14"/>
      <c r="V3772" s="6"/>
      <c r="W3772" s="256">
        <f t="shared" si="337"/>
        <v>0</v>
      </c>
      <c r="X3772" s="144" t="str">
        <f t="shared" si="339"/>
        <v/>
      </c>
      <c r="Y3772" s="26"/>
      <c r="Z3772" s="34"/>
      <c r="AA3772" s="34"/>
      <c r="AB3772" s="34"/>
      <c r="AC3772" s="35"/>
      <c r="AD3772" s="36"/>
      <c r="AE3772" s="49"/>
      <c r="AF3772" s="246"/>
      <c r="AG3772" s="257">
        <f t="shared" si="338"/>
        <v>0</v>
      </c>
      <c r="AH3772" s="252" t="str">
        <f t="shared" si="340"/>
        <v/>
      </c>
      <c r="AI3772" s="258">
        <f t="shared" si="341"/>
        <v>0</v>
      </c>
    </row>
    <row r="3773" spans="1:35" ht="14.25" customHeight="1" x14ac:dyDescent="0.2">
      <c r="A3773" s="20"/>
      <c r="B3773" s="7"/>
      <c r="C3773" s="7"/>
      <c r="D3773" s="88"/>
      <c r="E3773" s="6"/>
      <c r="F3773" s="88"/>
      <c r="G3773" s="14"/>
      <c r="H3773" s="14"/>
      <c r="I3773" s="17"/>
      <c r="J3773" s="17"/>
      <c r="K3773" s="6"/>
      <c r="L3773" s="6"/>
      <c r="M3773" s="136"/>
      <c r="N3773" s="14"/>
      <c r="O3773" s="26"/>
      <c r="P3773" s="14"/>
      <c r="Q3773" s="14"/>
      <c r="R3773" s="14"/>
      <c r="S3773" s="14"/>
      <c r="T3773" s="14"/>
      <c r="U3773" s="14"/>
      <c r="V3773" s="6"/>
      <c r="W3773" s="256">
        <f t="shared" si="337"/>
        <v>0</v>
      </c>
      <c r="X3773" s="144" t="str">
        <f t="shared" si="339"/>
        <v/>
      </c>
      <c r="Y3773" s="26"/>
      <c r="Z3773" s="34"/>
      <c r="AA3773" s="34"/>
      <c r="AB3773" s="34"/>
      <c r="AC3773" s="35"/>
      <c r="AD3773" s="36"/>
      <c r="AE3773" s="49"/>
      <c r="AF3773" s="246"/>
      <c r="AG3773" s="257">
        <f t="shared" si="338"/>
        <v>0</v>
      </c>
      <c r="AH3773" s="252" t="str">
        <f t="shared" si="340"/>
        <v/>
      </c>
      <c r="AI3773" s="258">
        <f t="shared" si="341"/>
        <v>0</v>
      </c>
    </row>
    <row r="3774" spans="1:35" ht="14.25" customHeight="1" x14ac:dyDescent="0.2">
      <c r="A3774" s="20"/>
      <c r="B3774" s="7"/>
      <c r="C3774" s="7"/>
      <c r="D3774" s="88"/>
      <c r="E3774" s="6"/>
      <c r="F3774" s="88"/>
      <c r="G3774" s="14"/>
      <c r="H3774" s="14"/>
      <c r="I3774" s="17"/>
      <c r="J3774" s="17"/>
      <c r="K3774" s="6"/>
      <c r="L3774" s="6"/>
      <c r="M3774" s="136"/>
      <c r="N3774" s="14"/>
      <c r="O3774" s="26"/>
      <c r="P3774" s="14"/>
      <c r="Q3774" s="14"/>
      <c r="R3774" s="14"/>
      <c r="S3774" s="14"/>
      <c r="T3774" s="14"/>
      <c r="U3774" s="14"/>
      <c r="V3774" s="6"/>
      <c r="W3774" s="256">
        <f t="shared" si="337"/>
        <v>0</v>
      </c>
      <c r="X3774" s="144" t="str">
        <f t="shared" si="339"/>
        <v/>
      </c>
      <c r="Y3774" s="26"/>
      <c r="Z3774" s="34"/>
      <c r="AA3774" s="34"/>
      <c r="AB3774" s="34"/>
      <c r="AC3774" s="35"/>
      <c r="AD3774" s="36"/>
      <c r="AE3774" s="49"/>
      <c r="AF3774" s="246"/>
      <c r="AG3774" s="257">
        <f t="shared" si="338"/>
        <v>0</v>
      </c>
      <c r="AH3774" s="252" t="str">
        <f t="shared" si="340"/>
        <v/>
      </c>
      <c r="AI3774" s="258">
        <f t="shared" si="341"/>
        <v>0</v>
      </c>
    </row>
    <row r="3775" spans="1:35" ht="14.25" customHeight="1" x14ac:dyDescent="0.2">
      <c r="A3775" s="20"/>
      <c r="B3775" s="7"/>
      <c r="C3775" s="7"/>
      <c r="D3775" s="88"/>
      <c r="E3775" s="6"/>
      <c r="F3775" s="88"/>
      <c r="G3775" s="14"/>
      <c r="H3775" s="14"/>
      <c r="I3775" s="17"/>
      <c r="J3775" s="17"/>
      <c r="K3775" s="6"/>
      <c r="L3775" s="6"/>
      <c r="M3775" s="136"/>
      <c r="N3775" s="14"/>
      <c r="O3775" s="26"/>
      <c r="P3775" s="14"/>
      <c r="Q3775" s="14"/>
      <c r="R3775" s="14"/>
      <c r="S3775" s="14"/>
      <c r="T3775" s="14"/>
      <c r="U3775" s="14"/>
      <c r="V3775" s="6"/>
      <c r="W3775" s="256">
        <f t="shared" si="337"/>
        <v>0</v>
      </c>
      <c r="X3775" s="144" t="str">
        <f t="shared" si="339"/>
        <v/>
      </c>
      <c r="Y3775" s="26"/>
      <c r="Z3775" s="34"/>
      <c r="AA3775" s="34"/>
      <c r="AB3775" s="34"/>
      <c r="AC3775" s="35"/>
      <c r="AD3775" s="36"/>
      <c r="AE3775" s="49"/>
      <c r="AF3775" s="246"/>
      <c r="AG3775" s="257">
        <f t="shared" si="338"/>
        <v>0</v>
      </c>
      <c r="AH3775" s="252" t="str">
        <f t="shared" si="340"/>
        <v/>
      </c>
      <c r="AI3775" s="258">
        <f t="shared" si="341"/>
        <v>0</v>
      </c>
    </row>
    <row r="3776" spans="1:35" ht="14.25" customHeight="1" x14ac:dyDescent="0.2">
      <c r="A3776" s="20"/>
      <c r="B3776" s="7"/>
      <c r="C3776" s="7"/>
      <c r="D3776" s="88"/>
      <c r="E3776" s="6"/>
      <c r="F3776" s="88"/>
      <c r="G3776" s="14"/>
      <c r="H3776" s="14"/>
      <c r="I3776" s="17"/>
      <c r="J3776" s="17"/>
      <c r="K3776" s="6"/>
      <c r="L3776" s="6"/>
      <c r="M3776" s="136"/>
      <c r="N3776" s="14"/>
      <c r="O3776" s="26"/>
      <c r="P3776" s="14"/>
      <c r="Q3776" s="14"/>
      <c r="R3776" s="14"/>
      <c r="S3776" s="14"/>
      <c r="T3776" s="14"/>
      <c r="U3776" s="14"/>
      <c r="V3776" s="6"/>
      <c r="W3776" s="256">
        <f t="shared" si="337"/>
        <v>0</v>
      </c>
      <c r="X3776" s="144" t="str">
        <f t="shared" si="339"/>
        <v/>
      </c>
      <c r="Y3776" s="26"/>
      <c r="Z3776" s="34"/>
      <c r="AA3776" s="34"/>
      <c r="AB3776" s="34"/>
      <c r="AC3776" s="35"/>
      <c r="AD3776" s="36"/>
      <c r="AE3776" s="49"/>
      <c r="AF3776" s="246"/>
      <c r="AG3776" s="257">
        <f t="shared" si="338"/>
        <v>0</v>
      </c>
      <c r="AH3776" s="252" t="str">
        <f t="shared" si="340"/>
        <v/>
      </c>
      <c r="AI3776" s="258">
        <f t="shared" si="341"/>
        <v>0</v>
      </c>
    </row>
    <row r="3777" spans="1:35" ht="14.25" customHeight="1" x14ac:dyDescent="0.2">
      <c r="A3777" s="20"/>
      <c r="B3777" s="7"/>
      <c r="C3777" s="7"/>
      <c r="D3777" s="88"/>
      <c r="E3777" s="6"/>
      <c r="F3777" s="88"/>
      <c r="G3777" s="14"/>
      <c r="H3777" s="14"/>
      <c r="I3777" s="17"/>
      <c r="J3777" s="17"/>
      <c r="K3777" s="6"/>
      <c r="L3777" s="6"/>
      <c r="M3777" s="136"/>
      <c r="N3777" s="14"/>
      <c r="O3777" s="26"/>
      <c r="P3777" s="14"/>
      <c r="Q3777" s="14"/>
      <c r="R3777" s="14"/>
      <c r="S3777" s="14"/>
      <c r="T3777" s="14"/>
      <c r="U3777" s="14"/>
      <c r="V3777" s="6"/>
      <c r="W3777" s="256">
        <f t="shared" si="337"/>
        <v>0</v>
      </c>
      <c r="X3777" s="144" t="str">
        <f t="shared" si="339"/>
        <v/>
      </c>
      <c r="Y3777" s="26"/>
      <c r="Z3777" s="34"/>
      <c r="AA3777" s="34"/>
      <c r="AB3777" s="34"/>
      <c r="AC3777" s="35"/>
      <c r="AD3777" s="36"/>
      <c r="AE3777" s="49"/>
      <c r="AF3777" s="246"/>
      <c r="AG3777" s="257">
        <f t="shared" si="338"/>
        <v>0</v>
      </c>
      <c r="AH3777" s="252" t="str">
        <f t="shared" si="340"/>
        <v/>
      </c>
      <c r="AI3777" s="258">
        <f t="shared" si="341"/>
        <v>0</v>
      </c>
    </row>
    <row r="3778" spans="1:35" ht="14.25" customHeight="1" x14ac:dyDescent="0.2">
      <c r="A3778" s="20"/>
      <c r="B3778" s="7"/>
      <c r="C3778" s="7"/>
      <c r="D3778" s="88"/>
      <c r="E3778" s="6"/>
      <c r="F3778" s="88"/>
      <c r="G3778" s="14"/>
      <c r="H3778" s="14"/>
      <c r="I3778" s="17"/>
      <c r="J3778" s="17"/>
      <c r="K3778" s="6"/>
      <c r="L3778" s="6"/>
      <c r="M3778" s="136"/>
      <c r="N3778" s="14"/>
      <c r="O3778" s="26"/>
      <c r="P3778" s="14"/>
      <c r="Q3778" s="14"/>
      <c r="R3778" s="14"/>
      <c r="S3778" s="14"/>
      <c r="T3778" s="14"/>
      <c r="U3778" s="14"/>
      <c r="V3778" s="6"/>
      <c r="W3778" s="256">
        <f t="shared" si="337"/>
        <v>0</v>
      </c>
      <c r="X3778" s="144" t="str">
        <f t="shared" si="339"/>
        <v/>
      </c>
      <c r="Y3778" s="26"/>
      <c r="Z3778" s="34"/>
      <c r="AA3778" s="34"/>
      <c r="AB3778" s="34"/>
      <c r="AC3778" s="35"/>
      <c r="AD3778" s="36"/>
      <c r="AE3778" s="49"/>
      <c r="AF3778" s="246"/>
      <c r="AG3778" s="257">
        <f t="shared" si="338"/>
        <v>0</v>
      </c>
      <c r="AH3778" s="252" t="str">
        <f t="shared" si="340"/>
        <v/>
      </c>
      <c r="AI3778" s="258">
        <f t="shared" si="341"/>
        <v>0</v>
      </c>
    </row>
    <row r="3779" spans="1:35" ht="14.25" customHeight="1" x14ac:dyDescent="0.2">
      <c r="A3779" s="20"/>
      <c r="B3779" s="7"/>
      <c r="C3779" s="7"/>
      <c r="D3779" s="88"/>
      <c r="E3779" s="6"/>
      <c r="F3779" s="88"/>
      <c r="G3779" s="14"/>
      <c r="H3779" s="14"/>
      <c r="I3779" s="17"/>
      <c r="J3779" s="17"/>
      <c r="K3779" s="6"/>
      <c r="L3779" s="6"/>
      <c r="M3779" s="136"/>
      <c r="N3779" s="14"/>
      <c r="O3779" s="26"/>
      <c r="P3779" s="14"/>
      <c r="Q3779" s="14"/>
      <c r="R3779" s="14"/>
      <c r="S3779" s="14"/>
      <c r="T3779" s="14"/>
      <c r="U3779" s="14"/>
      <c r="V3779" s="6"/>
      <c r="W3779" s="256">
        <f t="shared" si="337"/>
        <v>0</v>
      </c>
      <c r="X3779" s="144" t="str">
        <f t="shared" si="339"/>
        <v/>
      </c>
      <c r="Y3779" s="26"/>
      <c r="Z3779" s="34"/>
      <c r="AA3779" s="34"/>
      <c r="AB3779" s="34"/>
      <c r="AC3779" s="35"/>
      <c r="AD3779" s="36"/>
      <c r="AE3779" s="49"/>
      <c r="AF3779" s="246"/>
      <c r="AG3779" s="257">
        <f t="shared" si="338"/>
        <v>0</v>
      </c>
      <c r="AH3779" s="252" t="str">
        <f t="shared" si="340"/>
        <v/>
      </c>
      <c r="AI3779" s="258">
        <f t="shared" si="341"/>
        <v>0</v>
      </c>
    </row>
    <row r="3780" spans="1:35" ht="14.25" customHeight="1" x14ac:dyDescent="0.2">
      <c r="A3780" s="20"/>
      <c r="B3780" s="7"/>
      <c r="C3780" s="7"/>
      <c r="D3780" s="88"/>
      <c r="E3780" s="6"/>
      <c r="F3780" s="88"/>
      <c r="G3780" s="14"/>
      <c r="H3780" s="14"/>
      <c r="I3780" s="17"/>
      <c r="J3780" s="17"/>
      <c r="K3780" s="6"/>
      <c r="L3780" s="6"/>
      <c r="M3780" s="136"/>
      <c r="N3780" s="14"/>
      <c r="O3780" s="26"/>
      <c r="P3780" s="14"/>
      <c r="Q3780" s="14"/>
      <c r="R3780" s="14"/>
      <c r="S3780" s="14"/>
      <c r="T3780" s="14"/>
      <c r="U3780" s="14"/>
      <c r="V3780" s="6"/>
      <c r="W3780" s="256">
        <f t="shared" si="337"/>
        <v>0</v>
      </c>
      <c r="X3780" s="144" t="str">
        <f t="shared" si="339"/>
        <v/>
      </c>
      <c r="Y3780" s="26"/>
      <c r="Z3780" s="34"/>
      <c r="AA3780" s="34"/>
      <c r="AB3780" s="34"/>
      <c r="AC3780" s="35"/>
      <c r="AD3780" s="36"/>
      <c r="AE3780" s="49"/>
      <c r="AF3780" s="246"/>
      <c r="AG3780" s="257">
        <f t="shared" si="338"/>
        <v>0</v>
      </c>
      <c r="AH3780" s="252" t="str">
        <f t="shared" si="340"/>
        <v/>
      </c>
      <c r="AI3780" s="258">
        <f t="shared" si="341"/>
        <v>0</v>
      </c>
    </row>
    <row r="3781" spans="1:35" ht="14.25" customHeight="1" x14ac:dyDescent="0.2">
      <c r="A3781" s="20"/>
      <c r="B3781" s="7"/>
      <c r="C3781" s="7"/>
      <c r="D3781" s="88"/>
      <c r="E3781" s="6"/>
      <c r="F3781" s="88"/>
      <c r="G3781" s="14"/>
      <c r="H3781" s="14"/>
      <c r="I3781" s="17"/>
      <c r="J3781" s="17"/>
      <c r="K3781" s="6"/>
      <c r="L3781" s="6"/>
      <c r="M3781" s="136"/>
      <c r="N3781" s="14"/>
      <c r="O3781" s="26"/>
      <c r="P3781" s="14"/>
      <c r="Q3781" s="14"/>
      <c r="R3781" s="14"/>
      <c r="S3781" s="14"/>
      <c r="T3781" s="14"/>
      <c r="U3781" s="14"/>
      <c r="V3781" s="6"/>
      <c r="W3781" s="256">
        <f t="shared" si="337"/>
        <v>0</v>
      </c>
      <c r="X3781" s="144" t="str">
        <f t="shared" si="339"/>
        <v/>
      </c>
      <c r="Y3781" s="26"/>
      <c r="Z3781" s="34"/>
      <c r="AA3781" s="34"/>
      <c r="AB3781" s="34"/>
      <c r="AC3781" s="35"/>
      <c r="AD3781" s="36"/>
      <c r="AE3781" s="49"/>
      <c r="AF3781" s="246"/>
      <c r="AG3781" s="257">
        <f t="shared" si="338"/>
        <v>0</v>
      </c>
      <c r="AH3781" s="252" t="str">
        <f t="shared" si="340"/>
        <v/>
      </c>
      <c r="AI3781" s="258">
        <f t="shared" si="341"/>
        <v>0</v>
      </c>
    </row>
    <row r="3782" spans="1:35" ht="14.25" customHeight="1" x14ac:dyDescent="0.2">
      <c r="A3782" s="20"/>
      <c r="B3782" s="7"/>
      <c r="C3782" s="7"/>
      <c r="D3782" s="88"/>
      <c r="E3782" s="6"/>
      <c r="F3782" s="88"/>
      <c r="G3782" s="14"/>
      <c r="H3782" s="14"/>
      <c r="I3782" s="17"/>
      <c r="J3782" s="17"/>
      <c r="K3782" s="6"/>
      <c r="L3782" s="6"/>
      <c r="M3782" s="136"/>
      <c r="N3782" s="14"/>
      <c r="O3782" s="26"/>
      <c r="P3782" s="14"/>
      <c r="Q3782" s="14"/>
      <c r="R3782" s="14"/>
      <c r="S3782" s="14"/>
      <c r="T3782" s="14"/>
      <c r="U3782" s="14"/>
      <c r="V3782" s="6"/>
      <c r="W3782" s="256">
        <f t="shared" si="337"/>
        <v>0</v>
      </c>
      <c r="X3782" s="144" t="str">
        <f t="shared" si="339"/>
        <v/>
      </c>
      <c r="Y3782" s="26"/>
      <c r="Z3782" s="34"/>
      <c r="AA3782" s="34"/>
      <c r="AB3782" s="34"/>
      <c r="AC3782" s="35"/>
      <c r="AD3782" s="36"/>
      <c r="AE3782" s="49"/>
      <c r="AF3782" s="246"/>
      <c r="AG3782" s="257">
        <f t="shared" si="338"/>
        <v>0</v>
      </c>
      <c r="AH3782" s="252" t="str">
        <f t="shared" si="340"/>
        <v/>
      </c>
      <c r="AI3782" s="258">
        <f t="shared" si="341"/>
        <v>0</v>
      </c>
    </row>
    <row r="3783" spans="1:35" ht="14.25" customHeight="1" x14ac:dyDescent="0.2">
      <c r="A3783" s="20"/>
      <c r="B3783" s="7"/>
      <c r="C3783" s="7"/>
      <c r="D3783" s="88"/>
      <c r="E3783" s="6"/>
      <c r="F3783" s="88"/>
      <c r="G3783" s="14"/>
      <c r="H3783" s="14"/>
      <c r="I3783" s="17"/>
      <c r="J3783" s="17"/>
      <c r="K3783" s="6"/>
      <c r="L3783" s="6"/>
      <c r="M3783" s="136"/>
      <c r="N3783" s="14"/>
      <c r="O3783" s="26"/>
      <c r="P3783" s="14"/>
      <c r="Q3783" s="14"/>
      <c r="R3783" s="14"/>
      <c r="S3783" s="14"/>
      <c r="T3783" s="14"/>
      <c r="U3783" s="14"/>
      <c r="V3783" s="6"/>
      <c r="W3783" s="256">
        <f t="shared" si="337"/>
        <v>0</v>
      </c>
      <c r="X3783" s="144" t="str">
        <f t="shared" si="339"/>
        <v/>
      </c>
      <c r="Y3783" s="26"/>
      <c r="Z3783" s="34"/>
      <c r="AA3783" s="34"/>
      <c r="AB3783" s="34"/>
      <c r="AC3783" s="35"/>
      <c r="AD3783" s="36"/>
      <c r="AE3783" s="49"/>
      <c r="AF3783" s="246"/>
      <c r="AG3783" s="257">
        <f t="shared" si="338"/>
        <v>0</v>
      </c>
      <c r="AH3783" s="252" t="str">
        <f t="shared" si="340"/>
        <v/>
      </c>
      <c r="AI3783" s="258">
        <f t="shared" si="341"/>
        <v>0</v>
      </c>
    </row>
    <row r="3784" spans="1:35" ht="14.25" customHeight="1" x14ac:dyDescent="0.2">
      <c r="A3784" s="20"/>
      <c r="B3784" s="7"/>
      <c r="C3784" s="7"/>
      <c r="D3784" s="88"/>
      <c r="E3784" s="6"/>
      <c r="F3784" s="88"/>
      <c r="G3784" s="14"/>
      <c r="H3784" s="14"/>
      <c r="I3784" s="17"/>
      <c r="J3784" s="17"/>
      <c r="K3784" s="6"/>
      <c r="L3784" s="6"/>
      <c r="M3784" s="136"/>
      <c r="N3784" s="14"/>
      <c r="O3784" s="26"/>
      <c r="P3784" s="14"/>
      <c r="Q3784" s="14"/>
      <c r="R3784" s="14"/>
      <c r="S3784" s="14"/>
      <c r="T3784" s="14"/>
      <c r="U3784" s="14"/>
      <c r="V3784" s="6"/>
      <c r="W3784" s="256">
        <f t="shared" si="337"/>
        <v>0</v>
      </c>
      <c r="X3784" s="144" t="str">
        <f t="shared" si="339"/>
        <v/>
      </c>
      <c r="Y3784" s="26"/>
      <c r="Z3784" s="34"/>
      <c r="AA3784" s="34"/>
      <c r="AB3784" s="34"/>
      <c r="AC3784" s="35"/>
      <c r="AD3784" s="36"/>
      <c r="AE3784" s="49"/>
      <c r="AF3784" s="246"/>
      <c r="AG3784" s="257">
        <f t="shared" si="338"/>
        <v>0</v>
      </c>
      <c r="AH3784" s="252" t="str">
        <f t="shared" si="340"/>
        <v/>
      </c>
      <c r="AI3784" s="258">
        <f t="shared" si="341"/>
        <v>0</v>
      </c>
    </row>
    <row r="3785" spans="1:35" ht="14.25" customHeight="1" x14ac:dyDescent="0.2">
      <c r="A3785" s="20"/>
      <c r="B3785" s="7"/>
      <c r="C3785" s="7"/>
      <c r="D3785" s="88"/>
      <c r="E3785" s="6"/>
      <c r="F3785" s="88"/>
      <c r="G3785" s="14"/>
      <c r="H3785" s="14"/>
      <c r="I3785" s="17"/>
      <c r="J3785" s="17"/>
      <c r="K3785" s="6"/>
      <c r="L3785" s="6"/>
      <c r="M3785" s="136"/>
      <c r="N3785" s="14"/>
      <c r="O3785" s="26"/>
      <c r="P3785" s="14"/>
      <c r="Q3785" s="14"/>
      <c r="R3785" s="14"/>
      <c r="S3785" s="14"/>
      <c r="T3785" s="14"/>
      <c r="U3785" s="14"/>
      <c r="V3785" s="6"/>
      <c r="W3785" s="256">
        <f t="shared" si="337"/>
        <v>0</v>
      </c>
      <c r="X3785" s="144" t="str">
        <f t="shared" si="339"/>
        <v/>
      </c>
      <c r="Y3785" s="26"/>
      <c r="Z3785" s="34"/>
      <c r="AA3785" s="34"/>
      <c r="AB3785" s="34"/>
      <c r="AC3785" s="35"/>
      <c r="AD3785" s="36"/>
      <c r="AE3785" s="49"/>
      <c r="AF3785" s="246"/>
      <c r="AG3785" s="257">
        <f t="shared" si="338"/>
        <v>0</v>
      </c>
      <c r="AH3785" s="252" t="str">
        <f t="shared" si="340"/>
        <v/>
      </c>
      <c r="AI3785" s="258">
        <f t="shared" si="341"/>
        <v>0</v>
      </c>
    </row>
    <row r="3786" spans="1:35" ht="14.25" customHeight="1" x14ac:dyDescent="0.2">
      <c r="A3786" s="20"/>
      <c r="B3786" s="7"/>
      <c r="C3786" s="7"/>
      <c r="D3786" s="88"/>
      <c r="E3786" s="6"/>
      <c r="F3786" s="88"/>
      <c r="G3786" s="14"/>
      <c r="H3786" s="14"/>
      <c r="I3786" s="17"/>
      <c r="J3786" s="17"/>
      <c r="K3786" s="6"/>
      <c r="L3786" s="6"/>
      <c r="M3786" s="136"/>
      <c r="N3786" s="14"/>
      <c r="O3786" s="26"/>
      <c r="P3786" s="14"/>
      <c r="Q3786" s="14"/>
      <c r="R3786" s="14"/>
      <c r="S3786" s="14"/>
      <c r="T3786" s="14"/>
      <c r="U3786" s="14"/>
      <c r="V3786" s="6"/>
      <c r="W3786" s="256">
        <f t="shared" si="337"/>
        <v>0</v>
      </c>
      <c r="X3786" s="144" t="str">
        <f t="shared" si="339"/>
        <v/>
      </c>
      <c r="Y3786" s="26"/>
      <c r="Z3786" s="34"/>
      <c r="AA3786" s="34"/>
      <c r="AB3786" s="34"/>
      <c r="AC3786" s="35"/>
      <c r="AD3786" s="36"/>
      <c r="AE3786" s="49"/>
      <c r="AF3786" s="246"/>
      <c r="AG3786" s="257">
        <f t="shared" si="338"/>
        <v>0</v>
      </c>
      <c r="AH3786" s="252" t="str">
        <f t="shared" si="340"/>
        <v/>
      </c>
      <c r="AI3786" s="258">
        <f t="shared" si="341"/>
        <v>0</v>
      </c>
    </row>
    <row r="3787" spans="1:35" ht="14.25" customHeight="1" x14ac:dyDescent="0.2">
      <c r="A3787" s="20"/>
      <c r="B3787" s="7"/>
      <c r="C3787" s="7"/>
      <c r="D3787" s="88"/>
      <c r="E3787" s="6"/>
      <c r="F3787" s="88"/>
      <c r="G3787" s="14"/>
      <c r="H3787" s="14"/>
      <c r="I3787" s="17"/>
      <c r="J3787" s="17"/>
      <c r="K3787" s="6"/>
      <c r="L3787" s="6"/>
      <c r="M3787" s="136"/>
      <c r="N3787" s="14"/>
      <c r="O3787" s="26"/>
      <c r="P3787" s="14"/>
      <c r="Q3787" s="14"/>
      <c r="R3787" s="14"/>
      <c r="S3787" s="14"/>
      <c r="T3787" s="14"/>
      <c r="U3787" s="14"/>
      <c r="V3787" s="6"/>
      <c r="W3787" s="256">
        <f t="shared" si="337"/>
        <v>0</v>
      </c>
      <c r="X3787" s="144" t="str">
        <f t="shared" si="339"/>
        <v/>
      </c>
      <c r="Y3787" s="26"/>
      <c r="Z3787" s="34"/>
      <c r="AA3787" s="34"/>
      <c r="AB3787" s="34"/>
      <c r="AC3787" s="35"/>
      <c r="AD3787" s="36"/>
      <c r="AE3787" s="49"/>
      <c r="AF3787" s="246"/>
      <c r="AG3787" s="257">
        <f t="shared" si="338"/>
        <v>0</v>
      </c>
      <c r="AH3787" s="252" t="str">
        <f t="shared" si="340"/>
        <v/>
      </c>
      <c r="AI3787" s="258">
        <f t="shared" si="341"/>
        <v>0</v>
      </c>
    </row>
    <row r="3788" spans="1:35" ht="14.25" customHeight="1" x14ac:dyDescent="0.2">
      <c r="A3788" s="20"/>
      <c r="B3788" s="7"/>
      <c r="C3788" s="7"/>
      <c r="D3788" s="88"/>
      <c r="E3788" s="6"/>
      <c r="F3788" s="88"/>
      <c r="G3788" s="14"/>
      <c r="H3788" s="14"/>
      <c r="I3788" s="17"/>
      <c r="J3788" s="17"/>
      <c r="K3788" s="6"/>
      <c r="L3788" s="6"/>
      <c r="M3788" s="136"/>
      <c r="N3788" s="14"/>
      <c r="O3788" s="26"/>
      <c r="P3788" s="14"/>
      <c r="Q3788" s="14"/>
      <c r="R3788" s="14"/>
      <c r="S3788" s="14"/>
      <c r="T3788" s="14"/>
      <c r="U3788" s="14"/>
      <c r="V3788" s="6"/>
      <c r="W3788" s="256">
        <f t="shared" si="337"/>
        <v>0</v>
      </c>
      <c r="X3788" s="144" t="str">
        <f t="shared" si="339"/>
        <v/>
      </c>
      <c r="Y3788" s="26"/>
      <c r="Z3788" s="34"/>
      <c r="AA3788" s="34"/>
      <c r="AB3788" s="34"/>
      <c r="AC3788" s="35"/>
      <c r="AD3788" s="36"/>
      <c r="AE3788" s="49"/>
      <c r="AF3788" s="246"/>
      <c r="AG3788" s="257">
        <f t="shared" si="338"/>
        <v>0</v>
      </c>
      <c r="AH3788" s="252" t="str">
        <f t="shared" si="340"/>
        <v/>
      </c>
      <c r="AI3788" s="258">
        <f t="shared" si="341"/>
        <v>0</v>
      </c>
    </row>
    <row r="3789" spans="1:35" ht="14.25" customHeight="1" x14ac:dyDescent="0.2">
      <c r="A3789" s="20"/>
      <c r="B3789" s="7"/>
      <c r="C3789" s="7"/>
      <c r="D3789" s="88"/>
      <c r="E3789" s="6"/>
      <c r="F3789" s="88"/>
      <c r="G3789" s="14"/>
      <c r="H3789" s="14"/>
      <c r="I3789" s="17"/>
      <c r="J3789" s="17"/>
      <c r="K3789" s="6"/>
      <c r="L3789" s="6"/>
      <c r="M3789" s="136"/>
      <c r="N3789" s="14"/>
      <c r="O3789" s="26"/>
      <c r="P3789" s="14"/>
      <c r="Q3789" s="14"/>
      <c r="R3789" s="14"/>
      <c r="S3789" s="14"/>
      <c r="T3789" s="14"/>
      <c r="U3789" s="14"/>
      <c r="V3789" s="6"/>
      <c r="W3789" s="256">
        <f t="shared" si="337"/>
        <v>0</v>
      </c>
      <c r="X3789" s="144" t="str">
        <f t="shared" si="339"/>
        <v/>
      </c>
      <c r="Y3789" s="26"/>
      <c r="Z3789" s="34"/>
      <c r="AA3789" s="34"/>
      <c r="AB3789" s="34"/>
      <c r="AC3789" s="35"/>
      <c r="AD3789" s="36"/>
      <c r="AE3789" s="49"/>
      <c r="AF3789" s="246"/>
      <c r="AG3789" s="257">
        <f t="shared" si="338"/>
        <v>0</v>
      </c>
      <c r="AH3789" s="252" t="str">
        <f t="shared" si="340"/>
        <v/>
      </c>
      <c r="AI3789" s="258">
        <f t="shared" si="341"/>
        <v>0</v>
      </c>
    </row>
    <row r="3790" spans="1:35" ht="14.25" customHeight="1" x14ac:dyDescent="0.2">
      <c r="A3790" s="20"/>
      <c r="B3790" s="7"/>
      <c r="C3790" s="7"/>
      <c r="D3790" s="88"/>
      <c r="E3790" s="6"/>
      <c r="F3790" s="88"/>
      <c r="G3790" s="14"/>
      <c r="H3790" s="14"/>
      <c r="I3790" s="17"/>
      <c r="J3790" s="17"/>
      <c r="K3790" s="6"/>
      <c r="L3790" s="6"/>
      <c r="M3790" s="136"/>
      <c r="N3790" s="14"/>
      <c r="O3790" s="26"/>
      <c r="P3790" s="14"/>
      <c r="Q3790" s="14"/>
      <c r="R3790" s="14"/>
      <c r="S3790" s="14"/>
      <c r="T3790" s="14"/>
      <c r="U3790" s="14"/>
      <c r="V3790" s="6"/>
      <c r="W3790" s="256">
        <f t="shared" si="337"/>
        <v>0</v>
      </c>
      <c r="X3790" s="144" t="str">
        <f t="shared" si="339"/>
        <v/>
      </c>
      <c r="Y3790" s="26"/>
      <c r="Z3790" s="34"/>
      <c r="AA3790" s="34"/>
      <c r="AB3790" s="34"/>
      <c r="AC3790" s="35"/>
      <c r="AD3790" s="36"/>
      <c r="AE3790" s="49"/>
      <c r="AF3790" s="246"/>
      <c r="AG3790" s="257">
        <f t="shared" si="338"/>
        <v>0</v>
      </c>
      <c r="AH3790" s="252" t="str">
        <f t="shared" si="340"/>
        <v/>
      </c>
      <c r="AI3790" s="258">
        <f t="shared" si="341"/>
        <v>0</v>
      </c>
    </row>
    <row r="3791" spans="1:35" ht="14.25" customHeight="1" x14ac:dyDescent="0.2">
      <c r="A3791" s="20"/>
      <c r="B3791" s="7"/>
      <c r="C3791" s="7"/>
      <c r="D3791" s="88"/>
      <c r="E3791" s="6"/>
      <c r="F3791" s="88"/>
      <c r="G3791" s="14"/>
      <c r="H3791" s="14"/>
      <c r="I3791" s="17"/>
      <c r="J3791" s="17"/>
      <c r="K3791" s="6"/>
      <c r="L3791" s="6"/>
      <c r="M3791" s="136"/>
      <c r="N3791" s="14"/>
      <c r="O3791" s="26"/>
      <c r="P3791" s="14"/>
      <c r="Q3791" s="14"/>
      <c r="R3791" s="14"/>
      <c r="S3791" s="14"/>
      <c r="T3791" s="14"/>
      <c r="U3791" s="14"/>
      <c r="V3791" s="6"/>
      <c r="W3791" s="256">
        <f t="shared" si="337"/>
        <v>0</v>
      </c>
      <c r="X3791" s="144" t="str">
        <f t="shared" si="339"/>
        <v/>
      </c>
      <c r="Y3791" s="26"/>
      <c r="Z3791" s="34"/>
      <c r="AA3791" s="34"/>
      <c r="AB3791" s="34"/>
      <c r="AC3791" s="35"/>
      <c r="AD3791" s="36"/>
      <c r="AE3791" s="49"/>
      <c r="AF3791" s="246"/>
      <c r="AG3791" s="257">
        <f t="shared" si="338"/>
        <v>0</v>
      </c>
      <c r="AH3791" s="252" t="str">
        <f t="shared" si="340"/>
        <v/>
      </c>
      <c r="AI3791" s="258">
        <f t="shared" si="341"/>
        <v>0</v>
      </c>
    </row>
    <row r="3792" spans="1:35" ht="14.25" customHeight="1" x14ac:dyDescent="0.2">
      <c r="A3792" s="20"/>
      <c r="B3792" s="7"/>
      <c r="C3792" s="7"/>
      <c r="D3792" s="88"/>
      <c r="E3792" s="6"/>
      <c r="F3792" s="88"/>
      <c r="G3792" s="14"/>
      <c r="H3792" s="14"/>
      <c r="I3792" s="17"/>
      <c r="J3792" s="17"/>
      <c r="K3792" s="6"/>
      <c r="L3792" s="6"/>
      <c r="M3792" s="136"/>
      <c r="N3792" s="14"/>
      <c r="O3792" s="26"/>
      <c r="P3792" s="14"/>
      <c r="Q3792" s="14"/>
      <c r="R3792" s="14"/>
      <c r="S3792" s="14"/>
      <c r="T3792" s="14"/>
      <c r="U3792" s="14"/>
      <c r="V3792" s="6"/>
      <c r="W3792" s="256">
        <f t="shared" si="337"/>
        <v>0</v>
      </c>
      <c r="X3792" s="144" t="str">
        <f t="shared" si="339"/>
        <v/>
      </c>
      <c r="Y3792" s="26"/>
      <c r="Z3792" s="34"/>
      <c r="AA3792" s="34"/>
      <c r="AB3792" s="34"/>
      <c r="AC3792" s="35"/>
      <c r="AD3792" s="36"/>
      <c r="AE3792" s="49"/>
      <c r="AF3792" s="246"/>
      <c r="AG3792" s="257">
        <f t="shared" si="338"/>
        <v>0</v>
      </c>
      <c r="AH3792" s="252" t="str">
        <f t="shared" si="340"/>
        <v/>
      </c>
      <c r="AI3792" s="258">
        <f t="shared" si="341"/>
        <v>0</v>
      </c>
    </row>
    <row r="3793" spans="1:35" ht="14.25" customHeight="1" x14ac:dyDescent="0.2">
      <c r="A3793" s="20"/>
      <c r="B3793" s="7"/>
      <c r="C3793" s="7"/>
      <c r="D3793" s="88"/>
      <c r="E3793" s="6"/>
      <c r="F3793" s="88"/>
      <c r="G3793" s="14"/>
      <c r="H3793" s="14"/>
      <c r="I3793" s="17"/>
      <c r="J3793" s="17"/>
      <c r="K3793" s="6"/>
      <c r="L3793" s="6"/>
      <c r="M3793" s="136"/>
      <c r="N3793" s="14"/>
      <c r="O3793" s="26"/>
      <c r="P3793" s="14"/>
      <c r="Q3793" s="14"/>
      <c r="R3793" s="14"/>
      <c r="S3793" s="14"/>
      <c r="T3793" s="14"/>
      <c r="U3793" s="14"/>
      <c r="V3793" s="6"/>
      <c r="W3793" s="256">
        <f t="shared" si="337"/>
        <v>0</v>
      </c>
      <c r="X3793" s="144" t="str">
        <f t="shared" si="339"/>
        <v/>
      </c>
      <c r="Y3793" s="26"/>
      <c r="Z3793" s="34"/>
      <c r="AA3793" s="34"/>
      <c r="AB3793" s="34"/>
      <c r="AC3793" s="35"/>
      <c r="AD3793" s="36"/>
      <c r="AE3793" s="49"/>
      <c r="AF3793" s="246"/>
      <c r="AG3793" s="257">
        <f t="shared" si="338"/>
        <v>0</v>
      </c>
      <c r="AH3793" s="252" t="str">
        <f t="shared" si="340"/>
        <v/>
      </c>
      <c r="AI3793" s="258">
        <f t="shared" si="341"/>
        <v>0</v>
      </c>
    </row>
    <row r="3794" spans="1:35" ht="14.25" customHeight="1" x14ac:dyDescent="0.2">
      <c r="A3794" s="20"/>
      <c r="B3794" s="7"/>
      <c r="C3794" s="7"/>
      <c r="D3794" s="88"/>
      <c r="E3794" s="6"/>
      <c r="F3794" s="88"/>
      <c r="G3794" s="14"/>
      <c r="H3794" s="14"/>
      <c r="I3794" s="17"/>
      <c r="J3794" s="17"/>
      <c r="K3794" s="6"/>
      <c r="L3794" s="6"/>
      <c r="M3794" s="136"/>
      <c r="N3794" s="14"/>
      <c r="O3794" s="26"/>
      <c r="P3794" s="14"/>
      <c r="Q3794" s="14"/>
      <c r="R3794" s="14"/>
      <c r="S3794" s="14"/>
      <c r="T3794" s="14"/>
      <c r="U3794" s="14"/>
      <c r="V3794" s="6"/>
      <c r="W3794" s="256">
        <f t="shared" si="337"/>
        <v>0</v>
      </c>
      <c r="X3794" s="144" t="str">
        <f t="shared" si="339"/>
        <v/>
      </c>
      <c r="Y3794" s="26"/>
      <c r="Z3794" s="34"/>
      <c r="AA3794" s="34"/>
      <c r="AB3794" s="34"/>
      <c r="AC3794" s="35"/>
      <c r="AD3794" s="36"/>
      <c r="AE3794" s="49"/>
      <c r="AF3794" s="246"/>
      <c r="AG3794" s="257">
        <f t="shared" si="338"/>
        <v>0</v>
      </c>
      <c r="AH3794" s="252" t="str">
        <f t="shared" si="340"/>
        <v/>
      </c>
      <c r="AI3794" s="258">
        <f t="shared" si="341"/>
        <v>0</v>
      </c>
    </row>
    <row r="3795" spans="1:35" ht="14.25" customHeight="1" x14ac:dyDescent="0.2">
      <c r="A3795" s="20"/>
      <c r="B3795" s="7"/>
      <c r="C3795" s="7"/>
      <c r="D3795" s="88"/>
      <c r="E3795" s="6"/>
      <c r="F3795" s="88"/>
      <c r="G3795" s="14"/>
      <c r="H3795" s="14"/>
      <c r="I3795" s="17"/>
      <c r="J3795" s="17"/>
      <c r="K3795" s="6"/>
      <c r="L3795" s="6"/>
      <c r="M3795" s="136"/>
      <c r="N3795" s="14"/>
      <c r="O3795" s="26"/>
      <c r="P3795" s="14"/>
      <c r="Q3795" s="14"/>
      <c r="R3795" s="14"/>
      <c r="S3795" s="14"/>
      <c r="T3795" s="14"/>
      <c r="U3795" s="14"/>
      <c r="V3795" s="6"/>
      <c r="W3795" s="256">
        <f t="shared" si="337"/>
        <v>0</v>
      </c>
      <c r="X3795" s="144" t="str">
        <f t="shared" si="339"/>
        <v/>
      </c>
      <c r="Y3795" s="26"/>
      <c r="Z3795" s="34"/>
      <c r="AA3795" s="34"/>
      <c r="AB3795" s="34"/>
      <c r="AC3795" s="35"/>
      <c r="AD3795" s="36"/>
      <c r="AE3795" s="49"/>
      <c r="AF3795" s="246"/>
      <c r="AG3795" s="257">
        <f t="shared" si="338"/>
        <v>0</v>
      </c>
      <c r="AH3795" s="252" t="str">
        <f t="shared" si="340"/>
        <v/>
      </c>
      <c r="AI3795" s="258">
        <f t="shared" si="341"/>
        <v>0</v>
      </c>
    </row>
    <row r="3796" spans="1:35" ht="14.25" customHeight="1" x14ac:dyDescent="0.2">
      <c r="A3796" s="20"/>
      <c r="B3796" s="7"/>
      <c r="C3796" s="7"/>
      <c r="D3796" s="88"/>
      <c r="E3796" s="6"/>
      <c r="F3796" s="88"/>
      <c r="G3796" s="14"/>
      <c r="H3796" s="14"/>
      <c r="I3796" s="17"/>
      <c r="J3796" s="17"/>
      <c r="K3796" s="6"/>
      <c r="L3796" s="6"/>
      <c r="M3796" s="136"/>
      <c r="N3796" s="14"/>
      <c r="O3796" s="26"/>
      <c r="P3796" s="14"/>
      <c r="Q3796" s="14"/>
      <c r="R3796" s="14"/>
      <c r="S3796" s="14"/>
      <c r="T3796" s="14"/>
      <c r="U3796" s="14"/>
      <c r="V3796" s="6"/>
      <c r="W3796" s="256">
        <f t="shared" si="337"/>
        <v>0</v>
      </c>
      <c r="X3796" s="144" t="str">
        <f t="shared" si="339"/>
        <v/>
      </c>
      <c r="Y3796" s="26"/>
      <c r="Z3796" s="34"/>
      <c r="AA3796" s="34"/>
      <c r="AB3796" s="34"/>
      <c r="AC3796" s="35"/>
      <c r="AD3796" s="36"/>
      <c r="AE3796" s="49"/>
      <c r="AF3796" s="246"/>
      <c r="AG3796" s="257">
        <f t="shared" si="338"/>
        <v>0</v>
      </c>
      <c r="AH3796" s="252" t="str">
        <f t="shared" si="340"/>
        <v/>
      </c>
      <c r="AI3796" s="258">
        <f t="shared" si="341"/>
        <v>0</v>
      </c>
    </row>
    <row r="3797" spans="1:35" ht="14.25" customHeight="1" x14ac:dyDescent="0.2">
      <c r="A3797" s="20"/>
      <c r="B3797" s="7"/>
      <c r="C3797" s="7"/>
      <c r="D3797" s="88"/>
      <c r="E3797" s="6"/>
      <c r="F3797" s="88"/>
      <c r="G3797" s="14"/>
      <c r="H3797" s="14"/>
      <c r="I3797" s="17"/>
      <c r="J3797" s="17"/>
      <c r="K3797" s="6"/>
      <c r="L3797" s="6"/>
      <c r="M3797" s="136"/>
      <c r="N3797" s="14"/>
      <c r="O3797" s="26"/>
      <c r="P3797" s="14"/>
      <c r="Q3797" s="14"/>
      <c r="R3797" s="14"/>
      <c r="S3797" s="14"/>
      <c r="T3797" s="14"/>
      <c r="U3797" s="14"/>
      <c r="V3797" s="6"/>
      <c r="W3797" s="256">
        <f t="shared" si="337"/>
        <v>0</v>
      </c>
      <c r="X3797" s="144" t="str">
        <f t="shared" si="339"/>
        <v/>
      </c>
      <c r="Y3797" s="26"/>
      <c r="Z3797" s="34"/>
      <c r="AA3797" s="34"/>
      <c r="AB3797" s="34"/>
      <c r="AC3797" s="35"/>
      <c r="AD3797" s="36"/>
      <c r="AE3797" s="49"/>
      <c r="AF3797" s="246"/>
      <c r="AG3797" s="257">
        <f t="shared" si="338"/>
        <v>0</v>
      </c>
      <c r="AH3797" s="252" t="str">
        <f t="shared" si="340"/>
        <v/>
      </c>
      <c r="AI3797" s="258">
        <f t="shared" si="341"/>
        <v>0</v>
      </c>
    </row>
    <row r="3798" spans="1:35" ht="14.25" customHeight="1" x14ac:dyDescent="0.2">
      <c r="A3798" s="20"/>
      <c r="B3798" s="7"/>
      <c r="C3798" s="7"/>
      <c r="D3798" s="88"/>
      <c r="E3798" s="6"/>
      <c r="F3798" s="88"/>
      <c r="G3798" s="14"/>
      <c r="H3798" s="14"/>
      <c r="I3798" s="17"/>
      <c r="J3798" s="17"/>
      <c r="K3798" s="6"/>
      <c r="L3798" s="6"/>
      <c r="M3798" s="136"/>
      <c r="N3798" s="14"/>
      <c r="O3798" s="26"/>
      <c r="P3798" s="14"/>
      <c r="Q3798" s="14"/>
      <c r="R3798" s="14"/>
      <c r="S3798" s="14"/>
      <c r="T3798" s="14"/>
      <c r="U3798" s="14"/>
      <c r="V3798" s="6"/>
      <c r="W3798" s="256">
        <f t="shared" si="337"/>
        <v>0</v>
      </c>
      <c r="X3798" s="144" t="str">
        <f t="shared" si="339"/>
        <v/>
      </c>
      <c r="Y3798" s="26"/>
      <c r="Z3798" s="34"/>
      <c r="AA3798" s="34"/>
      <c r="AB3798" s="34"/>
      <c r="AC3798" s="35"/>
      <c r="AD3798" s="36"/>
      <c r="AE3798" s="49"/>
      <c r="AF3798" s="246"/>
      <c r="AG3798" s="257">
        <f t="shared" si="338"/>
        <v>0</v>
      </c>
      <c r="AH3798" s="252" t="str">
        <f t="shared" si="340"/>
        <v/>
      </c>
      <c r="AI3798" s="258">
        <f t="shared" si="341"/>
        <v>0</v>
      </c>
    </row>
    <row r="3799" spans="1:35" ht="14.25" customHeight="1" x14ac:dyDescent="0.2">
      <c r="A3799" s="20"/>
      <c r="B3799" s="7"/>
      <c r="C3799" s="7"/>
      <c r="D3799" s="88"/>
      <c r="E3799" s="6"/>
      <c r="F3799" s="88"/>
      <c r="G3799" s="14"/>
      <c r="H3799" s="14"/>
      <c r="I3799" s="17"/>
      <c r="J3799" s="17"/>
      <c r="K3799" s="6"/>
      <c r="L3799" s="6"/>
      <c r="M3799" s="136"/>
      <c r="N3799" s="14"/>
      <c r="O3799" s="26"/>
      <c r="P3799" s="14"/>
      <c r="Q3799" s="14"/>
      <c r="R3799" s="14"/>
      <c r="S3799" s="14"/>
      <c r="T3799" s="14"/>
      <c r="U3799" s="14"/>
      <c r="V3799" s="6"/>
      <c r="W3799" s="256">
        <f t="shared" si="337"/>
        <v>0</v>
      </c>
      <c r="X3799" s="144" t="str">
        <f t="shared" si="339"/>
        <v/>
      </c>
      <c r="Y3799" s="26"/>
      <c r="Z3799" s="34"/>
      <c r="AA3799" s="34"/>
      <c r="AB3799" s="34"/>
      <c r="AC3799" s="35"/>
      <c r="AD3799" s="36"/>
      <c r="AE3799" s="49"/>
      <c r="AF3799" s="246"/>
      <c r="AG3799" s="257">
        <f t="shared" si="338"/>
        <v>0</v>
      </c>
      <c r="AH3799" s="252" t="str">
        <f t="shared" si="340"/>
        <v/>
      </c>
      <c r="AI3799" s="258">
        <f t="shared" si="341"/>
        <v>0</v>
      </c>
    </row>
    <row r="3800" spans="1:35" ht="14.25" customHeight="1" x14ac:dyDescent="0.2">
      <c r="A3800" s="20"/>
      <c r="B3800" s="7"/>
      <c r="C3800" s="7"/>
      <c r="D3800" s="88"/>
      <c r="E3800" s="6"/>
      <c r="F3800" s="88"/>
      <c r="G3800" s="14"/>
      <c r="H3800" s="14"/>
      <c r="I3800" s="17"/>
      <c r="J3800" s="17"/>
      <c r="K3800" s="6"/>
      <c r="L3800" s="6"/>
      <c r="M3800" s="136"/>
      <c r="N3800" s="14"/>
      <c r="O3800" s="26"/>
      <c r="P3800" s="14"/>
      <c r="Q3800" s="14"/>
      <c r="R3800" s="14"/>
      <c r="S3800" s="14"/>
      <c r="T3800" s="14"/>
      <c r="U3800" s="14"/>
      <c r="V3800" s="6"/>
      <c r="W3800" s="256">
        <f t="shared" si="337"/>
        <v>0</v>
      </c>
      <c r="X3800" s="144" t="str">
        <f t="shared" si="339"/>
        <v/>
      </c>
      <c r="Y3800" s="26"/>
      <c r="Z3800" s="34"/>
      <c r="AA3800" s="34"/>
      <c r="AB3800" s="34"/>
      <c r="AC3800" s="35"/>
      <c r="AD3800" s="36"/>
      <c r="AE3800" s="49"/>
      <c r="AF3800" s="246"/>
      <c r="AG3800" s="257">
        <f t="shared" si="338"/>
        <v>0</v>
      </c>
      <c r="AH3800" s="252" t="str">
        <f t="shared" si="340"/>
        <v/>
      </c>
      <c r="AI3800" s="258">
        <f t="shared" si="341"/>
        <v>0</v>
      </c>
    </row>
    <row r="3801" spans="1:35" ht="14.25" customHeight="1" x14ac:dyDescent="0.2">
      <c r="A3801" s="20"/>
      <c r="B3801" s="7"/>
      <c r="C3801" s="7"/>
      <c r="D3801" s="88"/>
      <c r="E3801" s="6"/>
      <c r="F3801" s="88"/>
      <c r="G3801" s="14"/>
      <c r="H3801" s="14"/>
      <c r="I3801" s="17"/>
      <c r="J3801" s="17"/>
      <c r="K3801" s="6"/>
      <c r="L3801" s="6"/>
      <c r="M3801" s="136"/>
      <c r="N3801" s="14"/>
      <c r="O3801" s="26"/>
      <c r="P3801" s="14"/>
      <c r="Q3801" s="14"/>
      <c r="R3801" s="14"/>
      <c r="S3801" s="14"/>
      <c r="T3801" s="14"/>
      <c r="U3801" s="14"/>
      <c r="V3801" s="6"/>
      <c r="W3801" s="256">
        <f t="shared" si="337"/>
        <v>0</v>
      </c>
      <c r="X3801" s="144" t="str">
        <f t="shared" si="339"/>
        <v/>
      </c>
      <c r="Y3801" s="26"/>
      <c r="Z3801" s="34"/>
      <c r="AA3801" s="34"/>
      <c r="AB3801" s="34"/>
      <c r="AC3801" s="35"/>
      <c r="AD3801" s="36"/>
      <c r="AE3801" s="49"/>
      <c r="AF3801" s="246"/>
      <c r="AG3801" s="257">
        <f t="shared" si="338"/>
        <v>0</v>
      </c>
      <c r="AH3801" s="252" t="str">
        <f t="shared" si="340"/>
        <v/>
      </c>
      <c r="AI3801" s="258">
        <f t="shared" si="341"/>
        <v>0</v>
      </c>
    </row>
    <row r="3802" spans="1:35" ht="14.25" customHeight="1" x14ac:dyDescent="0.2">
      <c r="A3802" s="20"/>
      <c r="B3802" s="7"/>
      <c r="C3802" s="7"/>
      <c r="D3802" s="88"/>
      <c r="E3802" s="6"/>
      <c r="F3802" s="88"/>
      <c r="G3802" s="14"/>
      <c r="H3802" s="14"/>
      <c r="I3802" s="17"/>
      <c r="J3802" s="17"/>
      <c r="K3802" s="6"/>
      <c r="L3802" s="6"/>
      <c r="M3802" s="136"/>
      <c r="N3802" s="14"/>
      <c r="O3802" s="26"/>
      <c r="P3802" s="14"/>
      <c r="Q3802" s="14"/>
      <c r="R3802" s="14"/>
      <c r="S3802" s="14"/>
      <c r="T3802" s="14"/>
      <c r="U3802" s="14"/>
      <c r="V3802" s="6"/>
      <c r="W3802" s="256">
        <f t="shared" si="337"/>
        <v>0</v>
      </c>
      <c r="X3802" s="144" t="str">
        <f t="shared" si="339"/>
        <v/>
      </c>
      <c r="Y3802" s="26"/>
      <c r="Z3802" s="34"/>
      <c r="AA3802" s="34"/>
      <c r="AB3802" s="34"/>
      <c r="AC3802" s="35"/>
      <c r="AD3802" s="36"/>
      <c r="AE3802" s="49"/>
      <c r="AF3802" s="246"/>
      <c r="AG3802" s="257">
        <f t="shared" si="338"/>
        <v>0</v>
      </c>
      <c r="AH3802" s="252" t="str">
        <f t="shared" si="340"/>
        <v/>
      </c>
      <c r="AI3802" s="258">
        <f t="shared" si="341"/>
        <v>0</v>
      </c>
    </row>
    <row r="3803" spans="1:35" ht="14.25" customHeight="1" x14ac:dyDescent="0.2">
      <c r="A3803" s="20"/>
      <c r="B3803" s="7"/>
      <c r="C3803" s="7"/>
      <c r="D3803" s="88"/>
      <c r="E3803" s="6"/>
      <c r="F3803" s="88"/>
      <c r="G3803" s="14"/>
      <c r="H3803" s="14"/>
      <c r="I3803" s="17"/>
      <c r="J3803" s="17"/>
      <c r="K3803" s="6"/>
      <c r="L3803" s="6"/>
      <c r="M3803" s="136"/>
      <c r="N3803" s="14"/>
      <c r="O3803" s="26"/>
      <c r="P3803" s="14"/>
      <c r="Q3803" s="14"/>
      <c r="R3803" s="14"/>
      <c r="S3803" s="14"/>
      <c r="T3803" s="14"/>
      <c r="U3803" s="14"/>
      <c r="V3803" s="6"/>
      <c r="W3803" s="256">
        <f t="shared" si="337"/>
        <v>0</v>
      </c>
      <c r="X3803" s="144" t="str">
        <f t="shared" si="339"/>
        <v/>
      </c>
      <c r="Y3803" s="26"/>
      <c r="Z3803" s="34"/>
      <c r="AA3803" s="34"/>
      <c r="AB3803" s="34"/>
      <c r="AC3803" s="35"/>
      <c r="AD3803" s="36"/>
      <c r="AE3803" s="49"/>
      <c r="AF3803" s="246"/>
      <c r="AG3803" s="257">
        <f t="shared" si="338"/>
        <v>0</v>
      </c>
      <c r="AH3803" s="252" t="str">
        <f t="shared" si="340"/>
        <v/>
      </c>
      <c r="AI3803" s="258">
        <f t="shared" si="341"/>
        <v>0</v>
      </c>
    </row>
    <row r="3804" spans="1:35" ht="14.25" customHeight="1" x14ac:dyDescent="0.2">
      <c r="A3804" s="20"/>
      <c r="B3804" s="7"/>
      <c r="C3804" s="7"/>
      <c r="D3804" s="88"/>
      <c r="E3804" s="6"/>
      <c r="F3804" s="88"/>
      <c r="G3804" s="14"/>
      <c r="H3804" s="14"/>
      <c r="I3804" s="17"/>
      <c r="J3804" s="17"/>
      <c r="K3804" s="6"/>
      <c r="L3804" s="6"/>
      <c r="M3804" s="136"/>
      <c r="N3804" s="14"/>
      <c r="O3804" s="26"/>
      <c r="P3804" s="14"/>
      <c r="Q3804" s="14"/>
      <c r="R3804" s="14"/>
      <c r="S3804" s="14"/>
      <c r="T3804" s="14"/>
      <c r="U3804" s="14"/>
      <c r="V3804" s="6"/>
      <c r="W3804" s="256">
        <f t="shared" si="337"/>
        <v>0</v>
      </c>
      <c r="X3804" s="144" t="str">
        <f t="shared" si="339"/>
        <v/>
      </c>
      <c r="Y3804" s="26"/>
      <c r="Z3804" s="34"/>
      <c r="AA3804" s="34"/>
      <c r="AB3804" s="34"/>
      <c r="AC3804" s="35"/>
      <c r="AD3804" s="36"/>
      <c r="AE3804" s="49"/>
      <c r="AF3804" s="246"/>
      <c r="AG3804" s="257">
        <f t="shared" si="338"/>
        <v>0</v>
      </c>
      <c r="AH3804" s="252" t="str">
        <f t="shared" si="340"/>
        <v/>
      </c>
      <c r="AI3804" s="258">
        <f t="shared" si="341"/>
        <v>0</v>
      </c>
    </row>
    <row r="3805" spans="1:35" ht="14.25" customHeight="1" x14ac:dyDescent="0.2">
      <c r="A3805" s="20"/>
      <c r="B3805" s="7"/>
      <c r="C3805" s="7"/>
      <c r="D3805" s="88"/>
      <c r="E3805" s="6"/>
      <c r="F3805" s="88"/>
      <c r="G3805" s="14"/>
      <c r="H3805" s="14"/>
      <c r="I3805" s="17"/>
      <c r="J3805" s="17"/>
      <c r="K3805" s="6"/>
      <c r="L3805" s="6"/>
      <c r="M3805" s="136"/>
      <c r="N3805" s="14"/>
      <c r="O3805" s="26"/>
      <c r="P3805" s="14"/>
      <c r="Q3805" s="14"/>
      <c r="R3805" s="14"/>
      <c r="S3805" s="14"/>
      <c r="T3805" s="14"/>
      <c r="U3805" s="14"/>
      <c r="V3805" s="6"/>
      <c r="W3805" s="256">
        <f t="shared" si="337"/>
        <v>0</v>
      </c>
      <c r="X3805" s="144" t="str">
        <f t="shared" si="339"/>
        <v/>
      </c>
      <c r="Y3805" s="26"/>
      <c r="Z3805" s="34"/>
      <c r="AA3805" s="34"/>
      <c r="AB3805" s="34"/>
      <c r="AC3805" s="35"/>
      <c r="AD3805" s="36"/>
      <c r="AE3805" s="49"/>
      <c r="AF3805" s="246"/>
      <c r="AG3805" s="257">
        <f t="shared" si="338"/>
        <v>0</v>
      </c>
      <c r="AH3805" s="252" t="str">
        <f t="shared" si="340"/>
        <v/>
      </c>
      <c r="AI3805" s="258">
        <f t="shared" si="341"/>
        <v>0</v>
      </c>
    </row>
    <row r="3806" spans="1:35" ht="14.25" customHeight="1" x14ac:dyDescent="0.2">
      <c r="A3806" s="20"/>
      <c r="B3806" s="7"/>
      <c r="C3806" s="7"/>
      <c r="D3806" s="88"/>
      <c r="E3806" s="6"/>
      <c r="F3806" s="88"/>
      <c r="G3806" s="14"/>
      <c r="H3806" s="14"/>
      <c r="I3806" s="17"/>
      <c r="J3806" s="17"/>
      <c r="K3806" s="6"/>
      <c r="L3806" s="6"/>
      <c r="M3806" s="136"/>
      <c r="N3806" s="14"/>
      <c r="O3806" s="26"/>
      <c r="P3806" s="14"/>
      <c r="Q3806" s="14"/>
      <c r="R3806" s="14"/>
      <c r="S3806" s="14"/>
      <c r="T3806" s="14"/>
      <c r="U3806" s="14"/>
      <c r="V3806" s="6"/>
      <c r="W3806" s="256">
        <f t="shared" si="337"/>
        <v>0</v>
      </c>
      <c r="X3806" s="144" t="str">
        <f t="shared" si="339"/>
        <v/>
      </c>
      <c r="Y3806" s="26"/>
      <c r="Z3806" s="34"/>
      <c r="AA3806" s="34"/>
      <c r="AB3806" s="34"/>
      <c r="AC3806" s="35"/>
      <c r="AD3806" s="36"/>
      <c r="AE3806" s="49"/>
      <c r="AF3806" s="246"/>
      <c r="AG3806" s="257">
        <f t="shared" si="338"/>
        <v>0</v>
      </c>
      <c r="AH3806" s="252" t="str">
        <f t="shared" si="340"/>
        <v/>
      </c>
      <c r="AI3806" s="258">
        <f t="shared" si="341"/>
        <v>0</v>
      </c>
    </row>
    <row r="3807" spans="1:35" ht="14.25" customHeight="1" x14ac:dyDescent="0.2">
      <c r="A3807" s="20"/>
      <c r="B3807" s="7"/>
      <c r="C3807" s="7"/>
      <c r="D3807" s="88"/>
      <c r="E3807" s="6"/>
      <c r="F3807" s="88"/>
      <c r="G3807" s="14"/>
      <c r="H3807" s="14"/>
      <c r="I3807" s="17"/>
      <c r="J3807" s="17"/>
      <c r="K3807" s="6"/>
      <c r="L3807" s="6"/>
      <c r="M3807" s="136"/>
      <c r="N3807" s="14"/>
      <c r="O3807" s="26"/>
      <c r="P3807" s="14"/>
      <c r="Q3807" s="14"/>
      <c r="R3807" s="14"/>
      <c r="S3807" s="14"/>
      <c r="T3807" s="14"/>
      <c r="U3807" s="14"/>
      <c r="V3807" s="6"/>
      <c r="W3807" s="256">
        <f t="shared" si="337"/>
        <v>0</v>
      </c>
      <c r="X3807" s="144" t="str">
        <f t="shared" si="339"/>
        <v/>
      </c>
      <c r="Y3807" s="26"/>
      <c r="Z3807" s="34"/>
      <c r="AA3807" s="34"/>
      <c r="AB3807" s="34"/>
      <c r="AC3807" s="35"/>
      <c r="AD3807" s="36"/>
      <c r="AE3807" s="49"/>
      <c r="AF3807" s="246"/>
      <c r="AG3807" s="257">
        <f t="shared" si="338"/>
        <v>0</v>
      </c>
      <c r="AH3807" s="252" t="str">
        <f t="shared" si="340"/>
        <v/>
      </c>
      <c r="AI3807" s="258">
        <f t="shared" si="341"/>
        <v>0</v>
      </c>
    </row>
    <row r="3808" spans="1:35" ht="14.25" customHeight="1" x14ac:dyDescent="0.2">
      <c r="A3808" s="20"/>
      <c r="B3808" s="7"/>
      <c r="C3808" s="7"/>
      <c r="D3808" s="88"/>
      <c r="E3808" s="6"/>
      <c r="F3808" s="88"/>
      <c r="G3808" s="14"/>
      <c r="H3808" s="14"/>
      <c r="I3808" s="17"/>
      <c r="J3808" s="17"/>
      <c r="K3808" s="6"/>
      <c r="L3808" s="6"/>
      <c r="M3808" s="136"/>
      <c r="N3808" s="14"/>
      <c r="O3808" s="26"/>
      <c r="P3808" s="14"/>
      <c r="Q3808" s="14"/>
      <c r="R3808" s="14"/>
      <c r="S3808" s="14"/>
      <c r="T3808" s="14"/>
      <c r="U3808" s="14"/>
      <c r="V3808" s="6"/>
      <c r="W3808" s="256">
        <f t="shared" si="337"/>
        <v>0</v>
      </c>
      <c r="X3808" s="144" t="str">
        <f t="shared" si="339"/>
        <v/>
      </c>
      <c r="Y3808" s="26"/>
      <c r="Z3808" s="34"/>
      <c r="AA3808" s="34"/>
      <c r="AB3808" s="34"/>
      <c r="AC3808" s="35"/>
      <c r="AD3808" s="36"/>
      <c r="AE3808" s="49"/>
      <c r="AF3808" s="246"/>
      <c r="AG3808" s="257">
        <f t="shared" si="338"/>
        <v>0</v>
      </c>
      <c r="AH3808" s="252" t="str">
        <f t="shared" si="340"/>
        <v/>
      </c>
      <c r="AI3808" s="258">
        <f t="shared" si="341"/>
        <v>0</v>
      </c>
    </row>
    <row r="3809" spans="1:35" ht="14.25" customHeight="1" x14ac:dyDescent="0.2">
      <c r="A3809" s="20"/>
      <c r="B3809" s="7"/>
      <c r="C3809" s="7"/>
      <c r="D3809" s="88"/>
      <c r="E3809" s="6"/>
      <c r="F3809" s="88"/>
      <c r="G3809" s="14"/>
      <c r="H3809" s="14"/>
      <c r="I3809" s="17"/>
      <c r="J3809" s="17"/>
      <c r="K3809" s="6"/>
      <c r="L3809" s="6"/>
      <c r="M3809" s="136"/>
      <c r="N3809" s="14"/>
      <c r="O3809" s="26"/>
      <c r="P3809" s="14"/>
      <c r="Q3809" s="14"/>
      <c r="R3809" s="14"/>
      <c r="S3809" s="14"/>
      <c r="T3809" s="14"/>
      <c r="U3809" s="14"/>
      <c r="V3809" s="6"/>
      <c r="W3809" s="256">
        <f t="shared" si="337"/>
        <v>0</v>
      </c>
      <c r="X3809" s="144" t="str">
        <f t="shared" si="339"/>
        <v/>
      </c>
      <c r="Y3809" s="26"/>
      <c r="Z3809" s="34"/>
      <c r="AA3809" s="34"/>
      <c r="AB3809" s="34"/>
      <c r="AC3809" s="35"/>
      <c r="AD3809" s="36"/>
      <c r="AE3809" s="49"/>
      <c r="AF3809" s="246"/>
      <c r="AG3809" s="257">
        <f t="shared" si="338"/>
        <v>0</v>
      </c>
      <c r="AH3809" s="252" t="str">
        <f t="shared" si="340"/>
        <v/>
      </c>
      <c r="AI3809" s="258">
        <f t="shared" si="341"/>
        <v>0</v>
      </c>
    </row>
    <row r="3810" spans="1:35" ht="14.25" customHeight="1" x14ac:dyDescent="0.2">
      <c r="A3810" s="20"/>
      <c r="B3810" s="7"/>
      <c r="C3810" s="7"/>
      <c r="D3810" s="88"/>
      <c r="E3810" s="6"/>
      <c r="F3810" s="88"/>
      <c r="G3810" s="14"/>
      <c r="H3810" s="14"/>
      <c r="I3810" s="17"/>
      <c r="J3810" s="17"/>
      <c r="K3810" s="6"/>
      <c r="L3810" s="6"/>
      <c r="M3810" s="136"/>
      <c r="N3810" s="14"/>
      <c r="O3810" s="26"/>
      <c r="P3810" s="14"/>
      <c r="Q3810" s="14"/>
      <c r="R3810" s="14"/>
      <c r="S3810" s="14"/>
      <c r="T3810" s="14"/>
      <c r="U3810" s="14"/>
      <c r="V3810" s="6"/>
      <c r="W3810" s="256">
        <f t="shared" si="337"/>
        <v>0</v>
      </c>
      <c r="X3810" s="144" t="str">
        <f t="shared" si="339"/>
        <v/>
      </c>
      <c r="Y3810" s="26"/>
      <c r="Z3810" s="34"/>
      <c r="AA3810" s="34"/>
      <c r="AB3810" s="34"/>
      <c r="AC3810" s="35"/>
      <c r="AD3810" s="36"/>
      <c r="AE3810" s="49"/>
      <c r="AF3810" s="246"/>
      <c r="AG3810" s="257">
        <f t="shared" si="338"/>
        <v>0</v>
      </c>
      <c r="AH3810" s="252" t="str">
        <f t="shared" si="340"/>
        <v/>
      </c>
      <c r="AI3810" s="258">
        <f t="shared" si="341"/>
        <v>0</v>
      </c>
    </row>
    <row r="3811" spans="1:35" ht="14.25" customHeight="1" x14ac:dyDescent="0.2">
      <c r="A3811" s="20"/>
      <c r="B3811" s="7"/>
      <c r="C3811" s="7"/>
      <c r="D3811" s="88"/>
      <c r="E3811" s="6"/>
      <c r="F3811" s="88"/>
      <c r="G3811" s="14"/>
      <c r="H3811" s="14"/>
      <c r="I3811" s="17"/>
      <c r="J3811" s="17"/>
      <c r="K3811" s="6"/>
      <c r="L3811" s="6"/>
      <c r="M3811" s="136"/>
      <c r="N3811" s="14"/>
      <c r="O3811" s="26"/>
      <c r="P3811" s="14"/>
      <c r="Q3811" s="14"/>
      <c r="R3811" s="14"/>
      <c r="S3811" s="14"/>
      <c r="T3811" s="14"/>
      <c r="U3811" s="14"/>
      <c r="V3811" s="6"/>
      <c r="W3811" s="256">
        <f t="shared" si="337"/>
        <v>0</v>
      </c>
      <c r="X3811" s="144" t="str">
        <f t="shared" si="339"/>
        <v/>
      </c>
      <c r="Y3811" s="26"/>
      <c r="Z3811" s="34"/>
      <c r="AA3811" s="34"/>
      <c r="AB3811" s="34"/>
      <c r="AC3811" s="35"/>
      <c r="AD3811" s="36"/>
      <c r="AE3811" s="49"/>
      <c r="AF3811" s="246"/>
      <c r="AG3811" s="257">
        <f t="shared" si="338"/>
        <v>0</v>
      </c>
      <c r="AH3811" s="252" t="str">
        <f t="shared" si="340"/>
        <v/>
      </c>
      <c r="AI3811" s="258">
        <f t="shared" si="341"/>
        <v>0</v>
      </c>
    </row>
    <row r="3812" spans="1:35" ht="14.25" customHeight="1" x14ac:dyDescent="0.2">
      <c r="A3812" s="20"/>
      <c r="B3812" s="7"/>
      <c r="C3812" s="7"/>
      <c r="D3812" s="88"/>
      <c r="E3812" s="6"/>
      <c r="F3812" s="88"/>
      <c r="G3812" s="14"/>
      <c r="H3812" s="14"/>
      <c r="I3812" s="17"/>
      <c r="J3812" s="17"/>
      <c r="K3812" s="6"/>
      <c r="L3812" s="6"/>
      <c r="M3812" s="136"/>
      <c r="N3812" s="14"/>
      <c r="O3812" s="26"/>
      <c r="P3812" s="14"/>
      <c r="Q3812" s="14"/>
      <c r="R3812" s="14"/>
      <c r="S3812" s="14"/>
      <c r="T3812" s="14"/>
      <c r="U3812" s="14"/>
      <c r="V3812" s="6"/>
      <c r="W3812" s="256">
        <f t="shared" si="337"/>
        <v>0</v>
      </c>
      <c r="X3812" s="144" t="str">
        <f t="shared" si="339"/>
        <v/>
      </c>
      <c r="Y3812" s="26"/>
      <c r="Z3812" s="34"/>
      <c r="AA3812" s="34"/>
      <c r="AB3812" s="34"/>
      <c r="AC3812" s="35"/>
      <c r="AD3812" s="36"/>
      <c r="AE3812" s="49"/>
      <c r="AF3812" s="246"/>
      <c r="AG3812" s="257">
        <f t="shared" si="338"/>
        <v>0</v>
      </c>
      <c r="AH3812" s="252" t="str">
        <f t="shared" si="340"/>
        <v/>
      </c>
      <c r="AI3812" s="258">
        <f t="shared" si="341"/>
        <v>0</v>
      </c>
    </row>
    <row r="3813" spans="1:35" ht="14.25" customHeight="1" x14ac:dyDescent="0.2">
      <c r="A3813" s="20"/>
      <c r="B3813" s="7"/>
      <c r="C3813" s="7"/>
      <c r="D3813" s="88"/>
      <c r="E3813" s="6"/>
      <c r="F3813" s="88"/>
      <c r="G3813" s="14"/>
      <c r="H3813" s="14"/>
      <c r="I3813" s="17"/>
      <c r="J3813" s="17"/>
      <c r="K3813" s="6"/>
      <c r="L3813" s="6"/>
      <c r="M3813" s="136"/>
      <c r="N3813" s="14"/>
      <c r="O3813" s="26"/>
      <c r="P3813" s="14"/>
      <c r="Q3813" s="14"/>
      <c r="R3813" s="14"/>
      <c r="S3813" s="14"/>
      <c r="T3813" s="14"/>
      <c r="U3813" s="14"/>
      <c r="V3813" s="6"/>
      <c r="W3813" s="256">
        <f t="shared" si="337"/>
        <v>0</v>
      </c>
      <c r="X3813" s="144" t="str">
        <f t="shared" si="339"/>
        <v/>
      </c>
      <c r="Y3813" s="26"/>
      <c r="Z3813" s="34"/>
      <c r="AA3813" s="34"/>
      <c r="AB3813" s="34"/>
      <c r="AC3813" s="35"/>
      <c r="AD3813" s="36"/>
      <c r="AE3813" s="49"/>
      <c r="AF3813" s="246"/>
      <c r="AG3813" s="257">
        <f t="shared" si="338"/>
        <v>0</v>
      </c>
      <c r="AH3813" s="252" t="str">
        <f t="shared" si="340"/>
        <v/>
      </c>
      <c r="AI3813" s="258">
        <f t="shared" si="341"/>
        <v>0</v>
      </c>
    </row>
    <row r="3814" spans="1:35" ht="14.25" customHeight="1" x14ac:dyDescent="0.2">
      <c r="A3814" s="20"/>
      <c r="B3814" s="7"/>
      <c r="C3814" s="7"/>
      <c r="D3814" s="88"/>
      <c r="E3814" s="6"/>
      <c r="F3814" s="88"/>
      <c r="G3814" s="14"/>
      <c r="H3814" s="14"/>
      <c r="I3814" s="17"/>
      <c r="J3814" s="17"/>
      <c r="K3814" s="6"/>
      <c r="L3814" s="6"/>
      <c r="M3814" s="136"/>
      <c r="N3814" s="14"/>
      <c r="O3814" s="26"/>
      <c r="P3814" s="14"/>
      <c r="Q3814" s="14"/>
      <c r="R3814" s="14"/>
      <c r="S3814" s="14"/>
      <c r="T3814" s="14"/>
      <c r="U3814" s="14"/>
      <c r="V3814" s="6"/>
      <c r="W3814" s="256">
        <f t="shared" si="337"/>
        <v>0</v>
      </c>
      <c r="X3814" s="144" t="str">
        <f t="shared" si="339"/>
        <v/>
      </c>
      <c r="Y3814" s="26"/>
      <c r="Z3814" s="34"/>
      <c r="AA3814" s="34"/>
      <c r="AB3814" s="34"/>
      <c r="AC3814" s="35"/>
      <c r="AD3814" s="36"/>
      <c r="AE3814" s="49"/>
      <c r="AF3814" s="246"/>
      <c r="AG3814" s="257">
        <f t="shared" si="338"/>
        <v>0</v>
      </c>
      <c r="AH3814" s="252" t="str">
        <f t="shared" si="340"/>
        <v/>
      </c>
      <c r="AI3814" s="258">
        <f t="shared" si="341"/>
        <v>0</v>
      </c>
    </row>
    <row r="3815" spans="1:35" ht="14.25" customHeight="1" x14ac:dyDescent="0.2">
      <c r="A3815" s="20"/>
      <c r="B3815" s="7"/>
      <c r="C3815" s="7"/>
      <c r="D3815" s="88"/>
      <c r="E3815" s="6"/>
      <c r="F3815" s="88"/>
      <c r="G3815" s="14"/>
      <c r="H3815" s="14"/>
      <c r="I3815" s="17"/>
      <c r="J3815" s="17"/>
      <c r="K3815" s="6"/>
      <c r="L3815" s="6"/>
      <c r="M3815" s="136"/>
      <c r="N3815" s="14"/>
      <c r="O3815" s="26"/>
      <c r="P3815" s="14"/>
      <c r="Q3815" s="14"/>
      <c r="R3815" s="14"/>
      <c r="S3815" s="14"/>
      <c r="T3815" s="14"/>
      <c r="U3815" s="14"/>
      <c r="V3815" s="6"/>
      <c r="W3815" s="256">
        <f t="shared" si="337"/>
        <v>0</v>
      </c>
      <c r="X3815" s="144" t="str">
        <f t="shared" si="339"/>
        <v/>
      </c>
      <c r="Y3815" s="26"/>
      <c r="Z3815" s="34"/>
      <c r="AA3815" s="34"/>
      <c r="AB3815" s="34"/>
      <c r="AC3815" s="35"/>
      <c r="AD3815" s="36"/>
      <c r="AE3815" s="49"/>
      <c r="AF3815" s="246"/>
      <c r="AG3815" s="257">
        <f t="shared" si="338"/>
        <v>0</v>
      </c>
      <c r="AH3815" s="252" t="str">
        <f t="shared" si="340"/>
        <v/>
      </c>
      <c r="AI3815" s="258">
        <f t="shared" si="341"/>
        <v>0</v>
      </c>
    </row>
    <row r="3816" spans="1:35" ht="14.25" customHeight="1" x14ac:dyDescent="0.2">
      <c r="A3816" s="20"/>
      <c r="B3816" s="7"/>
      <c r="C3816" s="7"/>
      <c r="D3816" s="88"/>
      <c r="E3816" s="6"/>
      <c r="F3816" s="88"/>
      <c r="G3816" s="14"/>
      <c r="H3816" s="14"/>
      <c r="I3816" s="17"/>
      <c r="J3816" s="17"/>
      <c r="K3816" s="6"/>
      <c r="L3816" s="6"/>
      <c r="M3816" s="136"/>
      <c r="N3816" s="14"/>
      <c r="O3816" s="26"/>
      <c r="P3816" s="14"/>
      <c r="Q3816" s="14"/>
      <c r="R3816" s="14"/>
      <c r="S3816" s="14"/>
      <c r="T3816" s="14"/>
      <c r="U3816" s="14"/>
      <c r="V3816" s="6"/>
      <c r="W3816" s="256">
        <f t="shared" ref="W3816:W3879" si="342">S3816+T3816+U3816+V3816</f>
        <v>0</v>
      </c>
      <c r="X3816" s="144" t="str">
        <f t="shared" si="339"/>
        <v/>
      </c>
      <c r="Y3816" s="26"/>
      <c r="Z3816" s="34"/>
      <c r="AA3816" s="34"/>
      <c r="AB3816" s="34"/>
      <c r="AC3816" s="35"/>
      <c r="AD3816" s="36"/>
      <c r="AE3816" s="49"/>
      <c r="AF3816" s="246"/>
      <c r="AG3816" s="257">
        <f t="shared" ref="AG3816:AG3879" si="343">N3816*C3816</f>
        <v>0</v>
      </c>
      <c r="AH3816" s="252" t="str">
        <f t="shared" si="340"/>
        <v/>
      </c>
      <c r="AI3816" s="258">
        <f t="shared" si="341"/>
        <v>0</v>
      </c>
    </row>
    <row r="3817" spans="1:35" ht="14.25" customHeight="1" x14ac:dyDescent="0.2">
      <c r="A3817" s="20"/>
      <c r="B3817" s="7"/>
      <c r="C3817" s="7"/>
      <c r="D3817" s="88"/>
      <c r="E3817" s="6"/>
      <c r="F3817" s="88"/>
      <c r="G3817" s="14"/>
      <c r="H3817" s="14"/>
      <c r="I3817" s="17"/>
      <c r="J3817" s="17"/>
      <c r="K3817" s="6"/>
      <c r="L3817" s="6"/>
      <c r="M3817" s="136"/>
      <c r="N3817" s="14"/>
      <c r="O3817" s="26"/>
      <c r="P3817" s="14"/>
      <c r="Q3817" s="14"/>
      <c r="R3817" s="14"/>
      <c r="S3817" s="14"/>
      <c r="T3817" s="14"/>
      <c r="U3817" s="14"/>
      <c r="V3817" s="6"/>
      <c r="W3817" s="256">
        <f t="shared" si="342"/>
        <v>0</v>
      </c>
      <c r="X3817" s="144" t="str">
        <f t="shared" ref="X3817:X3880" si="344">IF(O3817="a",0,IF(O3817="d","0",IF(O3817="","",+N3817-S3817-T3817-U3817-V3817)))</f>
        <v/>
      </c>
      <c r="Y3817" s="26"/>
      <c r="Z3817" s="34"/>
      <c r="AA3817" s="34"/>
      <c r="AB3817" s="34"/>
      <c r="AC3817" s="35"/>
      <c r="AD3817" s="36"/>
      <c r="AE3817" s="49"/>
      <c r="AF3817" s="246"/>
      <c r="AG3817" s="257">
        <f t="shared" si="343"/>
        <v>0</v>
      </c>
      <c r="AH3817" s="252" t="str">
        <f t="shared" ref="AH3817:AH3880" si="345">IF(O3817="a",0,IF(O3817="d",0,IF(C3817="","",+N3817-(C3817*N3817))))</f>
        <v/>
      </c>
      <c r="AI3817" s="258">
        <f t="shared" si="341"/>
        <v>0</v>
      </c>
    </row>
    <row r="3818" spans="1:35" ht="14.25" customHeight="1" x14ac:dyDescent="0.2">
      <c r="A3818" s="20"/>
      <c r="B3818" s="7"/>
      <c r="C3818" s="7"/>
      <c r="D3818" s="88"/>
      <c r="E3818" s="6"/>
      <c r="F3818" s="88"/>
      <c r="G3818" s="14"/>
      <c r="H3818" s="14"/>
      <c r="I3818" s="17"/>
      <c r="J3818" s="17"/>
      <c r="K3818" s="6"/>
      <c r="L3818" s="6"/>
      <c r="M3818" s="136"/>
      <c r="N3818" s="14"/>
      <c r="O3818" s="26"/>
      <c r="P3818" s="14"/>
      <c r="Q3818" s="14"/>
      <c r="R3818" s="14"/>
      <c r="S3818" s="14"/>
      <c r="T3818" s="14"/>
      <c r="U3818" s="14"/>
      <c r="V3818" s="6"/>
      <c r="W3818" s="256">
        <f t="shared" si="342"/>
        <v>0</v>
      </c>
      <c r="X3818" s="144" t="str">
        <f t="shared" si="344"/>
        <v/>
      </c>
      <c r="Y3818" s="26"/>
      <c r="Z3818" s="34"/>
      <c r="AA3818" s="34"/>
      <c r="AB3818" s="34"/>
      <c r="AC3818" s="35"/>
      <c r="AD3818" s="36"/>
      <c r="AE3818" s="49"/>
      <c r="AF3818" s="246"/>
      <c r="AG3818" s="257">
        <f t="shared" si="343"/>
        <v>0</v>
      </c>
      <c r="AH3818" s="252" t="str">
        <f t="shared" si="345"/>
        <v/>
      </c>
      <c r="AI3818" s="258">
        <f t="shared" si="341"/>
        <v>0</v>
      </c>
    </row>
    <row r="3819" spans="1:35" ht="14.25" customHeight="1" x14ac:dyDescent="0.2">
      <c r="A3819" s="20"/>
      <c r="B3819" s="7"/>
      <c r="C3819" s="7"/>
      <c r="D3819" s="88"/>
      <c r="E3819" s="6"/>
      <c r="F3819" s="88"/>
      <c r="G3819" s="14"/>
      <c r="H3819" s="14"/>
      <c r="I3819" s="17"/>
      <c r="J3819" s="17"/>
      <c r="K3819" s="6"/>
      <c r="L3819" s="6"/>
      <c r="M3819" s="136"/>
      <c r="N3819" s="14"/>
      <c r="O3819" s="26"/>
      <c r="P3819" s="14"/>
      <c r="Q3819" s="14"/>
      <c r="R3819" s="14"/>
      <c r="S3819" s="14"/>
      <c r="T3819" s="14"/>
      <c r="U3819" s="14"/>
      <c r="V3819" s="6"/>
      <c r="W3819" s="256">
        <f t="shared" si="342"/>
        <v>0</v>
      </c>
      <c r="X3819" s="144" t="str">
        <f t="shared" si="344"/>
        <v/>
      </c>
      <c r="Y3819" s="26"/>
      <c r="Z3819" s="34"/>
      <c r="AA3819" s="34"/>
      <c r="AB3819" s="34"/>
      <c r="AC3819" s="35"/>
      <c r="AD3819" s="36"/>
      <c r="AE3819" s="49"/>
      <c r="AF3819" s="246"/>
      <c r="AG3819" s="257">
        <f t="shared" si="343"/>
        <v>0</v>
      </c>
      <c r="AH3819" s="252" t="str">
        <f t="shared" si="345"/>
        <v/>
      </c>
      <c r="AI3819" s="258">
        <f t="shared" si="341"/>
        <v>0</v>
      </c>
    </row>
    <row r="3820" spans="1:35" ht="14.25" customHeight="1" x14ac:dyDescent="0.2">
      <c r="A3820" s="20"/>
      <c r="B3820" s="7"/>
      <c r="C3820" s="7"/>
      <c r="D3820" s="88"/>
      <c r="E3820" s="6"/>
      <c r="F3820" s="88"/>
      <c r="G3820" s="14"/>
      <c r="H3820" s="14"/>
      <c r="I3820" s="17"/>
      <c r="J3820" s="17"/>
      <c r="K3820" s="6"/>
      <c r="L3820" s="6"/>
      <c r="M3820" s="136"/>
      <c r="N3820" s="14"/>
      <c r="O3820" s="26"/>
      <c r="P3820" s="14"/>
      <c r="Q3820" s="14"/>
      <c r="R3820" s="14"/>
      <c r="S3820" s="14"/>
      <c r="T3820" s="14"/>
      <c r="U3820" s="14"/>
      <c r="V3820" s="6"/>
      <c r="W3820" s="256">
        <f t="shared" si="342"/>
        <v>0</v>
      </c>
      <c r="X3820" s="144" t="str">
        <f t="shared" si="344"/>
        <v/>
      </c>
      <c r="Y3820" s="26"/>
      <c r="Z3820" s="34"/>
      <c r="AA3820" s="34"/>
      <c r="AB3820" s="34"/>
      <c r="AC3820" s="35"/>
      <c r="AD3820" s="36"/>
      <c r="AE3820" s="49"/>
      <c r="AF3820" s="246"/>
      <c r="AG3820" s="257">
        <f t="shared" si="343"/>
        <v>0</v>
      </c>
      <c r="AH3820" s="252" t="str">
        <f t="shared" si="345"/>
        <v/>
      </c>
      <c r="AI3820" s="258">
        <f t="shared" si="341"/>
        <v>0</v>
      </c>
    </row>
    <row r="3821" spans="1:35" ht="14.25" customHeight="1" x14ac:dyDescent="0.2">
      <c r="A3821" s="20"/>
      <c r="B3821" s="7"/>
      <c r="C3821" s="7"/>
      <c r="D3821" s="88"/>
      <c r="E3821" s="6"/>
      <c r="F3821" s="88"/>
      <c r="G3821" s="14"/>
      <c r="H3821" s="14"/>
      <c r="I3821" s="17"/>
      <c r="J3821" s="17"/>
      <c r="K3821" s="6"/>
      <c r="L3821" s="6"/>
      <c r="M3821" s="136"/>
      <c r="N3821" s="14"/>
      <c r="O3821" s="26"/>
      <c r="P3821" s="14"/>
      <c r="Q3821" s="14"/>
      <c r="R3821" s="14"/>
      <c r="S3821" s="14"/>
      <c r="T3821" s="14"/>
      <c r="U3821" s="14"/>
      <c r="V3821" s="6"/>
      <c r="W3821" s="256">
        <f t="shared" si="342"/>
        <v>0</v>
      </c>
      <c r="X3821" s="144" t="str">
        <f t="shared" si="344"/>
        <v/>
      </c>
      <c r="Y3821" s="26"/>
      <c r="Z3821" s="34"/>
      <c r="AA3821" s="34"/>
      <c r="AB3821" s="34"/>
      <c r="AC3821" s="35"/>
      <c r="AD3821" s="36"/>
      <c r="AE3821" s="49"/>
      <c r="AF3821" s="246"/>
      <c r="AG3821" s="257">
        <f t="shared" si="343"/>
        <v>0</v>
      </c>
      <c r="AH3821" s="252" t="str">
        <f t="shared" si="345"/>
        <v/>
      </c>
      <c r="AI3821" s="258">
        <f t="shared" si="341"/>
        <v>0</v>
      </c>
    </row>
    <row r="3822" spans="1:35" ht="14.25" customHeight="1" x14ac:dyDescent="0.2">
      <c r="A3822" s="20"/>
      <c r="B3822" s="7"/>
      <c r="C3822" s="7"/>
      <c r="D3822" s="88"/>
      <c r="E3822" s="6"/>
      <c r="F3822" s="88"/>
      <c r="G3822" s="14"/>
      <c r="H3822" s="14"/>
      <c r="I3822" s="17"/>
      <c r="J3822" s="17"/>
      <c r="K3822" s="6"/>
      <c r="L3822" s="6"/>
      <c r="M3822" s="136"/>
      <c r="N3822" s="14"/>
      <c r="O3822" s="26"/>
      <c r="P3822" s="14"/>
      <c r="Q3822" s="14"/>
      <c r="R3822" s="14"/>
      <c r="S3822" s="14"/>
      <c r="T3822" s="14"/>
      <c r="U3822" s="14"/>
      <c r="V3822" s="6"/>
      <c r="W3822" s="256">
        <f t="shared" si="342"/>
        <v>0</v>
      </c>
      <c r="X3822" s="144" t="str">
        <f t="shared" si="344"/>
        <v/>
      </c>
      <c r="Y3822" s="26"/>
      <c r="Z3822" s="34"/>
      <c r="AA3822" s="34"/>
      <c r="AB3822" s="34"/>
      <c r="AC3822" s="35"/>
      <c r="AD3822" s="36"/>
      <c r="AE3822" s="49"/>
      <c r="AF3822" s="246"/>
      <c r="AG3822" s="257">
        <f t="shared" si="343"/>
        <v>0</v>
      </c>
      <c r="AH3822" s="252" t="str">
        <f t="shared" si="345"/>
        <v/>
      </c>
      <c r="AI3822" s="258">
        <f t="shared" ref="AI3822:AI3885" si="346">AG3822-W3822</f>
        <v>0</v>
      </c>
    </row>
    <row r="3823" spans="1:35" ht="14.25" customHeight="1" x14ac:dyDescent="0.2">
      <c r="A3823" s="20"/>
      <c r="B3823" s="7"/>
      <c r="C3823" s="7"/>
      <c r="D3823" s="88"/>
      <c r="E3823" s="6"/>
      <c r="F3823" s="88"/>
      <c r="G3823" s="14"/>
      <c r="H3823" s="14"/>
      <c r="I3823" s="17"/>
      <c r="J3823" s="17"/>
      <c r="K3823" s="6"/>
      <c r="L3823" s="6"/>
      <c r="M3823" s="136"/>
      <c r="N3823" s="14"/>
      <c r="O3823" s="26"/>
      <c r="P3823" s="14"/>
      <c r="Q3823" s="14"/>
      <c r="R3823" s="14"/>
      <c r="S3823" s="14"/>
      <c r="T3823" s="14"/>
      <c r="U3823" s="14"/>
      <c r="V3823" s="6"/>
      <c r="W3823" s="256">
        <f t="shared" si="342"/>
        <v>0</v>
      </c>
      <c r="X3823" s="144" t="str">
        <f t="shared" si="344"/>
        <v/>
      </c>
      <c r="Y3823" s="26"/>
      <c r="Z3823" s="34"/>
      <c r="AA3823" s="34"/>
      <c r="AB3823" s="34"/>
      <c r="AC3823" s="35"/>
      <c r="AD3823" s="36"/>
      <c r="AE3823" s="49"/>
      <c r="AF3823" s="246"/>
      <c r="AG3823" s="257">
        <f t="shared" si="343"/>
        <v>0</v>
      </c>
      <c r="AH3823" s="252" t="str">
        <f t="shared" si="345"/>
        <v/>
      </c>
      <c r="AI3823" s="258">
        <f t="shared" si="346"/>
        <v>0</v>
      </c>
    </row>
    <row r="3824" spans="1:35" ht="14.25" customHeight="1" x14ac:dyDescent="0.2">
      <c r="A3824" s="20"/>
      <c r="B3824" s="7"/>
      <c r="C3824" s="7"/>
      <c r="D3824" s="88"/>
      <c r="E3824" s="6"/>
      <c r="F3824" s="88"/>
      <c r="G3824" s="14"/>
      <c r="H3824" s="14"/>
      <c r="I3824" s="17"/>
      <c r="J3824" s="17"/>
      <c r="K3824" s="6"/>
      <c r="L3824" s="6"/>
      <c r="M3824" s="136"/>
      <c r="N3824" s="14"/>
      <c r="O3824" s="26"/>
      <c r="P3824" s="14"/>
      <c r="Q3824" s="14"/>
      <c r="R3824" s="14"/>
      <c r="S3824" s="14"/>
      <c r="T3824" s="14"/>
      <c r="U3824" s="14"/>
      <c r="V3824" s="6"/>
      <c r="W3824" s="256">
        <f t="shared" si="342"/>
        <v>0</v>
      </c>
      <c r="X3824" s="144" t="str">
        <f t="shared" si="344"/>
        <v/>
      </c>
      <c r="Y3824" s="26"/>
      <c r="Z3824" s="34"/>
      <c r="AA3824" s="34"/>
      <c r="AB3824" s="34"/>
      <c r="AC3824" s="35"/>
      <c r="AD3824" s="36"/>
      <c r="AE3824" s="49"/>
      <c r="AF3824" s="246"/>
      <c r="AG3824" s="257">
        <f t="shared" si="343"/>
        <v>0</v>
      </c>
      <c r="AH3824" s="252" t="str">
        <f t="shared" si="345"/>
        <v/>
      </c>
      <c r="AI3824" s="258">
        <f t="shared" si="346"/>
        <v>0</v>
      </c>
    </row>
    <row r="3825" spans="1:35" ht="14.25" customHeight="1" x14ac:dyDescent="0.2">
      <c r="A3825" s="20"/>
      <c r="B3825" s="7"/>
      <c r="C3825" s="7"/>
      <c r="D3825" s="88"/>
      <c r="E3825" s="6"/>
      <c r="F3825" s="88"/>
      <c r="G3825" s="14"/>
      <c r="H3825" s="14"/>
      <c r="I3825" s="17"/>
      <c r="J3825" s="17"/>
      <c r="K3825" s="6"/>
      <c r="L3825" s="6"/>
      <c r="M3825" s="136"/>
      <c r="N3825" s="14"/>
      <c r="O3825" s="26"/>
      <c r="P3825" s="14"/>
      <c r="Q3825" s="14"/>
      <c r="R3825" s="14"/>
      <c r="S3825" s="14"/>
      <c r="T3825" s="14"/>
      <c r="U3825" s="14"/>
      <c r="V3825" s="6"/>
      <c r="W3825" s="256">
        <f t="shared" si="342"/>
        <v>0</v>
      </c>
      <c r="X3825" s="144" t="str">
        <f t="shared" si="344"/>
        <v/>
      </c>
      <c r="Y3825" s="26"/>
      <c r="Z3825" s="34"/>
      <c r="AA3825" s="34"/>
      <c r="AB3825" s="34"/>
      <c r="AC3825" s="35"/>
      <c r="AD3825" s="36"/>
      <c r="AE3825" s="49"/>
      <c r="AF3825" s="246"/>
      <c r="AG3825" s="257">
        <f t="shared" si="343"/>
        <v>0</v>
      </c>
      <c r="AH3825" s="252" t="str">
        <f t="shared" si="345"/>
        <v/>
      </c>
      <c r="AI3825" s="258">
        <f t="shared" si="346"/>
        <v>0</v>
      </c>
    </row>
    <row r="3826" spans="1:35" ht="14.25" customHeight="1" x14ac:dyDescent="0.2">
      <c r="A3826" s="20"/>
      <c r="B3826" s="7"/>
      <c r="C3826" s="7"/>
      <c r="D3826" s="88"/>
      <c r="E3826" s="6"/>
      <c r="F3826" s="88"/>
      <c r="G3826" s="14"/>
      <c r="H3826" s="14"/>
      <c r="I3826" s="17"/>
      <c r="J3826" s="17"/>
      <c r="K3826" s="6"/>
      <c r="L3826" s="6"/>
      <c r="M3826" s="136"/>
      <c r="N3826" s="14"/>
      <c r="O3826" s="26"/>
      <c r="P3826" s="14"/>
      <c r="Q3826" s="14"/>
      <c r="R3826" s="14"/>
      <c r="S3826" s="14"/>
      <c r="T3826" s="14"/>
      <c r="U3826" s="14"/>
      <c r="V3826" s="6"/>
      <c r="W3826" s="256">
        <f t="shared" si="342"/>
        <v>0</v>
      </c>
      <c r="X3826" s="144" t="str">
        <f t="shared" si="344"/>
        <v/>
      </c>
      <c r="Y3826" s="26"/>
      <c r="Z3826" s="34"/>
      <c r="AA3826" s="34"/>
      <c r="AB3826" s="34"/>
      <c r="AC3826" s="35"/>
      <c r="AD3826" s="36"/>
      <c r="AE3826" s="49"/>
      <c r="AF3826" s="246"/>
      <c r="AG3826" s="257">
        <f t="shared" si="343"/>
        <v>0</v>
      </c>
      <c r="AH3826" s="252" t="str">
        <f t="shared" si="345"/>
        <v/>
      </c>
      <c r="AI3826" s="258">
        <f t="shared" si="346"/>
        <v>0</v>
      </c>
    </row>
    <row r="3827" spans="1:35" ht="14.25" customHeight="1" x14ac:dyDescent="0.2">
      <c r="A3827" s="20"/>
      <c r="B3827" s="7"/>
      <c r="C3827" s="7"/>
      <c r="D3827" s="88"/>
      <c r="E3827" s="6"/>
      <c r="F3827" s="88"/>
      <c r="G3827" s="14"/>
      <c r="H3827" s="14"/>
      <c r="I3827" s="17"/>
      <c r="J3827" s="17"/>
      <c r="K3827" s="6"/>
      <c r="L3827" s="6"/>
      <c r="M3827" s="136"/>
      <c r="N3827" s="14"/>
      <c r="O3827" s="26"/>
      <c r="P3827" s="14"/>
      <c r="Q3827" s="14"/>
      <c r="R3827" s="14"/>
      <c r="S3827" s="14"/>
      <c r="T3827" s="14"/>
      <c r="U3827" s="14"/>
      <c r="V3827" s="6"/>
      <c r="W3827" s="256">
        <f t="shared" si="342"/>
        <v>0</v>
      </c>
      <c r="X3827" s="144" t="str">
        <f t="shared" si="344"/>
        <v/>
      </c>
      <c r="Y3827" s="26"/>
      <c r="Z3827" s="34"/>
      <c r="AA3827" s="34"/>
      <c r="AB3827" s="34"/>
      <c r="AC3827" s="35"/>
      <c r="AD3827" s="36"/>
      <c r="AE3827" s="49"/>
      <c r="AF3827" s="246"/>
      <c r="AG3827" s="257">
        <f t="shared" si="343"/>
        <v>0</v>
      </c>
      <c r="AH3827" s="252" t="str">
        <f t="shared" si="345"/>
        <v/>
      </c>
      <c r="AI3827" s="258">
        <f t="shared" si="346"/>
        <v>0</v>
      </c>
    </row>
    <row r="3828" spans="1:35" ht="14.25" customHeight="1" x14ac:dyDescent="0.2">
      <c r="A3828" s="20"/>
      <c r="B3828" s="7"/>
      <c r="C3828" s="7"/>
      <c r="D3828" s="88"/>
      <c r="E3828" s="6"/>
      <c r="F3828" s="88"/>
      <c r="G3828" s="14"/>
      <c r="H3828" s="14"/>
      <c r="I3828" s="17"/>
      <c r="J3828" s="17"/>
      <c r="K3828" s="6"/>
      <c r="L3828" s="6"/>
      <c r="M3828" s="136"/>
      <c r="N3828" s="14"/>
      <c r="O3828" s="26"/>
      <c r="P3828" s="14"/>
      <c r="Q3828" s="14"/>
      <c r="R3828" s="14"/>
      <c r="S3828" s="14"/>
      <c r="T3828" s="14"/>
      <c r="U3828" s="14"/>
      <c r="V3828" s="6"/>
      <c r="W3828" s="256">
        <f t="shared" si="342"/>
        <v>0</v>
      </c>
      <c r="X3828" s="144" t="str">
        <f t="shared" si="344"/>
        <v/>
      </c>
      <c r="Y3828" s="26"/>
      <c r="Z3828" s="34"/>
      <c r="AA3828" s="34"/>
      <c r="AB3828" s="34"/>
      <c r="AC3828" s="35"/>
      <c r="AD3828" s="36"/>
      <c r="AE3828" s="49"/>
      <c r="AF3828" s="246"/>
      <c r="AG3828" s="257">
        <f t="shared" si="343"/>
        <v>0</v>
      </c>
      <c r="AH3828" s="252" t="str">
        <f t="shared" si="345"/>
        <v/>
      </c>
      <c r="AI3828" s="258">
        <f t="shared" si="346"/>
        <v>0</v>
      </c>
    </row>
    <row r="3829" spans="1:35" ht="14.25" customHeight="1" x14ac:dyDescent="0.2">
      <c r="A3829" s="20"/>
      <c r="B3829" s="7"/>
      <c r="C3829" s="7"/>
      <c r="D3829" s="88"/>
      <c r="E3829" s="6"/>
      <c r="F3829" s="88"/>
      <c r="G3829" s="14"/>
      <c r="H3829" s="14"/>
      <c r="I3829" s="17"/>
      <c r="J3829" s="17"/>
      <c r="K3829" s="6"/>
      <c r="L3829" s="6"/>
      <c r="M3829" s="136"/>
      <c r="N3829" s="14"/>
      <c r="O3829" s="26"/>
      <c r="P3829" s="14"/>
      <c r="Q3829" s="14"/>
      <c r="R3829" s="14"/>
      <c r="S3829" s="14"/>
      <c r="T3829" s="14"/>
      <c r="U3829" s="14"/>
      <c r="V3829" s="6"/>
      <c r="W3829" s="256">
        <f t="shared" si="342"/>
        <v>0</v>
      </c>
      <c r="X3829" s="144" t="str">
        <f t="shared" si="344"/>
        <v/>
      </c>
      <c r="Y3829" s="26"/>
      <c r="Z3829" s="34"/>
      <c r="AA3829" s="34"/>
      <c r="AB3829" s="34"/>
      <c r="AC3829" s="35"/>
      <c r="AD3829" s="36"/>
      <c r="AE3829" s="49"/>
      <c r="AF3829" s="246"/>
      <c r="AG3829" s="257">
        <f t="shared" si="343"/>
        <v>0</v>
      </c>
      <c r="AH3829" s="252" t="str">
        <f t="shared" si="345"/>
        <v/>
      </c>
      <c r="AI3829" s="258">
        <f t="shared" si="346"/>
        <v>0</v>
      </c>
    </row>
    <row r="3830" spans="1:35" ht="14.25" customHeight="1" x14ac:dyDescent="0.2">
      <c r="A3830" s="20"/>
      <c r="B3830" s="7"/>
      <c r="C3830" s="7"/>
      <c r="D3830" s="88"/>
      <c r="E3830" s="6"/>
      <c r="F3830" s="88"/>
      <c r="G3830" s="14"/>
      <c r="H3830" s="14"/>
      <c r="I3830" s="17"/>
      <c r="J3830" s="17"/>
      <c r="K3830" s="6"/>
      <c r="L3830" s="6"/>
      <c r="M3830" s="136"/>
      <c r="N3830" s="14"/>
      <c r="O3830" s="26"/>
      <c r="P3830" s="14"/>
      <c r="Q3830" s="14"/>
      <c r="R3830" s="14"/>
      <c r="S3830" s="14"/>
      <c r="T3830" s="14"/>
      <c r="U3830" s="14"/>
      <c r="V3830" s="6"/>
      <c r="W3830" s="256">
        <f t="shared" si="342"/>
        <v>0</v>
      </c>
      <c r="X3830" s="144" t="str">
        <f t="shared" si="344"/>
        <v/>
      </c>
      <c r="Y3830" s="26"/>
      <c r="Z3830" s="34"/>
      <c r="AA3830" s="34"/>
      <c r="AB3830" s="34"/>
      <c r="AC3830" s="35"/>
      <c r="AD3830" s="36"/>
      <c r="AE3830" s="49"/>
      <c r="AF3830" s="246"/>
      <c r="AG3830" s="257">
        <f t="shared" si="343"/>
        <v>0</v>
      </c>
      <c r="AH3830" s="252" t="str">
        <f t="shared" si="345"/>
        <v/>
      </c>
      <c r="AI3830" s="258">
        <f t="shared" si="346"/>
        <v>0</v>
      </c>
    </row>
    <row r="3831" spans="1:35" ht="14.25" customHeight="1" x14ac:dyDescent="0.2">
      <c r="A3831" s="20"/>
      <c r="B3831" s="7"/>
      <c r="C3831" s="7"/>
      <c r="D3831" s="88"/>
      <c r="E3831" s="6"/>
      <c r="F3831" s="88"/>
      <c r="G3831" s="14"/>
      <c r="H3831" s="14"/>
      <c r="I3831" s="17"/>
      <c r="J3831" s="17"/>
      <c r="K3831" s="6"/>
      <c r="L3831" s="6"/>
      <c r="M3831" s="136"/>
      <c r="N3831" s="14"/>
      <c r="O3831" s="26"/>
      <c r="P3831" s="14"/>
      <c r="Q3831" s="14"/>
      <c r="R3831" s="14"/>
      <c r="S3831" s="14"/>
      <c r="T3831" s="14"/>
      <c r="U3831" s="14"/>
      <c r="V3831" s="6"/>
      <c r="W3831" s="256">
        <f t="shared" si="342"/>
        <v>0</v>
      </c>
      <c r="X3831" s="144" t="str">
        <f t="shared" si="344"/>
        <v/>
      </c>
      <c r="Y3831" s="26"/>
      <c r="Z3831" s="34"/>
      <c r="AA3831" s="34"/>
      <c r="AB3831" s="34"/>
      <c r="AC3831" s="35"/>
      <c r="AD3831" s="36"/>
      <c r="AE3831" s="49"/>
      <c r="AF3831" s="246"/>
      <c r="AG3831" s="257">
        <f t="shared" si="343"/>
        <v>0</v>
      </c>
      <c r="AH3831" s="252" t="str">
        <f t="shared" si="345"/>
        <v/>
      </c>
      <c r="AI3831" s="258">
        <f t="shared" si="346"/>
        <v>0</v>
      </c>
    </row>
    <row r="3832" spans="1:35" ht="14.25" customHeight="1" x14ac:dyDescent="0.2">
      <c r="A3832" s="20"/>
      <c r="B3832" s="7"/>
      <c r="C3832" s="7"/>
      <c r="D3832" s="88"/>
      <c r="E3832" s="6"/>
      <c r="F3832" s="88"/>
      <c r="G3832" s="14"/>
      <c r="H3832" s="14"/>
      <c r="I3832" s="17"/>
      <c r="J3832" s="17"/>
      <c r="K3832" s="6"/>
      <c r="L3832" s="6"/>
      <c r="M3832" s="136"/>
      <c r="N3832" s="14"/>
      <c r="O3832" s="26"/>
      <c r="P3832" s="14"/>
      <c r="Q3832" s="14"/>
      <c r="R3832" s="14"/>
      <c r="S3832" s="14"/>
      <c r="T3832" s="14"/>
      <c r="U3832" s="14"/>
      <c r="V3832" s="6"/>
      <c r="W3832" s="256">
        <f t="shared" si="342"/>
        <v>0</v>
      </c>
      <c r="X3832" s="144" t="str">
        <f t="shared" si="344"/>
        <v/>
      </c>
      <c r="Y3832" s="26"/>
      <c r="Z3832" s="34"/>
      <c r="AA3832" s="34"/>
      <c r="AB3832" s="34"/>
      <c r="AC3832" s="35"/>
      <c r="AD3832" s="36"/>
      <c r="AE3832" s="49"/>
      <c r="AF3832" s="246"/>
      <c r="AG3832" s="257">
        <f t="shared" si="343"/>
        <v>0</v>
      </c>
      <c r="AH3832" s="252" t="str">
        <f t="shared" si="345"/>
        <v/>
      </c>
      <c r="AI3832" s="258">
        <f t="shared" si="346"/>
        <v>0</v>
      </c>
    </row>
    <row r="3833" spans="1:35" ht="14.25" customHeight="1" x14ac:dyDescent="0.2">
      <c r="A3833" s="20"/>
      <c r="B3833" s="7"/>
      <c r="C3833" s="7"/>
      <c r="D3833" s="88"/>
      <c r="E3833" s="6"/>
      <c r="F3833" s="88"/>
      <c r="G3833" s="14"/>
      <c r="H3833" s="14"/>
      <c r="I3833" s="17"/>
      <c r="J3833" s="17"/>
      <c r="K3833" s="6"/>
      <c r="L3833" s="6"/>
      <c r="M3833" s="136"/>
      <c r="N3833" s="14"/>
      <c r="O3833" s="26"/>
      <c r="P3833" s="14"/>
      <c r="Q3833" s="14"/>
      <c r="R3833" s="14"/>
      <c r="S3833" s="14"/>
      <c r="T3833" s="14"/>
      <c r="U3833" s="14"/>
      <c r="V3833" s="6"/>
      <c r="W3833" s="256">
        <f t="shared" si="342"/>
        <v>0</v>
      </c>
      <c r="X3833" s="144" t="str">
        <f t="shared" si="344"/>
        <v/>
      </c>
      <c r="Y3833" s="26"/>
      <c r="Z3833" s="34"/>
      <c r="AA3833" s="34"/>
      <c r="AB3833" s="34"/>
      <c r="AC3833" s="35"/>
      <c r="AD3833" s="36"/>
      <c r="AE3833" s="49"/>
      <c r="AF3833" s="246"/>
      <c r="AG3833" s="257">
        <f t="shared" si="343"/>
        <v>0</v>
      </c>
      <c r="AH3833" s="252" t="str">
        <f t="shared" si="345"/>
        <v/>
      </c>
      <c r="AI3833" s="258">
        <f t="shared" si="346"/>
        <v>0</v>
      </c>
    </row>
    <row r="3834" spans="1:35" ht="14.25" customHeight="1" x14ac:dyDescent="0.2">
      <c r="A3834" s="20"/>
      <c r="B3834" s="7"/>
      <c r="C3834" s="7"/>
      <c r="D3834" s="88"/>
      <c r="E3834" s="6"/>
      <c r="F3834" s="88"/>
      <c r="G3834" s="14"/>
      <c r="H3834" s="14"/>
      <c r="I3834" s="17"/>
      <c r="J3834" s="17"/>
      <c r="K3834" s="6"/>
      <c r="L3834" s="6"/>
      <c r="M3834" s="136"/>
      <c r="N3834" s="14"/>
      <c r="O3834" s="26"/>
      <c r="P3834" s="14"/>
      <c r="Q3834" s="14"/>
      <c r="R3834" s="14"/>
      <c r="S3834" s="14"/>
      <c r="T3834" s="14"/>
      <c r="U3834" s="14"/>
      <c r="V3834" s="6"/>
      <c r="W3834" s="256">
        <f t="shared" si="342"/>
        <v>0</v>
      </c>
      <c r="X3834" s="144" t="str">
        <f t="shared" si="344"/>
        <v/>
      </c>
      <c r="Y3834" s="26"/>
      <c r="Z3834" s="34"/>
      <c r="AA3834" s="34"/>
      <c r="AB3834" s="34"/>
      <c r="AC3834" s="35"/>
      <c r="AD3834" s="36"/>
      <c r="AE3834" s="49"/>
      <c r="AF3834" s="246"/>
      <c r="AG3834" s="257">
        <f t="shared" si="343"/>
        <v>0</v>
      </c>
      <c r="AH3834" s="252" t="str">
        <f t="shared" si="345"/>
        <v/>
      </c>
      <c r="AI3834" s="258">
        <f t="shared" si="346"/>
        <v>0</v>
      </c>
    </row>
    <row r="3835" spans="1:35" ht="14.25" customHeight="1" x14ac:dyDescent="0.2">
      <c r="A3835" s="20"/>
      <c r="B3835" s="7"/>
      <c r="C3835" s="7"/>
      <c r="D3835" s="88"/>
      <c r="E3835" s="6"/>
      <c r="F3835" s="88"/>
      <c r="G3835" s="14"/>
      <c r="H3835" s="14"/>
      <c r="I3835" s="17"/>
      <c r="J3835" s="17"/>
      <c r="K3835" s="6"/>
      <c r="L3835" s="6"/>
      <c r="M3835" s="136"/>
      <c r="N3835" s="14"/>
      <c r="O3835" s="26"/>
      <c r="P3835" s="14"/>
      <c r="Q3835" s="14"/>
      <c r="R3835" s="14"/>
      <c r="S3835" s="14"/>
      <c r="T3835" s="14"/>
      <c r="U3835" s="14"/>
      <c r="V3835" s="6"/>
      <c r="W3835" s="256">
        <f t="shared" si="342"/>
        <v>0</v>
      </c>
      <c r="X3835" s="144" t="str">
        <f t="shared" si="344"/>
        <v/>
      </c>
      <c r="Y3835" s="26"/>
      <c r="Z3835" s="34"/>
      <c r="AA3835" s="34"/>
      <c r="AB3835" s="34"/>
      <c r="AC3835" s="35"/>
      <c r="AD3835" s="36"/>
      <c r="AE3835" s="49"/>
      <c r="AF3835" s="246"/>
      <c r="AG3835" s="257">
        <f t="shared" si="343"/>
        <v>0</v>
      </c>
      <c r="AH3835" s="252" t="str">
        <f t="shared" si="345"/>
        <v/>
      </c>
      <c r="AI3835" s="258">
        <f t="shared" si="346"/>
        <v>0</v>
      </c>
    </row>
    <row r="3836" spans="1:35" ht="14.25" customHeight="1" x14ac:dyDescent="0.2">
      <c r="A3836" s="20"/>
      <c r="B3836" s="7"/>
      <c r="C3836" s="7"/>
      <c r="D3836" s="88"/>
      <c r="E3836" s="6"/>
      <c r="F3836" s="88"/>
      <c r="G3836" s="14"/>
      <c r="H3836" s="14"/>
      <c r="I3836" s="17"/>
      <c r="J3836" s="17"/>
      <c r="K3836" s="6"/>
      <c r="L3836" s="6"/>
      <c r="M3836" s="136"/>
      <c r="N3836" s="14"/>
      <c r="O3836" s="26"/>
      <c r="P3836" s="14"/>
      <c r="Q3836" s="14"/>
      <c r="R3836" s="14"/>
      <c r="S3836" s="14"/>
      <c r="T3836" s="14"/>
      <c r="U3836" s="14"/>
      <c r="V3836" s="6"/>
      <c r="W3836" s="256">
        <f t="shared" si="342"/>
        <v>0</v>
      </c>
      <c r="X3836" s="144" t="str">
        <f t="shared" si="344"/>
        <v/>
      </c>
      <c r="Y3836" s="26"/>
      <c r="Z3836" s="34"/>
      <c r="AA3836" s="34"/>
      <c r="AB3836" s="34"/>
      <c r="AC3836" s="35"/>
      <c r="AD3836" s="36"/>
      <c r="AE3836" s="49"/>
      <c r="AF3836" s="246"/>
      <c r="AG3836" s="257">
        <f t="shared" si="343"/>
        <v>0</v>
      </c>
      <c r="AH3836" s="252" t="str">
        <f t="shared" si="345"/>
        <v/>
      </c>
      <c r="AI3836" s="258">
        <f t="shared" si="346"/>
        <v>0</v>
      </c>
    </row>
    <row r="3837" spans="1:35" ht="14.25" customHeight="1" x14ac:dyDescent="0.2">
      <c r="A3837" s="20"/>
      <c r="B3837" s="7"/>
      <c r="C3837" s="7"/>
      <c r="D3837" s="88"/>
      <c r="E3837" s="6"/>
      <c r="F3837" s="88"/>
      <c r="G3837" s="14"/>
      <c r="H3837" s="14"/>
      <c r="I3837" s="17"/>
      <c r="J3837" s="17"/>
      <c r="K3837" s="6"/>
      <c r="L3837" s="6"/>
      <c r="M3837" s="136"/>
      <c r="N3837" s="14"/>
      <c r="O3837" s="26"/>
      <c r="P3837" s="14"/>
      <c r="Q3837" s="14"/>
      <c r="R3837" s="14"/>
      <c r="S3837" s="14"/>
      <c r="T3837" s="14"/>
      <c r="U3837" s="14"/>
      <c r="V3837" s="6"/>
      <c r="W3837" s="256">
        <f t="shared" si="342"/>
        <v>0</v>
      </c>
      <c r="X3837" s="144" t="str">
        <f t="shared" si="344"/>
        <v/>
      </c>
      <c r="Y3837" s="26"/>
      <c r="Z3837" s="34"/>
      <c r="AA3837" s="34"/>
      <c r="AB3837" s="34"/>
      <c r="AC3837" s="35"/>
      <c r="AD3837" s="36"/>
      <c r="AE3837" s="49"/>
      <c r="AF3837" s="246"/>
      <c r="AG3837" s="257">
        <f t="shared" si="343"/>
        <v>0</v>
      </c>
      <c r="AH3837" s="252" t="str">
        <f t="shared" si="345"/>
        <v/>
      </c>
      <c r="AI3837" s="258">
        <f t="shared" si="346"/>
        <v>0</v>
      </c>
    </row>
    <row r="3838" spans="1:35" ht="14.25" customHeight="1" x14ac:dyDescent="0.2">
      <c r="A3838" s="20"/>
      <c r="B3838" s="7"/>
      <c r="C3838" s="7"/>
      <c r="D3838" s="88"/>
      <c r="E3838" s="6"/>
      <c r="F3838" s="88"/>
      <c r="G3838" s="14"/>
      <c r="H3838" s="14"/>
      <c r="I3838" s="17"/>
      <c r="J3838" s="17"/>
      <c r="K3838" s="6"/>
      <c r="L3838" s="6"/>
      <c r="M3838" s="136"/>
      <c r="N3838" s="14"/>
      <c r="O3838" s="26"/>
      <c r="P3838" s="14"/>
      <c r="Q3838" s="14"/>
      <c r="R3838" s="14"/>
      <c r="S3838" s="14"/>
      <c r="T3838" s="14"/>
      <c r="U3838" s="14"/>
      <c r="V3838" s="6"/>
      <c r="W3838" s="256">
        <f t="shared" si="342"/>
        <v>0</v>
      </c>
      <c r="X3838" s="144" t="str">
        <f t="shared" si="344"/>
        <v/>
      </c>
      <c r="Y3838" s="26"/>
      <c r="Z3838" s="34"/>
      <c r="AA3838" s="34"/>
      <c r="AB3838" s="34"/>
      <c r="AC3838" s="35"/>
      <c r="AD3838" s="36"/>
      <c r="AE3838" s="49"/>
      <c r="AF3838" s="246"/>
      <c r="AG3838" s="257">
        <f t="shared" si="343"/>
        <v>0</v>
      </c>
      <c r="AH3838" s="252" t="str">
        <f t="shared" si="345"/>
        <v/>
      </c>
      <c r="AI3838" s="258">
        <f t="shared" si="346"/>
        <v>0</v>
      </c>
    </row>
    <row r="3839" spans="1:35" ht="14.25" customHeight="1" x14ac:dyDescent="0.2">
      <c r="A3839" s="20"/>
      <c r="B3839" s="7"/>
      <c r="C3839" s="7"/>
      <c r="D3839" s="88"/>
      <c r="E3839" s="6"/>
      <c r="F3839" s="88"/>
      <c r="G3839" s="14"/>
      <c r="H3839" s="14"/>
      <c r="I3839" s="17"/>
      <c r="J3839" s="17"/>
      <c r="K3839" s="6"/>
      <c r="L3839" s="6"/>
      <c r="M3839" s="136"/>
      <c r="N3839" s="14"/>
      <c r="O3839" s="26"/>
      <c r="P3839" s="14"/>
      <c r="Q3839" s="14"/>
      <c r="R3839" s="14"/>
      <c r="S3839" s="14"/>
      <c r="T3839" s="14"/>
      <c r="U3839" s="14"/>
      <c r="V3839" s="6"/>
      <c r="W3839" s="256">
        <f t="shared" si="342"/>
        <v>0</v>
      </c>
      <c r="X3839" s="144" t="str">
        <f t="shared" si="344"/>
        <v/>
      </c>
      <c r="Y3839" s="26"/>
      <c r="Z3839" s="34"/>
      <c r="AA3839" s="34"/>
      <c r="AB3839" s="34"/>
      <c r="AC3839" s="35"/>
      <c r="AD3839" s="36"/>
      <c r="AE3839" s="49"/>
      <c r="AF3839" s="246"/>
      <c r="AG3839" s="257">
        <f t="shared" si="343"/>
        <v>0</v>
      </c>
      <c r="AH3839" s="252" t="str">
        <f t="shared" si="345"/>
        <v/>
      </c>
      <c r="AI3839" s="258">
        <f t="shared" si="346"/>
        <v>0</v>
      </c>
    </row>
    <row r="3840" spans="1:35" ht="14.25" customHeight="1" x14ac:dyDescent="0.2">
      <c r="A3840" s="20"/>
      <c r="B3840" s="7"/>
      <c r="C3840" s="7"/>
      <c r="D3840" s="88"/>
      <c r="E3840" s="6"/>
      <c r="F3840" s="88"/>
      <c r="G3840" s="14"/>
      <c r="H3840" s="14"/>
      <c r="I3840" s="17"/>
      <c r="J3840" s="17"/>
      <c r="K3840" s="6"/>
      <c r="L3840" s="6"/>
      <c r="M3840" s="136"/>
      <c r="N3840" s="14"/>
      <c r="O3840" s="26"/>
      <c r="P3840" s="14"/>
      <c r="Q3840" s="14"/>
      <c r="R3840" s="14"/>
      <c r="S3840" s="14"/>
      <c r="T3840" s="14"/>
      <c r="U3840" s="14"/>
      <c r="V3840" s="6"/>
      <c r="W3840" s="256">
        <f t="shared" si="342"/>
        <v>0</v>
      </c>
      <c r="X3840" s="144" t="str">
        <f t="shared" si="344"/>
        <v/>
      </c>
      <c r="Y3840" s="26"/>
      <c r="Z3840" s="34"/>
      <c r="AA3840" s="34"/>
      <c r="AB3840" s="34"/>
      <c r="AC3840" s="35"/>
      <c r="AD3840" s="36"/>
      <c r="AE3840" s="49"/>
      <c r="AF3840" s="246"/>
      <c r="AG3840" s="257">
        <f t="shared" si="343"/>
        <v>0</v>
      </c>
      <c r="AH3840" s="252" t="str">
        <f t="shared" si="345"/>
        <v/>
      </c>
      <c r="AI3840" s="258">
        <f t="shared" si="346"/>
        <v>0</v>
      </c>
    </row>
    <row r="3841" spans="1:35" ht="14.25" customHeight="1" x14ac:dyDescent="0.2">
      <c r="A3841" s="20"/>
      <c r="B3841" s="7"/>
      <c r="C3841" s="7"/>
      <c r="D3841" s="88"/>
      <c r="E3841" s="6"/>
      <c r="F3841" s="88"/>
      <c r="G3841" s="14"/>
      <c r="H3841" s="14"/>
      <c r="I3841" s="17"/>
      <c r="J3841" s="17"/>
      <c r="K3841" s="6"/>
      <c r="L3841" s="6"/>
      <c r="M3841" s="136"/>
      <c r="N3841" s="14"/>
      <c r="O3841" s="26"/>
      <c r="P3841" s="14"/>
      <c r="Q3841" s="14"/>
      <c r="R3841" s="14"/>
      <c r="S3841" s="14"/>
      <c r="T3841" s="14"/>
      <c r="U3841" s="14"/>
      <c r="V3841" s="6"/>
      <c r="W3841" s="256">
        <f t="shared" si="342"/>
        <v>0</v>
      </c>
      <c r="X3841" s="144" t="str">
        <f t="shared" si="344"/>
        <v/>
      </c>
      <c r="Y3841" s="26"/>
      <c r="Z3841" s="34"/>
      <c r="AA3841" s="34"/>
      <c r="AB3841" s="34"/>
      <c r="AC3841" s="35"/>
      <c r="AD3841" s="36"/>
      <c r="AE3841" s="49"/>
      <c r="AF3841" s="246"/>
      <c r="AG3841" s="257">
        <f t="shared" si="343"/>
        <v>0</v>
      </c>
      <c r="AH3841" s="252" t="str">
        <f t="shared" si="345"/>
        <v/>
      </c>
      <c r="AI3841" s="258">
        <f t="shared" si="346"/>
        <v>0</v>
      </c>
    </row>
    <row r="3842" spans="1:35" ht="14.25" customHeight="1" x14ac:dyDescent="0.2">
      <c r="A3842" s="20"/>
      <c r="B3842" s="7"/>
      <c r="C3842" s="7"/>
      <c r="D3842" s="88"/>
      <c r="E3842" s="6"/>
      <c r="F3842" s="88"/>
      <c r="G3842" s="14"/>
      <c r="H3842" s="14"/>
      <c r="I3842" s="17"/>
      <c r="J3842" s="17"/>
      <c r="K3842" s="6"/>
      <c r="L3842" s="6"/>
      <c r="M3842" s="136"/>
      <c r="N3842" s="14"/>
      <c r="O3842" s="26"/>
      <c r="P3842" s="14"/>
      <c r="Q3842" s="14"/>
      <c r="R3842" s="14"/>
      <c r="S3842" s="14"/>
      <c r="T3842" s="14"/>
      <c r="U3842" s="14"/>
      <c r="V3842" s="6"/>
      <c r="W3842" s="256">
        <f t="shared" si="342"/>
        <v>0</v>
      </c>
      <c r="X3842" s="144" t="str">
        <f t="shared" si="344"/>
        <v/>
      </c>
      <c r="Y3842" s="26"/>
      <c r="Z3842" s="34"/>
      <c r="AA3842" s="34"/>
      <c r="AB3842" s="34"/>
      <c r="AC3842" s="35"/>
      <c r="AD3842" s="36"/>
      <c r="AE3842" s="49"/>
      <c r="AF3842" s="246"/>
      <c r="AG3842" s="257">
        <f t="shared" si="343"/>
        <v>0</v>
      </c>
      <c r="AH3842" s="252" t="str">
        <f t="shared" si="345"/>
        <v/>
      </c>
      <c r="AI3842" s="258">
        <f t="shared" si="346"/>
        <v>0</v>
      </c>
    </row>
    <row r="3843" spans="1:35" ht="14.25" customHeight="1" x14ac:dyDescent="0.2">
      <c r="A3843" s="20"/>
      <c r="B3843" s="7"/>
      <c r="C3843" s="7"/>
      <c r="D3843" s="88"/>
      <c r="E3843" s="6"/>
      <c r="F3843" s="88"/>
      <c r="G3843" s="14"/>
      <c r="H3843" s="14"/>
      <c r="I3843" s="17"/>
      <c r="J3843" s="17"/>
      <c r="K3843" s="6"/>
      <c r="L3843" s="6"/>
      <c r="M3843" s="136"/>
      <c r="N3843" s="14"/>
      <c r="O3843" s="26"/>
      <c r="P3843" s="14"/>
      <c r="Q3843" s="14"/>
      <c r="R3843" s="14"/>
      <c r="S3843" s="14"/>
      <c r="T3843" s="14"/>
      <c r="U3843" s="14"/>
      <c r="V3843" s="6"/>
      <c r="W3843" s="256">
        <f t="shared" si="342"/>
        <v>0</v>
      </c>
      <c r="X3843" s="144" t="str">
        <f t="shared" si="344"/>
        <v/>
      </c>
      <c r="Y3843" s="26"/>
      <c r="Z3843" s="34"/>
      <c r="AA3843" s="34"/>
      <c r="AB3843" s="34"/>
      <c r="AC3843" s="35"/>
      <c r="AD3843" s="36"/>
      <c r="AE3843" s="49"/>
      <c r="AF3843" s="246"/>
      <c r="AG3843" s="257">
        <f t="shared" si="343"/>
        <v>0</v>
      </c>
      <c r="AH3843" s="252" t="str">
        <f t="shared" si="345"/>
        <v/>
      </c>
      <c r="AI3843" s="258">
        <f t="shared" si="346"/>
        <v>0</v>
      </c>
    </row>
    <row r="3844" spans="1:35" ht="14.25" customHeight="1" x14ac:dyDescent="0.2">
      <c r="A3844" s="20"/>
      <c r="B3844" s="7"/>
      <c r="C3844" s="7"/>
      <c r="D3844" s="88"/>
      <c r="E3844" s="6"/>
      <c r="F3844" s="88"/>
      <c r="G3844" s="14"/>
      <c r="H3844" s="14"/>
      <c r="I3844" s="17"/>
      <c r="J3844" s="17"/>
      <c r="K3844" s="6"/>
      <c r="L3844" s="6"/>
      <c r="M3844" s="136"/>
      <c r="N3844" s="14"/>
      <c r="O3844" s="26"/>
      <c r="P3844" s="14"/>
      <c r="Q3844" s="14"/>
      <c r="R3844" s="14"/>
      <c r="S3844" s="14"/>
      <c r="T3844" s="14"/>
      <c r="U3844" s="14"/>
      <c r="V3844" s="6"/>
      <c r="W3844" s="256">
        <f t="shared" si="342"/>
        <v>0</v>
      </c>
      <c r="X3844" s="144" t="str">
        <f t="shared" si="344"/>
        <v/>
      </c>
      <c r="Y3844" s="26"/>
      <c r="Z3844" s="34"/>
      <c r="AA3844" s="34"/>
      <c r="AB3844" s="34"/>
      <c r="AC3844" s="35"/>
      <c r="AD3844" s="36"/>
      <c r="AE3844" s="49"/>
      <c r="AF3844" s="246"/>
      <c r="AG3844" s="257">
        <f t="shared" si="343"/>
        <v>0</v>
      </c>
      <c r="AH3844" s="252" t="str">
        <f t="shared" si="345"/>
        <v/>
      </c>
      <c r="AI3844" s="258">
        <f t="shared" si="346"/>
        <v>0</v>
      </c>
    </row>
    <row r="3845" spans="1:35" ht="14.25" customHeight="1" x14ac:dyDescent="0.2">
      <c r="A3845" s="20"/>
      <c r="B3845" s="7"/>
      <c r="C3845" s="7"/>
      <c r="D3845" s="88"/>
      <c r="E3845" s="6"/>
      <c r="F3845" s="88"/>
      <c r="G3845" s="14"/>
      <c r="H3845" s="14"/>
      <c r="I3845" s="17"/>
      <c r="J3845" s="17"/>
      <c r="K3845" s="6"/>
      <c r="L3845" s="6"/>
      <c r="M3845" s="136"/>
      <c r="N3845" s="14"/>
      <c r="O3845" s="26"/>
      <c r="P3845" s="14"/>
      <c r="Q3845" s="14"/>
      <c r="R3845" s="14"/>
      <c r="S3845" s="14"/>
      <c r="T3845" s="14"/>
      <c r="U3845" s="14"/>
      <c r="V3845" s="6"/>
      <c r="W3845" s="256">
        <f t="shared" si="342"/>
        <v>0</v>
      </c>
      <c r="X3845" s="144" t="str">
        <f t="shared" si="344"/>
        <v/>
      </c>
      <c r="Y3845" s="26"/>
      <c r="Z3845" s="34"/>
      <c r="AA3845" s="34"/>
      <c r="AB3845" s="34"/>
      <c r="AC3845" s="35"/>
      <c r="AD3845" s="36"/>
      <c r="AE3845" s="49"/>
      <c r="AF3845" s="246"/>
      <c r="AG3845" s="257">
        <f t="shared" si="343"/>
        <v>0</v>
      </c>
      <c r="AH3845" s="252" t="str">
        <f t="shared" si="345"/>
        <v/>
      </c>
      <c r="AI3845" s="258">
        <f t="shared" si="346"/>
        <v>0</v>
      </c>
    </row>
    <row r="3846" spans="1:35" ht="14.25" customHeight="1" x14ac:dyDescent="0.2">
      <c r="A3846" s="20"/>
      <c r="B3846" s="7"/>
      <c r="C3846" s="7"/>
      <c r="D3846" s="88"/>
      <c r="E3846" s="6"/>
      <c r="F3846" s="88"/>
      <c r="G3846" s="14"/>
      <c r="H3846" s="14"/>
      <c r="I3846" s="17"/>
      <c r="J3846" s="17"/>
      <c r="K3846" s="6"/>
      <c r="L3846" s="6"/>
      <c r="M3846" s="136"/>
      <c r="N3846" s="14"/>
      <c r="O3846" s="26"/>
      <c r="P3846" s="14"/>
      <c r="Q3846" s="14"/>
      <c r="R3846" s="14"/>
      <c r="S3846" s="14"/>
      <c r="T3846" s="14"/>
      <c r="U3846" s="14"/>
      <c r="V3846" s="6"/>
      <c r="W3846" s="256">
        <f t="shared" si="342"/>
        <v>0</v>
      </c>
      <c r="X3846" s="144" t="str">
        <f t="shared" si="344"/>
        <v/>
      </c>
      <c r="Y3846" s="26"/>
      <c r="Z3846" s="34"/>
      <c r="AA3846" s="34"/>
      <c r="AB3846" s="34"/>
      <c r="AC3846" s="35"/>
      <c r="AD3846" s="36"/>
      <c r="AE3846" s="49"/>
      <c r="AF3846" s="246"/>
      <c r="AG3846" s="257">
        <f t="shared" si="343"/>
        <v>0</v>
      </c>
      <c r="AH3846" s="252" t="str">
        <f t="shared" si="345"/>
        <v/>
      </c>
      <c r="AI3846" s="258">
        <f t="shared" si="346"/>
        <v>0</v>
      </c>
    </row>
    <row r="3847" spans="1:35" ht="14.25" customHeight="1" x14ac:dyDescent="0.2">
      <c r="A3847" s="20"/>
      <c r="B3847" s="7"/>
      <c r="C3847" s="7"/>
      <c r="D3847" s="88"/>
      <c r="E3847" s="6"/>
      <c r="F3847" s="88"/>
      <c r="G3847" s="14"/>
      <c r="H3847" s="14"/>
      <c r="I3847" s="17"/>
      <c r="J3847" s="17"/>
      <c r="K3847" s="6"/>
      <c r="L3847" s="6"/>
      <c r="M3847" s="136"/>
      <c r="N3847" s="14"/>
      <c r="O3847" s="26"/>
      <c r="P3847" s="14"/>
      <c r="Q3847" s="14"/>
      <c r="R3847" s="14"/>
      <c r="S3847" s="14"/>
      <c r="T3847" s="14"/>
      <c r="U3847" s="14"/>
      <c r="V3847" s="6"/>
      <c r="W3847" s="256">
        <f t="shared" si="342"/>
        <v>0</v>
      </c>
      <c r="X3847" s="144" t="str">
        <f t="shared" si="344"/>
        <v/>
      </c>
      <c r="Y3847" s="26"/>
      <c r="Z3847" s="34"/>
      <c r="AA3847" s="34"/>
      <c r="AB3847" s="34"/>
      <c r="AC3847" s="35"/>
      <c r="AD3847" s="36"/>
      <c r="AE3847" s="49"/>
      <c r="AF3847" s="246"/>
      <c r="AG3847" s="257">
        <f t="shared" si="343"/>
        <v>0</v>
      </c>
      <c r="AH3847" s="252" t="str">
        <f t="shared" si="345"/>
        <v/>
      </c>
      <c r="AI3847" s="258">
        <f t="shared" si="346"/>
        <v>0</v>
      </c>
    </row>
    <row r="3848" spans="1:35" ht="14.25" customHeight="1" x14ac:dyDescent="0.2">
      <c r="A3848" s="20"/>
      <c r="B3848" s="7"/>
      <c r="C3848" s="7"/>
      <c r="D3848" s="88"/>
      <c r="E3848" s="6"/>
      <c r="F3848" s="88"/>
      <c r="G3848" s="14"/>
      <c r="H3848" s="14"/>
      <c r="I3848" s="17"/>
      <c r="J3848" s="17"/>
      <c r="K3848" s="6"/>
      <c r="L3848" s="6"/>
      <c r="M3848" s="136"/>
      <c r="N3848" s="14"/>
      <c r="O3848" s="26"/>
      <c r="P3848" s="14"/>
      <c r="Q3848" s="14"/>
      <c r="R3848" s="14"/>
      <c r="S3848" s="14"/>
      <c r="T3848" s="14"/>
      <c r="U3848" s="14"/>
      <c r="V3848" s="6"/>
      <c r="W3848" s="256">
        <f t="shared" si="342"/>
        <v>0</v>
      </c>
      <c r="X3848" s="144" t="str">
        <f t="shared" si="344"/>
        <v/>
      </c>
      <c r="Y3848" s="26"/>
      <c r="Z3848" s="34"/>
      <c r="AA3848" s="34"/>
      <c r="AB3848" s="34"/>
      <c r="AC3848" s="35"/>
      <c r="AD3848" s="36"/>
      <c r="AE3848" s="49"/>
      <c r="AF3848" s="246"/>
      <c r="AG3848" s="257">
        <f t="shared" si="343"/>
        <v>0</v>
      </c>
      <c r="AH3848" s="252" t="str">
        <f t="shared" si="345"/>
        <v/>
      </c>
      <c r="AI3848" s="258">
        <f t="shared" si="346"/>
        <v>0</v>
      </c>
    </row>
    <row r="3849" spans="1:35" ht="14.25" customHeight="1" x14ac:dyDescent="0.2">
      <c r="A3849" s="20"/>
      <c r="B3849" s="7"/>
      <c r="C3849" s="7"/>
      <c r="D3849" s="88"/>
      <c r="E3849" s="6"/>
      <c r="F3849" s="88"/>
      <c r="G3849" s="14"/>
      <c r="H3849" s="14"/>
      <c r="I3849" s="17"/>
      <c r="J3849" s="17"/>
      <c r="K3849" s="6"/>
      <c r="L3849" s="6"/>
      <c r="M3849" s="136"/>
      <c r="N3849" s="14"/>
      <c r="O3849" s="26"/>
      <c r="P3849" s="14"/>
      <c r="Q3849" s="14"/>
      <c r="R3849" s="14"/>
      <c r="S3849" s="14"/>
      <c r="T3849" s="14"/>
      <c r="U3849" s="14"/>
      <c r="V3849" s="6"/>
      <c r="W3849" s="256">
        <f t="shared" si="342"/>
        <v>0</v>
      </c>
      <c r="X3849" s="144" t="str">
        <f t="shared" si="344"/>
        <v/>
      </c>
      <c r="Y3849" s="26"/>
      <c r="Z3849" s="34"/>
      <c r="AA3849" s="34"/>
      <c r="AB3849" s="34"/>
      <c r="AC3849" s="35"/>
      <c r="AD3849" s="36"/>
      <c r="AE3849" s="49"/>
      <c r="AF3849" s="246"/>
      <c r="AG3849" s="257">
        <f t="shared" si="343"/>
        <v>0</v>
      </c>
      <c r="AH3849" s="252" t="str">
        <f t="shared" si="345"/>
        <v/>
      </c>
      <c r="AI3849" s="258">
        <f t="shared" si="346"/>
        <v>0</v>
      </c>
    </row>
    <row r="3850" spans="1:35" ht="14.25" customHeight="1" x14ac:dyDescent="0.2">
      <c r="A3850" s="20"/>
      <c r="B3850" s="7"/>
      <c r="C3850" s="7"/>
      <c r="D3850" s="88"/>
      <c r="E3850" s="6"/>
      <c r="F3850" s="88"/>
      <c r="G3850" s="14"/>
      <c r="H3850" s="14"/>
      <c r="I3850" s="17"/>
      <c r="J3850" s="17"/>
      <c r="K3850" s="6"/>
      <c r="L3850" s="6"/>
      <c r="M3850" s="136"/>
      <c r="N3850" s="14"/>
      <c r="O3850" s="26"/>
      <c r="P3850" s="14"/>
      <c r="Q3850" s="14"/>
      <c r="R3850" s="14"/>
      <c r="S3850" s="14"/>
      <c r="T3850" s="14"/>
      <c r="U3850" s="14"/>
      <c r="V3850" s="6"/>
      <c r="W3850" s="256">
        <f t="shared" si="342"/>
        <v>0</v>
      </c>
      <c r="X3850" s="144" t="str">
        <f t="shared" si="344"/>
        <v/>
      </c>
      <c r="Y3850" s="26"/>
      <c r="Z3850" s="34"/>
      <c r="AA3850" s="34"/>
      <c r="AB3850" s="34"/>
      <c r="AC3850" s="35"/>
      <c r="AD3850" s="36"/>
      <c r="AE3850" s="49"/>
      <c r="AF3850" s="246"/>
      <c r="AG3850" s="257">
        <f t="shared" si="343"/>
        <v>0</v>
      </c>
      <c r="AH3850" s="252" t="str">
        <f t="shared" si="345"/>
        <v/>
      </c>
      <c r="AI3850" s="258">
        <f t="shared" si="346"/>
        <v>0</v>
      </c>
    </row>
    <row r="3851" spans="1:35" ht="14.25" customHeight="1" x14ac:dyDescent="0.2">
      <c r="A3851" s="20"/>
      <c r="B3851" s="7"/>
      <c r="C3851" s="7"/>
      <c r="D3851" s="88"/>
      <c r="E3851" s="6"/>
      <c r="F3851" s="88"/>
      <c r="G3851" s="14"/>
      <c r="H3851" s="14"/>
      <c r="I3851" s="17"/>
      <c r="J3851" s="17"/>
      <c r="K3851" s="6"/>
      <c r="L3851" s="6"/>
      <c r="M3851" s="136"/>
      <c r="N3851" s="14"/>
      <c r="O3851" s="26"/>
      <c r="P3851" s="14"/>
      <c r="Q3851" s="14"/>
      <c r="R3851" s="14"/>
      <c r="S3851" s="14"/>
      <c r="T3851" s="14"/>
      <c r="U3851" s="14"/>
      <c r="V3851" s="6"/>
      <c r="W3851" s="256">
        <f t="shared" si="342"/>
        <v>0</v>
      </c>
      <c r="X3851" s="144" t="str">
        <f t="shared" si="344"/>
        <v/>
      </c>
      <c r="Y3851" s="26"/>
      <c r="Z3851" s="34"/>
      <c r="AA3851" s="34"/>
      <c r="AB3851" s="34"/>
      <c r="AC3851" s="35"/>
      <c r="AD3851" s="36"/>
      <c r="AE3851" s="49"/>
      <c r="AF3851" s="246"/>
      <c r="AG3851" s="257">
        <f t="shared" si="343"/>
        <v>0</v>
      </c>
      <c r="AH3851" s="252" t="str">
        <f t="shared" si="345"/>
        <v/>
      </c>
      <c r="AI3851" s="258">
        <f t="shared" si="346"/>
        <v>0</v>
      </c>
    </row>
    <row r="3852" spans="1:35" ht="14.25" customHeight="1" x14ac:dyDescent="0.2">
      <c r="A3852" s="20"/>
      <c r="B3852" s="7"/>
      <c r="C3852" s="7"/>
      <c r="D3852" s="88"/>
      <c r="E3852" s="6"/>
      <c r="F3852" s="88"/>
      <c r="G3852" s="14"/>
      <c r="H3852" s="14"/>
      <c r="I3852" s="17"/>
      <c r="J3852" s="17"/>
      <c r="K3852" s="6"/>
      <c r="L3852" s="6"/>
      <c r="M3852" s="136"/>
      <c r="N3852" s="14"/>
      <c r="O3852" s="26"/>
      <c r="P3852" s="14"/>
      <c r="Q3852" s="14"/>
      <c r="R3852" s="14"/>
      <c r="S3852" s="14"/>
      <c r="T3852" s="14"/>
      <c r="U3852" s="14"/>
      <c r="V3852" s="6"/>
      <c r="W3852" s="256">
        <f t="shared" si="342"/>
        <v>0</v>
      </c>
      <c r="X3852" s="144" t="str">
        <f t="shared" si="344"/>
        <v/>
      </c>
      <c r="Y3852" s="26"/>
      <c r="Z3852" s="34"/>
      <c r="AA3852" s="34"/>
      <c r="AB3852" s="34"/>
      <c r="AC3852" s="35"/>
      <c r="AD3852" s="36"/>
      <c r="AE3852" s="49"/>
      <c r="AF3852" s="246"/>
      <c r="AG3852" s="257">
        <f t="shared" si="343"/>
        <v>0</v>
      </c>
      <c r="AH3852" s="252" t="str">
        <f t="shared" si="345"/>
        <v/>
      </c>
      <c r="AI3852" s="258">
        <f t="shared" si="346"/>
        <v>0</v>
      </c>
    </row>
    <row r="3853" spans="1:35" ht="14.25" customHeight="1" x14ac:dyDescent="0.2">
      <c r="A3853" s="20"/>
      <c r="B3853" s="7"/>
      <c r="C3853" s="7"/>
      <c r="D3853" s="88"/>
      <c r="E3853" s="6"/>
      <c r="F3853" s="88"/>
      <c r="G3853" s="14"/>
      <c r="H3853" s="14"/>
      <c r="I3853" s="17"/>
      <c r="J3853" s="17"/>
      <c r="K3853" s="6"/>
      <c r="L3853" s="6"/>
      <c r="M3853" s="136"/>
      <c r="N3853" s="14"/>
      <c r="O3853" s="26"/>
      <c r="P3853" s="14"/>
      <c r="Q3853" s="14"/>
      <c r="R3853" s="14"/>
      <c r="S3853" s="14"/>
      <c r="T3853" s="14"/>
      <c r="U3853" s="14"/>
      <c r="V3853" s="6"/>
      <c r="W3853" s="256">
        <f t="shared" si="342"/>
        <v>0</v>
      </c>
      <c r="X3853" s="144" t="str">
        <f t="shared" si="344"/>
        <v/>
      </c>
      <c r="Y3853" s="26"/>
      <c r="Z3853" s="34"/>
      <c r="AA3853" s="34"/>
      <c r="AB3853" s="34"/>
      <c r="AC3853" s="35"/>
      <c r="AD3853" s="36"/>
      <c r="AE3853" s="49"/>
      <c r="AF3853" s="246"/>
      <c r="AG3853" s="257">
        <f t="shared" si="343"/>
        <v>0</v>
      </c>
      <c r="AH3853" s="252" t="str">
        <f t="shared" si="345"/>
        <v/>
      </c>
      <c r="AI3853" s="258">
        <f t="shared" si="346"/>
        <v>0</v>
      </c>
    </row>
    <row r="3854" spans="1:35" ht="14.25" customHeight="1" x14ac:dyDescent="0.2">
      <c r="A3854" s="20"/>
      <c r="B3854" s="7"/>
      <c r="C3854" s="7"/>
      <c r="D3854" s="88"/>
      <c r="E3854" s="6"/>
      <c r="F3854" s="88"/>
      <c r="G3854" s="14"/>
      <c r="H3854" s="14"/>
      <c r="I3854" s="17"/>
      <c r="J3854" s="17"/>
      <c r="K3854" s="6"/>
      <c r="L3854" s="6"/>
      <c r="M3854" s="136"/>
      <c r="N3854" s="14"/>
      <c r="O3854" s="26"/>
      <c r="P3854" s="14"/>
      <c r="Q3854" s="14"/>
      <c r="R3854" s="14"/>
      <c r="S3854" s="14"/>
      <c r="T3854" s="14"/>
      <c r="U3854" s="14"/>
      <c r="V3854" s="6"/>
      <c r="W3854" s="256">
        <f t="shared" si="342"/>
        <v>0</v>
      </c>
      <c r="X3854" s="144" t="str">
        <f t="shared" si="344"/>
        <v/>
      </c>
      <c r="Y3854" s="26"/>
      <c r="Z3854" s="34"/>
      <c r="AA3854" s="34"/>
      <c r="AB3854" s="34"/>
      <c r="AC3854" s="35"/>
      <c r="AD3854" s="36"/>
      <c r="AE3854" s="49"/>
      <c r="AF3854" s="246"/>
      <c r="AG3854" s="257">
        <f t="shared" si="343"/>
        <v>0</v>
      </c>
      <c r="AH3854" s="252" t="str">
        <f t="shared" si="345"/>
        <v/>
      </c>
      <c r="AI3854" s="258">
        <f t="shared" si="346"/>
        <v>0</v>
      </c>
    </row>
    <row r="3855" spans="1:35" ht="14.25" customHeight="1" x14ac:dyDescent="0.2">
      <c r="A3855" s="20"/>
      <c r="B3855" s="7"/>
      <c r="C3855" s="7"/>
      <c r="D3855" s="88"/>
      <c r="E3855" s="6"/>
      <c r="F3855" s="88"/>
      <c r="G3855" s="14"/>
      <c r="H3855" s="14"/>
      <c r="I3855" s="17"/>
      <c r="J3855" s="17"/>
      <c r="K3855" s="6"/>
      <c r="L3855" s="6"/>
      <c r="M3855" s="136"/>
      <c r="N3855" s="14"/>
      <c r="O3855" s="26"/>
      <c r="P3855" s="14"/>
      <c r="Q3855" s="14"/>
      <c r="R3855" s="14"/>
      <c r="S3855" s="14"/>
      <c r="T3855" s="14"/>
      <c r="U3855" s="14"/>
      <c r="V3855" s="6"/>
      <c r="W3855" s="256">
        <f t="shared" si="342"/>
        <v>0</v>
      </c>
      <c r="X3855" s="144" t="str">
        <f t="shared" si="344"/>
        <v/>
      </c>
      <c r="Y3855" s="26"/>
      <c r="Z3855" s="34"/>
      <c r="AA3855" s="34"/>
      <c r="AB3855" s="34"/>
      <c r="AC3855" s="35"/>
      <c r="AD3855" s="36"/>
      <c r="AE3855" s="49"/>
      <c r="AF3855" s="246"/>
      <c r="AG3855" s="257">
        <f t="shared" si="343"/>
        <v>0</v>
      </c>
      <c r="AH3855" s="252" t="str">
        <f t="shared" si="345"/>
        <v/>
      </c>
      <c r="AI3855" s="258">
        <f t="shared" si="346"/>
        <v>0</v>
      </c>
    </row>
    <row r="3856" spans="1:35" ht="14.25" customHeight="1" x14ac:dyDescent="0.2">
      <c r="A3856" s="20"/>
      <c r="B3856" s="7"/>
      <c r="C3856" s="7"/>
      <c r="D3856" s="88"/>
      <c r="E3856" s="6"/>
      <c r="F3856" s="88"/>
      <c r="G3856" s="14"/>
      <c r="H3856" s="14"/>
      <c r="I3856" s="17"/>
      <c r="J3856" s="17"/>
      <c r="K3856" s="6"/>
      <c r="L3856" s="6"/>
      <c r="M3856" s="136"/>
      <c r="N3856" s="14"/>
      <c r="O3856" s="26"/>
      <c r="P3856" s="14"/>
      <c r="Q3856" s="14"/>
      <c r="R3856" s="14"/>
      <c r="S3856" s="14"/>
      <c r="T3856" s="14"/>
      <c r="U3856" s="14"/>
      <c r="V3856" s="6"/>
      <c r="W3856" s="256">
        <f t="shared" si="342"/>
        <v>0</v>
      </c>
      <c r="X3856" s="144" t="str">
        <f t="shared" si="344"/>
        <v/>
      </c>
      <c r="Y3856" s="26"/>
      <c r="Z3856" s="34"/>
      <c r="AA3856" s="34"/>
      <c r="AB3856" s="34"/>
      <c r="AC3856" s="35"/>
      <c r="AD3856" s="36"/>
      <c r="AE3856" s="49"/>
      <c r="AF3856" s="246"/>
      <c r="AG3856" s="257">
        <f t="shared" si="343"/>
        <v>0</v>
      </c>
      <c r="AH3856" s="252" t="str">
        <f t="shared" si="345"/>
        <v/>
      </c>
      <c r="AI3856" s="258">
        <f t="shared" si="346"/>
        <v>0</v>
      </c>
    </row>
    <row r="3857" spans="1:35" ht="14.25" customHeight="1" x14ac:dyDescent="0.2">
      <c r="A3857" s="20"/>
      <c r="B3857" s="7"/>
      <c r="C3857" s="7"/>
      <c r="D3857" s="88"/>
      <c r="E3857" s="6"/>
      <c r="F3857" s="88"/>
      <c r="G3857" s="14"/>
      <c r="H3857" s="14"/>
      <c r="I3857" s="17"/>
      <c r="J3857" s="17"/>
      <c r="K3857" s="6"/>
      <c r="L3857" s="6"/>
      <c r="M3857" s="136"/>
      <c r="N3857" s="14"/>
      <c r="O3857" s="26"/>
      <c r="P3857" s="14"/>
      <c r="Q3857" s="14"/>
      <c r="R3857" s="14"/>
      <c r="S3857" s="14"/>
      <c r="T3857" s="14"/>
      <c r="U3857" s="14"/>
      <c r="V3857" s="6"/>
      <c r="W3857" s="256">
        <f t="shared" si="342"/>
        <v>0</v>
      </c>
      <c r="X3857" s="144" t="str">
        <f t="shared" si="344"/>
        <v/>
      </c>
      <c r="Y3857" s="26"/>
      <c r="Z3857" s="34"/>
      <c r="AA3857" s="34"/>
      <c r="AB3857" s="34"/>
      <c r="AC3857" s="35"/>
      <c r="AD3857" s="36"/>
      <c r="AE3857" s="49"/>
      <c r="AF3857" s="246"/>
      <c r="AG3857" s="257">
        <f t="shared" si="343"/>
        <v>0</v>
      </c>
      <c r="AH3857" s="252" t="str">
        <f t="shared" si="345"/>
        <v/>
      </c>
      <c r="AI3857" s="258">
        <f t="shared" si="346"/>
        <v>0</v>
      </c>
    </row>
    <row r="3858" spans="1:35" ht="14.25" customHeight="1" x14ac:dyDescent="0.2">
      <c r="A3858" s="20"/>
      <c r="B3858" s="7"/>
      <c r="C3858" s="7"/>
      <c r="D3858" s="88"/>
      <c r="E3858" s="6"/>
      <c r="F3858" s="88"/>
      <c r="G3858" s="14"/>
      <c r="H3858" s="14"/>
      <c r="I3858" s="17"/>
      <c r="J3858" s="17"/>
      <c r="K3858" s="6"/>
      <c r="L3858" s="6"/>
      <c r="M3858" s="136"/>
      <c r="N3858" s="14"/>
      <c r="O3858" s="26"/>
      <c r="P3858" s="14"/>
      <c r="Q3858" s="14"/>
      <c r="R3858" s="14"/>
      <c r="S3858" s="14"/>
      <c r="T3858" s="14"/>
      <c r="U3858" s="14"/>
      <c r="V3858" s="6"/>
      <c r="W3858" s="256">
        <f t="shared" si="342"/>
        <v>0</v>
      </c>
      <c r="X3858" s="144" t="str">
        <f t="shared" si="344"/>
        <v/>
      </c>
      <c r="Y3858" s="26"/>
      <c r="Z3858" s="34"/>
      <c r="AA3858" s="34"/>
      <c r="AB3858" s="34"/>
      <c r="AC3858" s="35"/>
      <c r="AD3858" s="36"/>
      <c r="AE3858" s="49"/>
      <c r="AF3858" s="246"/>
      <c r="AG3858" s="257">
        <f t="shared" si="343"/>
        <v>0</v>
      </c>
      <c r="AH3858" s="252" t="str">
        <f t="shared" si="345"/>
        <v/>
      </c>
      <c r="AI3858" s="258">
        <f t="shared" si="346"/>
        <v>0</v>
      </c>
    </row>
    <row r="3859" spans="1:35" ht="14.25" customHeight="1" x14ac:dyDescent="0.2">
      <c r="A3859" s="20"/>
      <c r="B3859" s="7"/>
      <c r="C3859" s="7"/>
      <c r="D3859" s="88"/>
      <c r="E3859" s="6"/>
      <c r="F3859" s="88"/>
      <c r="G3859" s="14"/>
      <c r="H3859" s="14"/>
      <c r="I3859" s="17"/>
      <c r="J3859" s="17"/>
      <c r="K3859" s="6"/>
      <c r="L3859" s="6"/>
      <c r="M3859" s="136"/>
      <c r="N3859" s="14"/>
      <c r="O3859" s="26"/>
      <c r="P3859" s="14"/>
      <c r="Q3859" s="14"/>
      <c r="R3859" s="14"/>
      <c r="S3859" s="14"/>
      <c r="T3859" s="14"/>
      <c r="U3859" s="14"/>
      <c r="V3859" s="6"/>
      <c r="W3859" s="256">
        <f t="shared" si="342"/>
        <v>0</v>
      </c>
      <c r="X3859" s="144" t="str">
        <f t="shared" si="344"/>
        <v/>
      </c>
      <c r="Y3859" s="26"/>
      <c r="Z3859" s="34"/>
      <c r="AA3859" s="34"/>
      <c r="AB3859" s="34"/>
      <c r="AC3859" s="35"/>
      <c r="AD3859" s="36"/>
      <c r="AE3859" s="49"/>
      <c r="AF3859" s="246"/>
      <c r="AG3859" s="257">
        <f t="shared" si="343"/>
        <v>0</v>
      </c>
      <c r="AH3859" s="252" t="str">
        <f t="shared" si="345"/>
        <v/>
      </c>
      <c r="AI3859" s="258">
        <f t="shared" si="346"/>
        <v>0</v>
      </c>
    </row>
    <row r="3860" spans="1:35" ht="14.25" customHeight="1" x14ac:dyDescent="0.2">
      <c r="A3860" s="20"/>
      <c r="B3860" s="7"/>
      <c r="C3860" s="7"/>
      <c r="D3860" s="88"/>
      <c r="E3860" s="6"/>
      <c r="F3860" s="88"/>
      <c r="G3860" s="14"/>
      <c r="H3860" s="14"/>
      <c r="I3860" s="17"/>
      <c r="J3860" s="17"/>
      <c r="K3860" s="6"/>
      <c r="L3860" s="6"/>
      <c r="M3860" s="136"/>
      <c r="N3860" s="14"/>
      <c r="O3860" s="26"/>
      <c r="P3860" s="14"/>
      <c r="Q3860" s="14"/>
      <c r="R3860" s="14"/>
      <c r="S3860" s="14"/>
      <c r="T3860" s="14"/>
      <c r="U3860" s="14"/>
      <c r="V3860" s="6"/>
      <c r="W3860" s="256">
        <f t="shared" si="342"/>
        <v>0</v>
      </c>
      <c r="X3860" s="144" t="str">
        <f t="shared" si="344"/>
        <v/>
      </c>
      <c r="Y3860" s="26"/>
      <c r="Z3860" s="34"/>
      <c r="AA3860" s="34"/>
      <c r="AB3860" s="34"/>
      <c r="AC3860" s="35"/>
      <c r="AD3860" s="36"/>
      <c r="AE3860" s="49"/>
      <c r="AF3860" s="246"/>
      <c r="AG3860" s="257">
        <f t="shared" si="343"/>
        <v>0</v>
      </c>
      <c r="AH3860" s="252" t="str">
        <f t="shared" si="345"/>
        <v/>
      </c>
      <c r="AI3860" s="258">
        <f t="shared" si="346"/>
        <v>0</v>
      </c>
    </row>
    <row r="3861" spans="1:35" ht="14.25" customHeight="1" x14ac:dyDescent="0.2">
      <c r="A3861" s="20"/>
      <c r="B3861" s="7"/>
      <c r="C3861" s="7"/>
      <c r="D3861" s="88"/>
      <c r="E3861" s="6"/>
      <c r="F3861" s="88"/>
      <c r="G3861" s="14"/>
      <c r="H3861" s="14"/>
      <c r="I3861" s="17"/>
      <c r="J3861" s="17"/>
      <c r="K3861" s="6"/>
      <c r="L3861" s="6"/>
      <c r="M3861" s="136"/>
      <c r="N3861" s="14"/>
      <c r="O3861" s="26"/>
      <c r="P3861" s="14"/>
      <c r="Q3861" s="14"/>
      <c r="R3861" s="14"/>
      <c r="S3861" s="14"/>
      <c r="T3861" s="14"/>
      <c r="U3861" s="14"/>
      <c r="V3861" s="6"/>
      <c r="W3861" s="256">
        <f t="shared" si="342"/>
        <v>0</v>
      </c>
      <c r="X3861" s="144" t="str">
        <f t="shared" si="344"/>
        <v/>
      </c>
      <c r="Y3861" s="26"/>
      <c r="Z3861" s="34"/>
      <c r="AA3861" s="34"/>
      <c r="AB3861" s="34"/>
      <c r="AC3861" s="35"/>
      <c r="AD3861" s="36"/>
      <c r="AE3861" s="49"/>
      <c r="AF3861" s="246"/>
      <c r="AG3861" s="257">
        <f t="shared" si="343"/>
        <v>0</v>
      </c>
      <c r="AH3861" s="252" t="str">
        <f t="shared" si="345"/>
        <v/>
      </c>
      <c r="AI3861" s="258">
        <f t="shared" si="346"/>
        <v>0</v>
      </c>
    </row>
    <row r="3862" spans="1:35" ht="14.25" customHeight="1" x14ac:dyDescent="0.2">
      <c r="A3862" s="20"/>
      <c r="B3862" s="7"/>
      <c r="C3862" s="7"/>
      <c r="D3862" s="88"/>
      <c r="E3862" s="6"/>
      <c r="F3862" s="88"/>
      <c r="G3862" s="14"/>
      <c r="H3862" s="14"/>
      <c r="I3862" s="17"/>
      <c r="J3862" s="17"/>
      <c r="K3862" s="6"/>
      <c r="L3862" s="6"/>
      <c r="M3862" s="136"/>
      <c r="N3862" s="14"/>
      <c r="O3862" s="26"/>
      <c r="P3862" s="14"/>
      <c r="Q3862" s="14"/>
      <c r="R3862" s="14"/>
      <c r="S3862" s="14"/>
      <c r="T3862" s="14"/>
      <c r="U3862" s="14"/>
      <c r="V3862" s="6"/>
      <c r="W3862" s="256">
        <f t="shared" si="342"/>
        <v>0</v>
      </c>
      <c r="X3862" s="144" t="str">
        <f t="shared" si="344"/>
        <v/>
      </c>
      <c r="Y3862" s="26"/>
      <c r="Z3862" s="34"/>
      <c r="AA3862" s="34"/>
      <c r="AB3862" s="34"/>
      <c r="AC3862" s="35"/>
      <c r="AD3862" s="36"/>
      <c r="AE3862" s="49"/>
      <c r="AF3862" s="246"/>
      <c r="AG3862" s="257">
        <f t="shared" si="343"/>
        <v>0</v>
      </c>
      <c r="AH3862" s="252" t="str">
        <f t="shared" si="345"/>
        <v/>
      </c>
      <c r="AI3862" s="258">
        <f t="shared" si="346"/>
        <v>0</v>
      </c>
    </row>
    <row r="3863" spans="1:35" ht="14.25" customHeight="1" x14ac:dyDescent="0.2">
      <c r="A3863" s="20"/>
      <c r="B3863" s="7"/>
      <c r="C3863" s="7"/>
      <c r="D3863" s="88"/>
      <c r="E3863" s="6"/>
      <c r="F3863" s="88"/>
      <c r="G3863" s="14"/>
      <c r="H3863" s="14"/>
      <c r="I3863" s="17"/>
      <c r="J3863" s="17"/>
      <c r="K3863" s="6"/>
      <c r="L3863" s="6"/>
      <c r="M3863" s="136"/>
      <c r="N3863" s="14"/>
      <c r="O3863" s="26"/>
      <c r="P3863" s="14"/>
      <c r="Q3863" s="14"/>
      <c r="R3863" s="14"/>
      <c r="S3863" s="14"/>
      <c r="T3863" s="14"/>
      <c r="U3863" s="14"/>
      <c r="V3863" s="6"/>
      <c r="W3863" s="256">
        <f t="shared" si="342"/>
        <v>0</v>
      </c>
      <c r="X3863" s="144" t="str">
        <f t="shared" si="344"/>
        <v/>
      </c>
      <c r="Y3863" s="26"/>
      <c r="Z3863" s="34"/>
      <c r="AA3863" s="34"/>
      <c r="AB3863" s="34"/>
      <c r="AC3863" s="35"/>
      <c r="AD3863" s="36"/>
      <c r="AE3863" s="49"/>
      <c r="AF3863" s="246"/>
      <c r="AG3863" s="257">
        <f t="shared" si="343"/>
        <v>0</v>
      </c>
      <c r="AH3863" s="252" t="str">
        <f t="shared" si="345"/>
        <v/>
      </c>
      <c r="AI3863" s="258">
        <f t="shared" si="346"/>
        <v>0</v>
      </c>
    </row>
    <row r="3864" spans="1:35" ht="14.25" customHeight="1" x14ac:dyDescent="0.2">
      <c r="A3864" s="20"/>
      <c r="B3864" s="7"/>
      <c r="C3864" s="7"/>
      <c r="D3864" s="88"/>
      <c r="E3864" s="6"/>
      <c r="F3864" s="88"/>
      <c r="G3864" s="14"/>
      <c r="H3864" s="14"/>
      <c r="I3864" s="17"/>
      <c r="J3864" s="17"/>
      <c r="K3864" s="6"/>
      <c r="L3864" s="6"/>
      <c r="M3864" s="136"/>
      <c r="N3864" s="14"/>
      <c r="O3864" s="26"/>
      <c r="P3864" s="14"/>
      <c r="Q3864" s="14"/>
      <c r="R3864" s="14"/>
      <c r="S3864" s="14"/>
      <c r="T3864" s="14"/>
      <c r="U3864" s="14"/>
      <c r="V3864" s="6"/>
      <c r="W3864" s="256">
        <f t="shared" si="342"/>
        <v>0</v>
      </c>
      <c r="X3864" s="144" t="str">
        <f t="shared" si="344"/>
        <v/>
      </c>
      <c r="Y3864" s="26"/>
      <c r="Z3864" s="34"/>
      <c r="AA3864" s="34"/>
      <c r="AB3864" s="34"/>
      <c r="AC3864" s="35"/>
      <c r="AD3864" s="36"/>
      <c r="AE3864" s="49"/>
      <c r="AF3864" s="246"/>
      <c r="AG3864" s="257">
        <f t="shared" si="343"/>
        <v>0</v>
      </c>
      <c r="AH3864" s="252" t="str">
        <f t="shared" si="345"/>
        <v/>
      </c>
      <c r="AI3864" s="258">
        <f t="shared" si="346"/>
        <v>0</v>
      </c>
    </row>
    <row r="3865" spans="1:35" ht="14.25" customHeight="1" x14ac:dyDescent="0.2">
      <c r="A3865" s="20"/>
      <c r="B3865" s="7"/>
      <c r="C3865" s="7"/>
      <c r="D3865" s="88"/>
      <c r="E3865" s="6"/>
      <c r="F3865" s="88"/>
      <c r="G3865" s="14"/>
      <c r="H3865" s="14"/>
      <c r="I3865" s="17"/>
      <c r="J3865" s="17"/>
      <c r="K3865" s="6"/>
      <c r="L3865" s="6"/>
      <c r="M3865" s="136"/>
      <c r="N3865" s="14"/>
      <c r="O3865" s="26"/>
      <c r="P3865" s="14"/>
      <c r="Q3865" s="14"/>
      <c r="R3865" s="14"/>
      <c r="S3865" s="14"/>
      <c r="T3865" s="14"/>
      <c r="U3865" s="14"/>
      <c r="V3865" s="6"/>
      <c r="W3865" s="256">
        <f t="shared" si="342"/>
        <v>0</v>
      </c>
      <c r="X3865" s="144" t="str">
        <f t="shared" si="344"/>
        <v/>
      </c>
      <c r="Y3865" s="26"/>
      <c r="Z3865" s="34"/>
      <c r="AA3865" s="34"/>
      <c r="AB3865" s="34"/>
      <c r="AC3865" s="35"/>
      <c r="AD3865" s="36"/>
      <c r="AE3865" s="49"/>
      <c r="AF3865" s="246"/>
      <c r="AG3865" s="257">
        <f t="shared" si="343"/>
        <v>0</v>
      </c>
      <c r="AH3865" s="252" t="str">
        <f t="shared" si="345"/>
        <v/>
      </c>
      <c r="AI3865" s="258">
        <f t="shared" si="346"/>
        <v>0</v>
      </c>
    </row>
    <row r="3866" spans="1:35" ht="14.25" customHeight="1" x14ac:dyDescent="0.2">
      <c r="A3866" s="20"/>
      <c r="B3866" s="7"/>
      <c r="C3866" s="7"/>
      <c r="D3866" s="88"/>
      <c r="E3866" s="6"/>
      <c r="F3866" s="88"/>
      <c r="G3866" s="14"/>
      <c r="H3866" s="14"/>
      <c r="I3866" s="17"/>
      <c r="J3866" s="17"/>
      <c r="K3866" s="6"/>
      <c r="L3866" s="6"/>
      <c r="M3866" s="136"/>
      <c r="N3866" s="14"/>
      <c r="O3866" s="26"/>
      <c r="P3866" s="14"/>
      <c r="Q3866" s="14"/>
      <c r="R3866" s="14"/>
      <c r="S3866" s="14"/>
      <c r="T3866" s="14"/>
      <c r="U3866" s="14"/>
      <c r="V3866" s="6"/>
      <c r="W3866" s="256">
        <f t="shared" si="342"/>
        <v>0</v>
      </c>
      <c r="X3866" s="144" t="str">
        <f t="shared" si="344"/>
        <v/>
      </c>
      <c r="Y3866" s="26"/>
      <c r="Z3866" s="34"/>
      <c r="AA3866" s="34"/>
      <c r="AB3866" s="34"/>
      <c r="AC3866" s="35"/>
      <c r="AD3866" s="36"/>
      <c r="AE3866" s="49"/>
      <c r="AF3866" s="246"/>
      <c r="AG3866" s="257">
        <f t="shared" si="343"/>
        <v>0</v>
      </c>
      <c r="AH3866" s="252" t="str">
        <f t="shared" si="345"/>
        <v/>
      </c>
      <c r="AI3866" s="258">
        <f t="shared" si="346"/>
        <v>0</v>
      </c>
    </row>
    <row r="3867" spans="1:35" ht="14.25" customHeight="1" x14ac:dyDescent="0.2">
      <c r="A3867" s="20"/>
      <c r="B3867" s="7"/>
      <c r="C3867" s="7"/>
      <c r="D3867" s="88"/>
      <c r="E3867" s="6"/>
      <c r="F3867" s="88"/>
      <c r="G3867" s="14"/>
      <c r="H3867" s="14"/>
      <c r="I3867" s="17"/>
      <c r="J3867" s="17"/>
      <c r="K3867" s="6"/>
      <c r="L3867" s="6"/>
      <c r="M3867" s="136"/>
      <c r="N3867" s="14"/>
      <c r="O3867" s="26"/>
      <c r="P3867" s="14"/>
      <c r="Q3867" s="14"/>
      <c r="R3867" s="14"/>
      <c r="S3867" s="14"/>
      <c r="T3867" s="14"/>
      <c r="U3867" s="14"/>
      <c r="V3867" s="6"/>
      <c r="W3867" s="256">
        <f t="shared" si="342"/>
        <v>0</v>
      </c>
      <c r="X3867" s="144" t="str">
        <f t="shared" si="344"/>
        <v/>
      </c>
      <c r="Y3867" s="26"/>
      <c r="Z3867" s="34"/>
      <c r="AA3867" s="34"/>
      <c r="AB3867" s="34"/>
      <c r="AC3867" s="35"/>
      <c r="AD3867" s="36"/>
      <c r="AE3867" s="49"/>
      <c r="AF3867" s="246"/>
      <c r="AG3867" s="257">
        <f t="shared" si="343"/>
        <v>0</v>
      </c>
      <c r="AH3867" s="252" t="str">
        <f t="shared" si="345"/>
        <v/>
      </c>
      <c r="AI3867" s="258">
        <f t="shared" si="346"/>
        <v>0</v>
      </c>
    </row>
    <row r="3868" spans="1:35" ht="14.25" customHeight="1" x14ac:dyDescent="0.2">
      <c r="A3868" s="20"/>
      <c r="B3868" s="7"/>
      <c r="C3868" s="7"/>
      <c r="D3868" s="88"/>
      <c r="E3868" s="6"/>
      <c r="F3868" s="88"/>
      <c r="G3868" s="14"/>
      <c r="H3868" s="14"/>
      <c r="I3868" s="17"/>
      <c r="J3868" s="17"/>
      <c r="K3868" s="6"/>
      <c r="L3868" s="6"/>
      <c r="M3868" s="136"/>
      <c r="N3868" s="14"/>
      <c r="O3868" s="26"/>
      <c r="P3868" s="14"/>
      <c r="Q3868" s="14"/>
      <c r="R3868" s="14"/>
      <c r="S3868" s="14"/>
      <c r="T3868" s="14"/>
      <c r="U3868" s="14"/>
      <c r="V3868" s="6"/>
      <c r="W3868" s="256">
        <f t="shared" si="342"/>
        <v>0</v>
      </c>
      <c r="X3868" s="144" t="str">
        <f t="shared" si="344"/>
        <v/>
      </c>
      <c r="Y3868" s="26"/>
      <c r="Z3868" s="34"/>
      <c r="AA3868" s="34"/>
      <c r="AB3868" s="34"/>
      <c r="AC3868" s="35"/>
      <c r="AD3868" s="36"/>
      <c r="AE3868" s="49"/>
      <c r="AF3868" s="246"/>
      <c r="AG3868" s="257">
        <f t="shared" si="343"/>
        <v>0</v>
      </c>
      <c r="AH3868" s="252" t="str">
        <f t="shared" si="345"/>
        <v/>
      </c>
      <c r="AI3868" s="258">
        <f t="shared" si="346"/>
        <v>0</v>
      </c>
    </row>
    <row r="3869" spans="1:35" ht="14.25" customHeight="1" x14ac:dyDescent="0.2">
      <c r="A3869" s="20"/>
      <c r="B3869" s="7"/>
      <c r="C3869" s="7"/>
      <c r="D3869" s="88"/>
      <c r="E3869" s="6"/>
      <c r="F3869" s="88"/>
      <c r="G3869" s="14"/>
      <c r="H3869" s="14"/>
      <c r="I3869" s="17"/>
      <c r="J3869" s="17"/>
      <c r="K3869" s="6"/>
      <c r="L3869" s="6"/>
      <c r="M3869" s="136"/>
      <c r="N3869" s="14"/>
      <c r="O3869" s="26"/>
      <c r="P3869" s="14"/>
      <c r="Q3869" s="14"/>
      <c r="R3869" s="14"/>
      <c r="S3869" s="14"/>
      <c r="T3869" s="14"/>
      <c r="U3869" s="14"/>
      <c r="V3869" s="6"/>
      <c r="W3869" s="256">
        <f t="shared" si="342"/>
        <v>0</v>
      </c>
      <c r="X3869" s="144" t="str">
        <f t="shared" si="344"/>
        <v/>
      </c>
      <c r="Y3869" s="26"/>
      <c r="Z3869" s="34"/>
      <c r="AA3869" s="34"/>
      <c r="AB3869" s="34"/>
      <c r="AC3869" s="35"/>
      <c r="AD3869" s="36"/>
      <c r="AE3869" s="49"/>
      <c r="AF3869" s="246"/>
      <c r="AG3869" s="257">
        <f t="shared" si="343"/>
        <v>0</v>
      </c>
      <c r="AH3869" s="252" t="str">
        <f t="shared" si="345"/>
        <v/>
      </c>
      <c r="AI3869" s="258">
        <f t="shared" si="346"/>
        <v>0</v>
      </c>
    </row>
    <row r="3870" spans="1:35" ht="14.25" customHeight="1" x14ac:dyDescent="0.2">
      <c r="A3870" s="20"/>
      <c r="B3870" s="7"/>
      <c r="C3870" s="7"/>
      <c r="D3870" s="88"/>
      <c r="E3870" s="6"/>
      <c r="F3870" s="88"/>
      <c r="G3870" s="14"/>
      <c r="H3870" s="14"/>
      <c r="I3870" s="17"/>
      <c r="J3870" s="17"/>
      <c r="K3870" s="6"/>
      <c r="L3870" s="6"/>
      <c r="M3870" s="136"/>
      <c r="N3870" s="14"/>
      <c r="O3870" s="26"/>
      <c r="P3870" s="14"/>
      <c r="Q3870" s="14"/>
      <c r="R3870" s="14"/>
      <c r="S3870" s="14"/>
      <c r="T3870" s="14"/>
      <c r="U3870" s="14"/>
      <c r="V3870" s="6"/>
      <c r="W3870" s="256">
        <f t="shared" si="342"/>
        <v>0</v>
      </c>
      <c r="X3870" s="144" t="str">
        <f t="shared" si="344"/>
        <v/>
      </c>
      <c r="Y3870" s="26"/>
      <c r="Z3870" s="34"/>
      <c r="AA3870" s="34"/>
      <c r="AB3870" s="34"/>
      <c r="AC3870" s="35"/>
      <c r="AD3870" s="36"/>
      <c r="AE3870" s="49"/>
      <c r="AF3870" s="246"/>
      <c r="AG3870" s="257">
        <f t="shared" si="343"/>
        <v>0</v>
      </c>
      <c r="AH3870" s="252" t="str">
        <f t="shared" si="345"/>
        <v/>
      </c>
      <c r="AI3870" s="258">
        <f t="shared" si="346"/>
        <v>0</v>
      </c>
    </row>
    <row r="3871" spans="1:35" ht="14.25" customHeight="1" x14ac:dyDescent="0.2">
      <c r="A3871" s="20"/>
      <c r="B3871" s="7"/>
      <c r="C3871" s="7"/>
      <c r="D3871" s="88"/>
      <c r="E3871" s="6"/>
      <c r="F3871" s="88"/>
      <c r="G3871" s="14"/>
      <c r="H3871" s="14"/>
      <c r="I3871" s="17"/>
      <c r="J3871" s="17"/>
      <c r="K3871" s="6"/>
      <c r="L3871" s="6"/>
      <c r="M3871" s="136"/>
      <c r="N3871" s="14"/>
      <c r="O3871" s="26"/>
      <c r="P3871" s="14"/>
      <c r="Q3871" s="14"/>
      <c r="R3871" s="14"/>
      <c r="S3871" s="14"/>
      <c r="T3871" s="14"/>
      <c r="U3871" s="14"/>
      <c r="V3871" s="6"/>
      <c r="W3871" s="256">
        <f t="shared" si="342"/>
        <v>0</v>
      </c>
      <c r="X3871" s="144" t="str">
        <f t="shared" si="344"/>
        <v/>
      </c>
      <c r="Y3871" s="26"/>
      <c r="Z3871" s="34"/>
      <c r="AA3871" s="34"/>
      <c r="AB3871" s="34"/>
      <c r="AC3871" s="35"/>
      <c r="AD3871" s="36"/>
      <c r="AE3871" s="49"/>
      <c r="AF3871" s="246"/>
      <c r="AG3871" s="257">
        <f t="shared" si="343"/>
        <v>0</v>
      </c>
      <c r="AH3871" s="252" t="str">
        <f t="shared" si="345"/>
        <v/>
      </c>
      <c r="AI3871" s="258">
        <f t="shared" si="346"/>
        <v>0</v>
      </c>
    </row>
    <row r="3872" spans="1:35" ht="14.25" customHeight="1" x14ac:dyDescent="0.2">
      <c r="A3872" s="20"/>
      <c r="B3872" s="7"/>
      <c r="C3872" s="7"/>
      <c r="D3872" s="88"/>
      <c r="E3872" s="6"/>
      <c r="F3872" s="88"/>
      <c r="G3872" s="14"/>
      <c r="H3872" s="14"/>
      <c r="I3872" s="17"/>
      <c r="J3872" s="17"/>
      <c r="K3872" s="6"/>
      <c r="L3872" s="6"/>
      <c r="M3872" s="136"/>
      <c r="N3872" s="14"/>
      <c r="O3872" s="26"/>
      <c r="P3872" s="14"/>
      <c r="Q3872" s="14"/>
      <c r="R3872" s="14"/>
      <c r="S3872" s="14"/>
      <c r="T3872" s="14"/>
      <c r="U3872" s="14"/>
      <c r="V3872" s="6"/>
      <c r="W3872" s="256">
        <f t="shared" si="342"/>
        <v>0</v>
      </c>
      <c r="X3872" s="144" t="str">
        <f t="shared" si="344"/>
        <v/>
      </c>
      <c r="Y3872" s="26"/>
      <c r="Z3872" s="34"/>
      <c r="AA3872" s="34"/>
      <c r="AB3872" s="34"/>
      <c r="AC3872" s="35"/>
      <c r="AD3872" s="36"/>
      <c r="AE3872" s="49"/>
      <c r="AF3872" s="246"/>
      <c r="AG3872" s="257">
        <f t="shared" si="343"/>
        <v>0</v>
      </c>
      <c r="AH3872" s="252" t="str">
        <f t="shared" si="345"/>
        <v/>
      </c>
      <c r="AI3872" s="258">
        <f t="shared" si="346"/>
        <v>0</v>
      </c>
    </row>
    <row r="3873" spans="1:35" ht="14.25" customHeight="1" x14ac:dyDescent="0.2">
      <c r="A3873" s="20"/>
      <c r="B3873" s="7"/>
      <c r="C3873" s="7"/>
      <c r="D3873" s="88"/>
      <c r="E3873" s="6"/>
      <c r="F3873" s="88"/>
      <c r="G3873" s="14"/>
      <c r="H3873" s="14"/>
      <c r="I3873" s="17"/>
      <c r="J3873" s="17"/>
      <c r="K3873" s="6"/>
      <c r="L3873" s="6"/>
      <c r="M3873" s="136"/>
      <c r="N3873" s="14"/>
      <c r="O3873" s="26"/>
      <c r="P3873" s="14"/>
      <c r="Q3873" s="14"/>
      <c r="R3873" s="14"/>
      <c r="S3873" s="14"/>
      <c r="T3873" s="14"/>
      <c r="U3873" s="14"/>
      <c r="V3873" s="6"/>
      <c r="W3873" s="256">
        <f t="shared" si="342"/>
        <v>0</v>
      </c>
      <c r="X3873" s="144" t="str">
        <f t="shared" si="344"/>
        <v/>
      </c>
      <c r="Y3873" s="26"/>
      <c r="Z3873" s="34"/>
      <c r="AA3873" s="34"/>
      <c r="AB3873" s="34"/>
      <c r="AC3873" s="35"/>
      <c r="AD3873" s="36"/>
      <c r="AE3873" s="49"/>
      <c r="AF3873" s="246"/>
      <c r="AG3873" s="257">
        <f t="shared" si="343"/>
        <v>0</v>
      </c>
      <c r="AH3873" s="252" t="str">
        <f t="shared" si="345"/>
        <v/>
      </c>
      <c r="AI3873" s="258">
        <f t="shared" si="346"/>
        <v>0</v>
      </c>
    </row>
    <row r="3874" spans="1:35" ht="14.25" customHeight="1" x14ac:dyDescent="0.2">
      <c r="A3874" s="20"/>
      <c r="B3874" s="7"/>
      <c r="C3874" s="7"/>
      <c r="D3874" s="88"/>
      <c r="E3874" s="6"/>
      <c r="F3874" s="88"/>
      <c r="G3874" s="14"/>
      <c r="H3874" s="14"/>
      <c r="I3874" s="17"/>
      <c r="J3874" s="17"/>
      <c r="K3874" s="6"/>
      <c r="L3874" s="6"/>
      <c r="M3874" s="136"/>
      <c r="N3874" s="14"/>
      <c r="O3874" s="26"/>
      <c r="P3874" s="14"/>
      <c r="Q3874" s="14"/>
      <c r="R3874" s="14"/>
      <c r="S3874" s="14"/>
      <c r="T3874" s="14"/>
      <c r="U3874" s="14"/>
      <c r="V3874" s="6"/>
      <c r="W3874" s="256">
        <f t="shared" si="342"/>
        <v>0</v>
      </c>
      <c r="X3874" s="144" t="str">
        <f t="shared" si="344"/>
        <v/>
      </c>
      <c r="Y3874" s="26"/>
      <c r="Z3874" s="34"/>
      <c r="AA3874" s="34"/>
      <c r="AB3874" s="34"/>
      <c r="AC3874" s="35"/>
      <c r="AD3874" s="36"/>
      <c r="AE3874" s="49"/>
      <c r="AF3874" s="246"/>
      <c r="AG3874" s="257">
        <f t="shared" si="343"/>
        <v>0</v>
      </c>
      <c r="AH3874" s="252" t="str">
        <f t="shared" si="345"/>
        <v/>
      </c>
      <c r="AI3874" s="258">
        <f t="shared" si="346"/>
        <v>0</v>
      </c>
    </row>
    <row r="3875" spans="1:35" ht="14.25" customHeight="1" x14ac:dyDescent="0.2">
      <c r="A3875" s="20"/>
      <c r="B3875" s="7"/>
      <c r="C3875" s="7"/>
      <c r="D3875" s="88"/>
      <c r="E3875" s="6"/>
      <c r="F3875" s="88"/>
      <c r="G3875" s="14"/>
      <c r="H3875" s="14"/>
      <c r="I3875" s="17"/>
      <c r="J3875" s="17"/>
      <c r="K3875" s="6"/>
      <c r="L3875" s="6"/>
      <c r="M3875" s="136"/>
      <c r="N3875" s="14"/>
      <c r="O3875" s="26"/>
      <c r="P3875" s="14"/>
      <c r="Q3875" s="14"/>
      <c r="R3875" s="14"/>
      <c r="S3875" s="14"/>
      <c r="T3875" s="14"/>
      <c r="U3875" s="14"/>
      <c r="V3875" s="6"/>
      <c r="W3875" s="256">
        <f t="shared" si="342"/>
        <v>0</v>
      </c>
      <c r="X3875" s="144" t="str">
        <f t="shared" si="344"/>
        <v/>
      </c>
      <c r="Y3875" s="26"/>
      <c r="Z3875" s="34"/>
      <c r="AA3875" s="34"/>
      <c r="AB3875" s="34"/>
      <c r="AC3875" s="35"/>
      <c r="AD3875" s="36"/>
      <c r="AE3875" s="49"/>
      <c r="AF3875" s="246"/>
      <c r="AG3875" s="257">
        <f t="shared" si="343"/>
        <v>0</v>
      </c>
      <c r="AH3875" s="252" t="str">
        <f t="shared" si="345"/>
        <v/>
      </c>
      <c r="AI3875" s="258">
        <f t="shared" si="346"/>
        <v>0</v>
      </c>
    </row>
    <row r="3876" spans="1:35" ht="14.25" customHeight="1" x14ac:dyDescent="0.2">
      <c r="A3876" s="20"/>
      <c r="B3876" s="7"/>
      <c r="C3876" s="7"/>
      <c r="D3876" s="88"/>
      <c r="E3876" s="6"/>
      <c r="F3876" s="88"/>
      <c r="G3876" s="14"/>
      <c r="H3876" s="14"/>
      <c r="I3876" s="17"/>
      <c r="J3876" s="17"/>
      <c r="K3876" s="6"/>
      <c r="L3876" s="6"/>
      <c r="M3876" s="136"/>
      <c r="N3876" s="14"/>
      <c r="O3876" s="26"/>
      <c r="P3876" s="14"/>
      <c r="Q3876" s="14"/>
      <c r="R3876" s="14"/>
      <c r="S3876" s="14"/>
      <c r="T3876" s="14"/>
      <c r="U3876" s="14"/>
      <c r="V3876" s="6"/>
      <c r="W3876" s="256">
        <f t="shared" si="342"/>
        <v>0</v>
      </c>
      <c r="X3876" s="144" t="str">
        <f t="shared" si="344"/>
        <v/>
      </c>
      <c r="Y3876" s="26"/>
      <c r="Z3876" s="34"/>
      <c r="AA3876" s="34"/>
      <c r="AB3876" s="34"/>
      <c r="AC3876" s="35"/>
      <c r="AD3876" s="36"/>
      <c r="AE3876" s="49"/>
      <c r="AF3876" s="246"/>
      <c r="AG3876" s="257">
        <f t="shared" si="343"/>
        <v>0</v>
      </c>
      <c r="AH3876" s="252" t="str">
        <f t="shared" si="345"/>
        <v/>
      </c>
      <c r="AI3876" s="258">
        <f t="shared" si="346"/>
        <v>0</v>
      </c>
    </row>
    <row r="3877" spans="1:35" ht="14.25" customHeight="1" x14ac:dyDescent="0.2">
      <c r="A3877" s="20"/>
      <c r="B3877" s="7"/>
      <c r="C3877" s="7"/>
      <c r="D3877" s="88"/>
      <c r="E3877" s="6"/>
      <c r="F3877" s="88"/>
      <c r="G3877" s="14"/>
      <c r="H3877" s="14"/>
      <c r="I3877" s="17"/>
      <c r="J3877" s="17"/>
      <c r="K3877" s="6"/>
      <c r="L3877" s="6"/>
      <c r="M3877" s="136"/>
      <c r="N3877" s="14"/>
      <c r="O3877" s="26"/>
      <c r="P3877" s="14"/>
      <c r="Q3877" s="14"/>
      <c r="R3877" s="14"/>
      <c r="S3877" s="14"/>
      <c r="T3877" s="14"/>
      <c r="U3877" s="14"/>
      <c r="V3877" s="6"/>
      <c r="W3877" s="256">
        <f t="shared" si="342"/>
        <v>0</v>
      </c>
      <c r="X3877" s="144" t="str">
        <f t="shared" si="344"/>
        <v/>
      </c>
      <c r="Y3877" s="26"/>
      <c r="Z3877" s="34"/>
      <c r="AA3877" s="34"/>
      <c r="AB3877" s="34"/>
      <c r="AC3877" s="35"/>
      <c r="AD3877" s="36"/>
      <c r="AE3877" s="49"/>
      <c r="AF3877" s="246"/>
      <c r="AG3877" s="257">
        <f t="shared" si="343"/>
        <v>0</v>
      </c>
      <c r="AH3877" s="252" t="str">
        <f t="shared" si="345"/>
        <v/>
      </c>
      <c r="AI3877" s="258">
        <f t="shared" si="346"/>
        <v>0</v>
      </c>
    </row>
    <row r="3878" spans="1:35" ht="14.25" customHeight="1" x14ac:dyDescent="0.2">
      <c r="A3878" s="20"/>
      <c r="B3878" s="7"/>
      <c r="C3878" s="7"/>
      <c r="D3878" s="88"/>
      <c r="E3878" s="6"/>
      <c r="F3878" s="88"/>
      <c r="G3878" s="14"/>
      <c r="H3878" s="14"/>
      <c r="I3878" s="17"/>
      <c r="J3878" s="17"/>
      <c r="K3878" s="6"/>
      <c r="L3878" s="6"/>
      <c r="M3878" s="136"/>
      <c r="N3878" s="14"/>
      <c r="O3878" s="26"/>
      <c r="P3878" s="14"/>
      <c r="Q3878" s="14"/>
      <c r="R3878" s="14"/>
      <c r="S3878" s="14"/>
      <c r="T3878" s="14"/>
      <c r="U3878" s="14"/>
      <c r="V3878" s="6"/>
      <c r="W3878" s="256">
        <f t="shared" si="342"/>
        <v>0</v>
      </c>
      <c r="X3878" s="144" t="str">
        <f t="shared" si="344"/>
        <v/>
      </c>
      <c r="Y3878" s="26"/>
      <c r="Z3878" s="34"/>
      <c r="AA3878" s="34"/>
      <c r="AB3878" s="34"/>
      <c r="AC3878" s="35"/>
      <c r="AD3878" s="36"/>
      <c r="AE3878" s="49"/>
      <c r="AF3878" s="246"/>
      <c r="AG3878" s="257">
        <f t="shared" si="343"/>
        <v>0</v>
      </c>
      <c r="AH3878" s="252" t="str">
        <f t="shared" si="345"/>
        <v/>
      </c>
      <c r="AI3878" s="258">
        <f t="shared" si="346"/>
        <v>0</v>
      </c>
    </row>
    <row r="3879" spans="1:35" ht="14.25" customHeight="1" x14ac:dyDescent="0.2">
      <c r="A3879" s="20"/>
      <c r="B3879" s="7"/>
      <c r="C3879" s="7"/>
      <c r="D3879" s="88"/>
      <c r="E3879" s="6"/>
      <c r="F3879" s="88"/>
      <c r="G3879" s="14"/>
      <c r="H3879" s="14"/>
      <c r="I3879" s="17"/>
      <c r="J3879" s="17"/>
      <c r="K3879" s="6"/>
      <c r="L3879" s="6"/>
      <c r="M3879" s="136"/>
      <c r="N3879" s="14"/>
      <c r="O3879" s="26"/>
      <c r="P3879" s="14"/>
      <c r="Q3879" s="14"/>
      <c r="R3879" s="14"/>
      <c r="S3879" s="14"/>
      <c r="T3879" s="14"/>
      <c r="U3879" s="14"/>
      <c r="V3879" s="6"/>
      <c r="W3879" s="256">
        <f t="shared" si="342"/>
        <v>0</v>
      </c>
      <c r="X3879" s="144" t="str">
        <f t="shared" si="344"/>
        <v/>
      </c>
      <c r="Y3879" s="26"/>
      <c r="Z3879" s="34"/>
      <c r="AA3879" s="34"/>
      <c r="AB3879" s="34"/>
      <c r="AC3879" s="35"/>
      <c r="AD3879" s="36"/>
      <c r="AE3879" s="49"/>
      <c r="AF3879" s="246"/>
      <c r="AG3879" s="257">
        <f t="shared" si="343"/>
        <v>0</v>
      </c>
      <c r="AH3879" s="252" t="str">
        <f t="shared" si="345"/>
        <v/>
      </c>
      <c r="AI3879" s="258">
        <f t="shared" si="346"/>
        <v>0</v>
      </c>
    </row>
    <row r="3880" spans="1:35" ht="14.25" customHeight="1" x14ac:dyDescent="0.2">
      <c r="A3880" s="20"/>
      <c r="B3880" s="7"/>
      <c r="C3880" s="7"/>
      <c r="D3880" s="88"/>
      <c r="E3880" s="6"/>
      <c r="F3880" s="88"/>
      <c r="G3880" s="14"/>
      <c r="H3880" s="14"/>
      <c r="I3880" s="17"/>
      <c r="J3880" s="17"/>
      <c r="K3880" s="6"/>
      <c r="L3880" s="6"/>
      <c r="M3880" s="136"/>
      <c r="N3880" s="14"/>
      <c r="O3880" s="26"/>
      <c r="P3880" s="14"/>
      <c r="Q3880" s="14"/>
      <c r="R3880" s="14"/>
      <c r="S3880" s="14"/>
      <c r="T3880" s="14"/>
      <c r="U3880" s="14"/>
      <c r="V3880" s="6"/>
      <c r="W3880" s="256">
        <f t="shared" ref="W3880:W3943" si="347">S3880+T3880+U3880+V3880</f>
        <v>0</v>
      </c>
      <c r="X3880" s="144" t="str">
        <f t="shared" si="344"/>
        <v/>
      </c>
      <c r="Y3880" s="26"/>
      <c r="Z3880" s="34"/>
      <c r="AA3880" s="34"/>
      <c r="AB3880" s="34"/>
      <c r="AC3880" s="35"/>
      <c r="AD3880" s="36"/>
      <c r="AE3880" s="49"/>
      <c r="AF3880" s="246"/>
      <c r="AG3880" s="257">
        <f t="shared" ref="AG3880:AG3943" si="348">N3880*C3880</f>
        <v>0</v>
      </c>
      <c r="AH3880" s="252" t="str">
        <f t="shared" si="345"/>
        <v/>
      </c>
      <c r="AI3880" s="258">
        <f t="shared" si="346"/>
        <v>0</v>
      </c>
    </row>
    <row r="3881" spans="1:35" ht="14.25" customHeight="1" x14ac:dyDescent="0.2">
      <c r="A3881" s="20"/>
      <c r="B3881" s="7"/>
      <c r="C3881" s="7"/>
      <c r="D3881" s="88"/>
      <c r="E3881" s="6"/>
      <c r="F3881" s="88"/>
      <c r="G3881" s="14"/>
      <c r="H3881" s="14"/>
      <c r="I3881" s="17"/>
      <c r="J3881" s="17"/>
      <c r="K3881" s="6"/>
      <c r="L3881" s="6"/>
      <c r="M3881" s="136"/>
      <c r="N3881" s="14"/>
      <c r="O3881" s="26"/>
      <c r="P3881" s="14"/>
      <c r="Q3881" s="14"/>
      <c r="R3881" s="14"/>
      <c r="S3881" s="14"/>
      <c r="T3881" s="14"/>
      <c r="U3881" s="14"/>
      <c r="V3881" s="6"/>
      <c r="W3881" s="256">
        <f t="shared" si="347"/>
        <v>0</v>
      </c>
      <c r="X3881" s="144" t="str">
        <f t="shared" ref="X3881:X3944" si="349">IF(O3881="a",0,IF(O3881="d","0",IF(O3881="","",+N3881-S3881-T3881-U3881-V3881)))</f>
        <v/>
      </c>
      <c r="Y3881" s="26"/>
      <c r="Z3881" s="34"/>
      <c r="AA3881" s="34"/>
      <c r="AB3881" s="34"/>
      <c r="AC3881" s="35"/>
      <c r="AD3881" s="36"/>
      <c r="AE3881" s="49"/>
      <c r="AF3881" s="246"/>
      <c r="AG3881" s="257">
        <f t="shared" si="348"/>
        <v>0</v>
      </c>
      <c r="AH3881" s="252" t="str">
        <f t="shared" ref="AH3881:AH3944" si="350">IF(O3881="a",0,IF(O3881="d",0,IF(C3881="","",+N3881-(C3881*N3881))))</f>
        <v/>
      </c>
      <c r="AI3881" s="258">
        <f t="shared" si="346"/>
        <v>0</v>
      </c>
    </row>
    <row r="3882" spans="1:35" ht="14.25" customHeight="1" x14ac:dyDescent="0.2">
      <c r="A3882" s="20"/>
      <c r="B3882" s="7"/>
      <c r="C3882" s="7"/>
      <c r="D3882" s="88"/>
      <c r="E3882" s="6"/>
      <c r="F3882" s="88"/>
      <c r="G3882" s="14"/>
      <c r="H3882" s="14"/>
      <c r="I3882" s="17"/>
      <c r="J3882" s="17"/>
      <c r="K3882" s="6"/>
      <c r="L3882" s="6"/>
      <c r="M3882" s="136"/>
      <c r="N3882" s="14"/>
      <c r="O3882" s="26"/>
      <c r="P3882" s="14"/>
      <c r="Q3882" s="14"/>
      <c r="R3882" s="14"/>
      <c r="S3882" s="14"/>
      <c r="T3882" s="14"/>
      <c r="U3882" s="14"/>
      <c r="V3882" s="6"/>
      <c r="W3882" s="256">
        <f t="shared" si="347"/>
        <v>0</v>
      </c>
      <c r="X3882" s="144" t="str">
        <f t="shared" si="349"/>
        <v/>
      </c>
      <c r="Y3882" s="26"/>
      <c r="Z3882" s="34"/>
      <c r="AA3882" s="34"/>
      <c r="AB3882" s="34"/>
      <c r="AC3882" s="35"/>
      <c r="AD3882" s="36"/>
      <c r="AE3882" s="49"/>
      <c r="AF3882" s="246"/>
      <c r="AG3882" s="257">
        <f t="shared" si="348"/>
        <v>0</v>
      </c>
      <c r="AH3882" s="252" t="str">
        <f t="shared" si="350"/>
        <v/>
      </c>
      <c r="AI3882" s="258">
        <f t="shared" si="346"/>
        <v>0</v>
      </c>
    </row>
    <row r="3883" spans="1:35" ht="14.25" customHeight="1" x14ac:dyDescent="0.2">
      <c r="A3883" s="20"/>
      <c r="B3883" s="7"/>
      <c r="C3883" s="7"/>
      <c r="D3883" s="88"/>
      <c r="E3883" s="6"/>
      <c r="F3883" s="88"/>
      <c r="G3883" s="14"/>
      <c r="H3883" s="14"/>
      <c r="I3883" s="17"/>
      <c r="J3883" s="17"/>
      <c r="K3883" s="6"/>
      <c r="L3883" s="6"/>
      <c r="M3883" s="136"/>
      <c r="N3883" s="14"/>
      <c r="O3883" s="26"/>
      <c r="P3883" s="14"/>
      <c r="Q3883" s="14"/>
      <c r="R3883" s="14"/>
      <c r="S3883" s="14"/>
      <c r="T3883" s="14"/>
      <c r="U3883" s="14"/>
      <c r="V3883" s="6"/>
      <c r="W3883" s="256">
        <f t="shared" si="347"/>
        <v>0</v>
      </c>
      <c r="X3883" s="144" t="str">
        <f t="shared" si="349"/>
        <v/>
      </c>
      <c r="Y3883" s="26"/>
      <c r="Z3883" s="34"/>
      <c r="AA3883" s="34"/>
      <c r="AB3883" s="34"/>
      <c r="AC3883" s="35"/>
      <c r="AD3883" s="36"/>
      <c r="AE3883" s="49"/>
      <c r="AF3883" s="246"/>
      <c r="AG3883" s="257">
        <f t="shared" si="348"/>
        <v>0</v>
      </c>
      <c r="AH3883" s="252" t="str">
        <f t="shared" si="350"/>
        <v/>
      </c>
      <c r="AI3883" s="258">
        <f t="shared" si="346"/>
        <v>0</v>
      </c>
    </row>
    <row r="3884" spans="1:35" ht="14.25" customHeight="1" x14ac:dyDescent="0.2">
      <c r="A3884" s="20"/>
      <c r="B3884" s="7"/>
      <c r="C3884" s="7"/>
      <c r="D3884" s="88"/>
      <c r="E3884" s="6"/>
      <c r="F3884" s="88"/>
      <c r="G3884" s="14"/>
      <c r="H3884" s="14"/>
      <c r="I3884" s="17"/>
      <c r="J3884" s="17"/>
      <c r="K3884" s="6"/>
      <c r="L3884" s="6"/>
      <c r="M3884" s="136"/>
      <c r="N3884" s="14"/>
      <c r="O3884" s="26"/>
      <c r="P3884" s="14"/>
      <c r="Q3884" s="14"/>
      <c r="R3884" s="14"/>
      <c r="S3884" s="14"/>
      <c r="T3884" s="14"/>
      <c r="U3884" s="14"/>
      <c r="V3884" s="6"/>
      <c r="W3884" s="256">
        <f t="shared" si="347"/>
        <v>0</v>
      </c>
      <c r="X3884" s="144" t="str">
        <f t="shared" si="349"/>
        <v/>
      </c>
      <c r="Y3884" s="26"/>
      <c r="Z3884" s="34"/>
      <c r="AA3884" s="34"/>
      <c r="AB3884" s="34"/>
      <c r="AC3884" s="35"/>
      <c r="AD3884" s="36"/>
      <c r="AE3884" s="49"/>
      <c r="AF3884" s="246"/>
      <c r="AG3884" s="257">
        <f t="shared" si="348"/>
        <v>0</v>
      </c>
      <c r="AH3884" s="252" t="str">
        <f t="shared" si="350"/>
        <v/>
      </c>
      <c r="AI3884" s="258">
        <f t="shared" si="346"/>
        <v>0</v>
      </c>
    </row>
    <row r="3885" spans="1:35" ht="14.25" customHeight="1" x14ac:dyDescent="0.2">
      <c r="A3885" s="20"/>
      <c r="B3885" s="7"/>
      <c r="C3885" s="7"/>
      <c r="D3885" s="88"/>
      <c r="E3885" s="6"/>
      <c r="F3885" s="88"/>
      <c r="G3885" s="14"/>
      <c r="H3885" s="14"/>
      <c r="I3885" s="17"/>
      <c r="J3885" s="17"/>
      <c r="K3885" s="6"/>
      <c r="L3885" s="6"/>
      <c r="M3885" s="136"/>
      <c r="N3885" s="14"/>
      <c r="O3885" s="26"/>
      <c r="P3885" s="14"/>
      <c r="Q3885" s="14"/>
      <c r="R3885" s="14"/>
      <c r="S3885" s="14"/>
      <c r="T3885" s="14"/>
      <c r="U3885" s="14"/>
      <c r="V3885" s="6"/>
      <c r="W3885" s="256">
        <f t="shared" si="347"/>
        <v>0</v>
      </c>
      <c r="X3885" s="144" t="str">
        <f t="shared" si="349"/>
        <v/>
      </c>
      <c r="Y3885" s="26"/>
      <c r="Z3885" s="34"/>
      <c r="AA3885" s="34"/>
      <c r="AB3885" s="34"/>
      <c r="AC3885" s="35"/>
      <c r="AD3885" s="36"/>
      <c r="AE3885" s="49"/>
      <c r="AF3885" s="246"/>
      <c r="AG3885" s="257">
        <f t="shared" si="348"/>
        <v>0</v>
      </c>
      <c r="AH3885" s="252" t="str">
        <f t="shared" si="350"/>
        <v/>
      </c>
      <c r="AI3885" s="258">
        <f t="shared" si="346"/>
        <v>0</v>
      </c>
    </row>
    <row r="3886" spans="1:35" ht="14.25" customHeight="1" x14ac:dyDescent="0.2">
      <c r="A3886" s="20"/>
      <c r="B3886" s="7"/>
      <c r="C3886" s="7"/>
      <c r="D3886" s="88"/>
      <c r="E3886" s="6"/>
      <c r="F3886" s="88"/>
      <c r="G3886" s="14"/>
      <c r="H3886" s="14"/>
      <c r="I3886" s="17"/>
      <c r="J3886" s="17"/>
      <c r="K3886" s="6"/>
      <c r="L3886" s="6"/>
      <c r="M3886" s="136"/>
      <c r="N3886" s="14"/>
      <c r="O3886" s="26"/>
      <c r="P3886" s="14"/>
      <c r="Q3886" s="14"/>
      <c r="R3886" s="14"/>
      <c r="S3886" s="14"/>
      <c r="T3886" s="14"/>
      <c r="U3886" s="14"/>
      <c r="V3886" s="6"/>
      <c r="W3886" s="256">
        <f t="shared" si="347"/>
        <v>0</v>
      </c>
      <c r="X3886" s="144" t="str">
        <f t="shared" si="349"/>
        <v/>
      </c>
      <c r="Y3886" s="26"/>
      <c r="Z3886" s="34"/>
      <c r="AA3886" s="34"/>
      <c r="AB3886" s="34"/>
      <c r="AC3886" s="35"/>
      <c r="AD3886" s="36"/>
      <c r="AE3886" s="49"/>
      <c r="AF3886" s="246"/>
      <c r="AG3886" s="257">
        <f t="shared" si="348"/>
        <v>0</v>
      </c>
      <c r="AH3886" s="252" t="str">
        <f t="shared" si="350"/>
        <v/>
      </c>
      <c r="AI3886" s="258">
        <f t="shared" ref="AI3886:AI3949" si="351">AG3886-W3886</f>
        <v>0</v>
      </c>
    </row>
    <row r="3887" spans="1:35" ht="14.25" customHeight="1" x14ac:dyDescent="0.2">
      <c r="A3887" s="20"/>
      <c r="B3887" s="7"/>
      <c r="C3887" s="7"/>
      <c r="D3887" s="88"/>
      <c r="E3887" s="6"/>
      <c r="F3887" s="88"/>
      <c r="G3887" s="14"/>
      <c r="H3887" s="14"/>
      <c r="I3887" s="17"/>
      <c r="J3887" s="17"/>
      <c r="K3887" s="6"/>
      <c r="L3887" s="6"/>
      <c r="M3887" s="136"/>
      <c r="N3887" s="14"/>
      <c r="O3887" s="26"/>
      <c r="P3887" s="14"/>
      <c r="Q3887" s="14"/>
      <c r="R3887" s="14"/>
      <c r="S3887" s="14"/>
      <c r="T3887" s="14"/>
      <c r="U3887" s="14"/>
      <c r="V3887" s="6"/>
      <c r="W3887" s="256">
        <f t="shared" si="347"/>
        <v>0</v>
      </c>
      <c r="X3887" s="144" t="str">
        <f t="shared" si="349"/>
        <v/>
      </c>
      <c r="Y3887" s="26"/>
      <c r="Z3887" s="34"/>
      <c r="AA3887" s="34"/>
      <c r="AB3887" s="34"/>
      <c r="AC3887" s="35"/>
      <c r="AD3887" s="36"/>
      <c r="AE3887" s="49"/>
      <c r="AF3887" s="246"/>
      <c r="AG3887" s="257">
        <f t="shared" si="348"/>
        <v>0</v>
      </c>
      <c r="AH3887" s="252" t="str">
        <f t="shared" si="350"/>
        <v/>
      </c>
      <c r="AI3887" s="258">
        <f t="shared" si="351"/>
        <v>0</v>
      </c>
    </row>
    <row r="3888" spans="1:35" ht="14.25" customHeight="1" x14ac:dyDescent="0.2">
      <c r="A3888" s="20"/>
      <c r="B3888" s="7"/>
      <c r="C3888" s="7"/>
      <c r="D3888" s="88"/>
      <c r="E3888" s="6"/>
      <c r="F3888" s="88"/>
      <c r="G3888" s="14"/>
      <c r="H3888" s="14"/>
      <c r="I3888" s="17"/>
      <c r="J3888" s="17"/>
      <c r="K3888" s="6"/>
      <c r="L3888" s="6"/>
      <c r="M3888" s="136"/>
      <c r="N3888" s="14"/>
      <c r="O3888" s="26"/>
      <c r="P3888" s="14"/>
      <c r="Q3888" s="14"/>
      <c r="R3888" s="14"/>
      <c r="S3888" s="14"/>
      <c r="T3888" s="14"/>
      <c r="U3888" s="14"/>
      <c r="V3888" s="6"/>
      <c r="W3888" s="256">
        <f t="shared" si="347"/>
        <v>0</v>
      </c>
      <c r="X3888" s="144" t="str">
        <f t="shared" si="349"/>
        <v/>
      </c>
      <c r="Y3888" s="26"/>
      <c r="Z3888" s="34"/>
      <c r="AA3888" s="34"/>
      <c r="AB3888" s="34"/>
      <c r="AC3888" s="35"/>
      <c r="AD3888" s="36"/>
      <c r="AE3888" s="49"/>
      <c r="AF3888" s="246"/>
      <c r="AG3888" s="257">
        <f t="shared" si="348"/>
        <v>0</v>
      </c>
      <c r="AH3888" s="252" t="str">
        <f t="shared" si="350"/>
        <v/>
      </c>
      <c r="AI3888" s="258">
        <f t="shared" si="351"/>
        <v>0</v>
      </c>
    </row>
    <row r="3889" spans="1:35" ht="14.25" customHeight="1" x14ac:dyDescent="0.2">
      <c r="A3889" s="20"/>
      <c r="B3889" s="7"/>
      <c r="C3889" s="7"/>
      <c r="D3889" s="88"/>
      <c r="E3889" s="6"/>
      <c r="F3889" s="88"/>
      <c r="G3889" s="14"/>
      <c r="H3889" s="14"/>
      <c r="I3889" s="17"/>
      <c r="J3889" s="17"/>
      <c r="K3889" s="6"/>
      <c r="L3889" s="6"/>
      <c r="M3889" s="136"/>
      <c r="N3889" s="14"/>
      <c r="O3889" s="26"/>
      <c r="P3889" s="14"/>
      <c r="Q3889" s="14"/>
      <c r="R3889" s="14"/>
      <c r="S3889" s="14"/>
      <c r="T3889" s="14"/>
      <c r="U3889" s="14"/>
      <c r="V3889" s="6"/>
      <c r="W3889" s="256">
        <f t="shared" si="347"/>
        <v>0</v>
      </c>
      <c r="X3889" s="144" t="str">
        <f t="shared" si="349"/>
        <v/>
      </c>
      <c r="Y3889" s="26"/>
      <c r="Z3889" s="34"/>
      <c r="AA3889" s="34"/>
      <c r="AB3889" s="34"/>
      <c r="AC3889" s="35"/>
      <c r="AD3889" s="36"/>
      <c r="AE3889" s="49"/>
      <c r="AF3889" s="246"/>
      <c r="AG3889" s="257">
        <f t="shared" si="348"/>
        <v>0</v>
      </c>
      <c r="AH3889" s="252" t="str">
        <f t="shared" si="350"/>
        <v/>
      </c>
      <c r="AI3889" s="258">
        <f t="shared" si="351"/>
        <v>0</v>
      </c>
    </row>
    <row r="3890" spans="1:35" ht="14.25" customHeight="1" x14ac:dyDescent="0.2">
      <c r="A3890" s="20"/>
      <c r="B3890" s="7"/>
      <c r="C3890" s="7"/>
      <c r="D3890" s="88"/>
      <c r="E3890" s="6"/>
      <c r="F3890" s="88"/>
      <c r="G3890" s="14"/>
      <c r="H3890" s="14"/>
      <c r="I3890" s="17"/>
      <c r="J3890" s="17"/>
      <c r="K3890" s="6"/>
      <c r="L3890" s="6"/>
      <c r="M3890" s="136"/>
      <c r="N3890" s="14"/>
      <c r="O3890" s="26"/>
      <c r="P3890" s="14"/>
      <c r="Q3890" s="14"/>
      <c r="R3890" s="14"/>
      <c r="S3890" s="14"/>
      <c r="T3890" s="14"/>
      <c r="U3890" s="14"/>
      <c r="V3890" s="6"/>
      <c r="W3890" s="256">
        <f t="shared" si="347"/>
        <v>0</v>
      </c>
      <c r="X3890" s="144" t="str">
        <f t="shared" si="349"/>
        <v/>
      </c>
      <c r="Y3890" s="26"/>
      <c r="Z3890" s="34"/>
      <c r="AA3890" s="34"/>
      <c r="AB3890" s="34"/>
      <c r="AC3890" s="35"/>
      <c r="AD3890" s="36"/>
      <c r="AE3890" s="49"/>
      <c r="AF3890" s="246"/>
      <c r="AG3890" s="257">
        <f t="shared" si="348"/>
        <v>0</v>
      </c>
      <c r="AH3890" s="252" t="str">
        <f t="shared" si="350"/>
        <v/>
      </c>
      <c r="AI3890" s="258">
        <f t="shared" si="351"/>
        <v>0</v>
      </c>
    </row>
    <row r="3891" spans="1:35" ht="14.25" customHeight="1" x14ac:dyDescent="0.2">
      <c r="A3891" s="20"/>
      <c r="B3891" s="7"/>
      <c r="C3891" s="7"/>
      <c r="D3891" s="88"/>
      <c r="E3891" s="6"/>
      <c r="F3891" s="88"/>
      <c r="G3891" s="14"/>
      <c r="H3891" s="14"/>
      <c r="I3891" s="17"/>
      <c r="J3891" s="17"/>
      <c r="K3891" s="6"/>
      <c r="L3891" s="6"/>
      <c r="M3891" s="136"/>
      <c r="N3891" s="14"/>
      <c r="O3891" s="26"/>
      <c r="P3891" s="14"/>
      <c r="Q3891" s="14"/>
      <c r="R3891" s="14"/>
      <c r="S3891" s="14"/>
      <c r="T3891" s="14"/>
      <c r="U3891" s="14"/>
      <c r="V3891" s="6"/>
      <c r="W3891" s="256">
        <f t="shared" si="347"/>
        <v>0</v>
      </c>
      <c r="X3891" s="144" t="str">
        <f t="shared" si="349"/>
        <v/>
      </c>
      <c r="Y3891" s="26"/>
      <c r="Z3891" s="34"/>
      <c r="AA3891" s="34"/>
      <c r="AB3891" s="34"/>
      <c r="AC3891" s="35"/>
      <c r="AD3891" s="36"/>
      <c r="AE3891" s="49"/>
      <c r="AF3891" s="246"/>
      <c r="AG3891" s="257">
        <f t="shared" si="348"/>
        <v>0</v>
      </c>
      <c r="AH3891" s="252" t="str">
        <f t="shared" si="350"/>
        <v/>
      </c>
      <c r="AI3891" s="258">
        <f t="shared" si="351"/>
        <v>0</v>
      </c>
    </row>
    <row r="3892" spans="1:35" ht="14.25" customHeight="1" x14ac:dyDescent="0.2">
      <c r="A3892" s="20"/>
      <c r="B3892" s="7"/>
      <c r="C3892" s="7"/>
      <c r="D3892" s="88"/>
      <c r="E3892" s="6"/>
      <c r="F3892" s="88"/>
      <c r="G3892" s="14"/>
      <c r="H3892" s="14"/>
      <c r="I3892" s="17"/>
      <c r="J3892" s="17"/>
      <c r="K3892" s="6"/>
      <c r="L3892" s="6"/>
      <c r="M3892" s="136"/>
      <c r="N3892" s="14"/>
      <c r="O3892" s="26"/>
      <c r="P3892" s="14"/>
      <c r="Q3892" s="14"/>
      <c r="R3892" s="14"/>
      <c r="S3892" s="14"/>
      <c r="T3892" s="14"/>
      <c r="U3892" s="14"/>
      <c r="V3892" s="6"/>
      <c r="W3892" s="256">
        <f t="shared" si="347"/>
        <v>0</v>
      </c>
      <c r="X3892" s="144" t="str">
        <f t="shared" si="349"/>
        <v/>
      </c>
      <c r="Y3892" s="26"/>
      <c r="Z3892" s="34"/>
      <c r="AA3892" s="34"/>
      <c r="AB3892" s="34"/>
      <c r="AC3892" s="35"/>
      <c r="AD3892" s="36"/>
      <c r="AE3892" s="49"/>
      <c r="AF3892" s="246"/>
      <c r="AG3892" s="257">
        <f t="shared" si="348"/>
        <v>0</v>
      </c>
      <c r="AH3892" s="252" t="str">
        <f t="shared" si="350"/>
        <v/>
      </c>
      <c r="AI3892" s="258">
        <f t="shared" si="351"/>
        <v>0</v>
      </c>
    </row>
    <row r="3893" spans="1:35" ht="14.25" customHeight="1" x14ac:dyDescent="0.2">
      <c r="A3893" s="20"/>
      <c r="B3893" s="7"/>
      <c r="C3893" s="7"/>
      <c r="D3893" s="88"/>
      <c r="E3893" s="6"/>
      <c r="F3893" s="88"/>
      <c r="G3893" s="14"/>
      <c r="H3893" s="14"/>
      <c r="I3893" s="17"/>
      <c r="J3893" s="17"/>
      <c r="K3893" s="6"/>
      <c r="L3893" s="6"/>
      <c r="M3893" s="136"/>
      <c r="N3893" s="14"/>
      <c r="O3893" s="26"/>
      <c r="P3893" s="14"/>
      <c r="Q3893" s="14"/>
      <c r="R3893" s="14"/>
      <c r="S3893" s="14"/>
      <c r="T3893" s="14"/>
      <c r="U3893" s="14"/>
      <c r="V3893" s="6"/>
      <c r="W3893" s="256">
        <f t="shared" si="347"/>
        <v>0</v>
      </c>
      <c r="X3893" s="144" t="str">
        <f t="shared" si="349"/>
        <v/>
      </c>
      <c r="Y3893" s="26"/>
      <c r="Z3893" s="34"/>
      <c r="AA3893" s="34"/>
      <c r="AB3893" s="34"/>
      <c r="AC3893" s="35"/>
      <c r="AD3893" s="36"/>
      <c r="AE3893" s="49"/>
      <c r="AF3893" s="246"/>
      <c r="AG3893" s="257">
        <f t="shared" si="348"/>
        <v>0</v>
      </c>
      <c r="AH3893" s="252" t="str">
        <f t="shared" si="350"/>
        <v/>
      </c>
      <c r="AI3893" s="258">
        <f t="shared" si="351"/>
        <v>0</v>
      </c>
    </row>
    <row r="3894" spans="1:35" ht="14.25" customHeight="1" x14ac:dyDescent="0.2">
      <c r="A3894" s="20"/>
      <c r="B3894" s="7"/>
      <c r="C3894" s="7"/>
      <c r="D3894" s="88"/>
      <c r="E3894" s="6"/>
      <c r="F3894" s="88"/>
      <c r="G3894" s="14"/>
      <c r="H3894" s="14"/>
      <c r="I3894" s="17"/>
      <c r="J3894" s="17"/>
      <c r="K3894" s="6"/>
      <c r="L3894" s="6"/>
      <c r="M3894" s="136"/>
      <c r="N3894" s="14"/>
      <c r="O3894" s="26"/>
      <c r="P3894" s="14"/>
      <c r="Q3894" s="14"/>
      <c r="R3894" s="14"/>
      <c r="S3894" s="14"/>
      <c r="T3894" s="14"/>
      <c r="U3894" s="14"/>
      <c r="V3894" s="6"/>
      <c r="W3894" s="256">
        <f t="shared" si="347"/>
        <v>0</v>
      </c>
      <c r="X3894" s="144" t="str">
        <f t="shared" si="349"/>
        <v/>
      </c>
      <c r="Y3894" s="26"/>
      <c r="Z3894" s="34"/>
      <c r="AA3894" s="34"/>
      <c r="AB3894" s="34"/>
      <c r="AC3894" s="35"/>
      <c r="AD3894" s="36"/>
      <c r="AE3894" s="49"/>
      <c r="AF3894" s="246"/>
      <c r="AG3894" s="257">
        <f t="shared" si="348"/>
        <v>0</v>
      </c>
      <c r="AH3894" s="252" t="str">
        <f t="shared" si="350"/>
        <v/>
      </c>
      <c r="AI3894" s="258">
        <f t="shared" si="351"/>
        <v>0</v>
      </c>
    </row>
    <row r="3895" spans="1:35" ht="14.25" customHeight="1" x14ac:dyDescent="0.2">
      <c r="A3895" s="20"/>
      <c r="B3895" s="7"/>
      <c r="C3895" s="7"/>
      <c r="D3895" s="88"/>
      <c r="E3895" s="6"/>
      <c r="F3895" s="88"/>
      <c r="G3895" s="14"/>
      <c r="H3895" s="14"/>
      <c r="I3895" s="17"/>
      <c r="J3895" s="17"/>
      <c r="K3895" s="6"/>
      <c r="L3895" s="6"/>
      <c r="M3895" s="136"/>
      <c r="N3895" s="14"/>
      <c r="O3895" s="26"/>
      <c r="P3895" s="14"/>
      <c r="Q3895" s="14"/>
      <c r="R3895" s="14"/>
      <c r="S3895" s="14"/>
      <c r="T3895" s="14"/>
      <c r="U3895" s="14"/>
      <c r="V3895" s="6"/>
      <c r="W3895" s="256">
        <f t="shared" si="347"/>
        <v>0</v>
      </c>
      <c r="X3895" s="144" t="str">
        <f t="shared" si="349"/>
        <v/>
      </c>
      <c r="Y3895" s="26"/>
      <c r="Z3895" s="34"/>
      <c r="AA3895" s="34"/>
      <c r="AB3895" s="34"/>
      <c r="AC3895" s="35"/>
      <c r="AD3895" s="36"/>
      <c r="AE3895" s="49"/>
      <c r="AF3895" s="246"/>
      <c r="AG3895" s="257">
        <f t="shared" si="348"/>
        <v>0</v>
      </c>
      <c r="AH3895" s="252" t="str">
        <f t="shared" si="350"/>
        <v/>
      </c>
      <c r="AI3895" s="258">
        <f t="shared" si="351"/>
        <v>0</v>
      </c>
    </row>
    <row r="3896" spans="1:35" ht="14.25" customHeight="1" x14ac:dyDescent="0.2">
      <c r="A3896" s="20"/>
      <c r="B3896" s="7"/>
      <c r="C3896" s="7"/>
      <c r="D3896" s="88"/>
      <c r="E3896" s="6"/>
      <c r="F3896" s="88"/>
      <c r="G3896" s="14"/>
      <c r="H3896" s="14"/>
      <c r="I3896" s="17"/>
      <c r="J3896" s="17"/>
      <c r="K3896" s="6"/>
      <c r="L3896" s="6"/>
      <c r="M3896" s="136"/>
      <c r="N3896" s="14"/>
      <c r="O3896" s="26"/>
      <c r="P3896" s="14"/>
      <c r="Q3896" s="14"/>
      <c r="R3896" s="14"/>
      <c r="S3896" s="14"/>
      <c r="T3896" s="14"/>
      <c r="U3896" s="14"/>
      <c r="V3896" s="6"/>
      <c r="W3896" s="256">
        <f t="shared" si="347"/>
        <v>0</v>
      </c>
      <c r="X3896" s="144" t="str">
        <f t="shared" si="349"/>
        <v/>
      </c>
      <c r="Y3896" s="26"/>
      <c r="Z3896" s="34"/>
      <c r="AA3896" s="34"/>
      <c r="AB3896" s="34"/>
      <c r="AC3896" s="35"/>
      <c r="AD3896" s="36"/>
      <c r="AE3896" s="49"/>
      <c r="AF3896" s="246"/>
      <c r="AG3896" s="257">
        <f t="shared" si="348"/>
        <v>0</v>
      </c>
      <c r="AH3896" s="252" t="str">
        <f t="shared" si="350"/>
        <v/>
      </c>
      <c r="AI3896" s="258">
        <f t="shared" si="351"/>
        <v>0</v>
      </c>
    </row>
    <row r="3897" spans="1:35" ht="14.25" customHeight="1" x14ac:dyDescent="0.2">
      <c r="A3897" s="20"/>
      <c r="B3897" s="7"/>
      <c r="C3897" s="7"/>
      <c r="D3897" s="88"/>
      <c r="E3897" s="6"/>
      <c r="F3897" s="88"/>
      <c r="G3897" s="14"/>
      <c r="H3897" s="14"/>
      <c r="I3897" s="17"/>
      <c r="J3897" s="17"/>
      <c r="K3897" s="6"/>
      <c r="L3897" s="6"/>
      <c r="M3897" s="136"/>
      <c r="N3897" s="14"/>
      <c r="O3897" s="26"/>
      <c r="P3897" s="14"/>
      <c r="Q3897" s="14"/>
      <c r="R3897" s="14"/>
      <c r="S3897" s="14"/>
      <c r="T3897" s="14"/>
      <c r="U3897" s="14"/>
      <c r="V3897" s="6"/>
      <c r="W3897" s="256">
        <f t="shared" si="347"/>
        <v>0</v>
      </c>
      <c r="X3897" s="144" t="str">
        <f t="shared" si="349"/>
        <v/>
      </c>
      <c r="Y3897" s="26"/>
      <c r="Z3897" s="34"/>
      <c r="AA3897" s="34"/>
      <c r="AB3897" s="34"/>
      <c r="AC3897" s="35"/>
      <c r="AD3897" s="36"/>
      <c r="AE3897" s="49"/>
      <c r="AF3897" s="246"/>
      <c r="AG3897" s="257">
        <f t="shared" si="348"/>
        <v>0</v>
      </c>
      <c r="AH3897" s="252" t="str">
        <f t="shared" si="350"/>
        <v/>
      </c>
      <c r="AI3897" s="258">
        <f t="shared" si="351"/>
        <v>0</v>
      </c>
    </row>
    <row r="3898" spans="1:35" ht="14.25" customHeight="1" x14ac:dyDescent="0.2">
      <c r="A3898" s="20"/>
      <c r="B3898" s="7"/>
      <c r="C3898" s="7"/>
      <c r="D3898" s="88"/>
      <c r="E3898" s="6"/>
      <c r="F3898" s="88"/>
      <c r="G3898" s="14"/>
      <c r="H3898" s="14"/>
      <c r="I3898" s="17"/>
      <c r="J3898" s="17"/>
      <c r="K3898" s="6"/>
      <c r="L3898" s="6"/>
      <c r="M3898" s="136"/>
      <c r="N3898" s="14"/>
      <c r="O3898" s="26"/>
      <c r="P3898" s="14"/>
      <c r="Q3898" s="14"/>
      <c r="R3898" s="14"/>
      <c r="S3898" s="14"/>
      <c r="T3898" s="14"/>
      <c r="U3898" s="14"/>
      <c r="V3898" s="6"/>
      <c r="W3898" s="256">
        <f t="shared" si="347"/>
        <v>0</v>
      </c>
      <c r="X3898" s="144" t="str">
        <f t="shared" si="349"/>
        <v/>
      </c>
      <c r="Y3898" s="26"/>
      <c r="Z3898" s="34"/>
      <c r="AA3898" s="34"/>
      <c r="AB3898" s="34"/>
      <c r="AC3898" s="35"/>
      <c r="AD3898" s="36"/>
      <c r="AE3898" s="49"/>
      <c r="AF3898" s="246"/>
      <c r="AG3898" s="257">
        <f t="shared" si="348"/>
        <v>0</v>
      </c>
      <c r="AH3898" s="252" t="str">
        <f t="shared" si="350"/>
        <v/>
      </c>
      <c r="AI3898" s="258">
        <f t="shared" si="351"/>
        <v>0</v>
      </c>
    </row>
    <row r="3899" spans="1:35" ht="14.25" customHeight="1" x14ac:dyDescent="0.2">
      <c r="A3899" s="20"/>
      <c r="B3899" s="7"/>
      <c r="C3899" s="7"/>
      <c r="D3899" s="88"/>
      <c r="E3899" s="6"/>
      <c r="F3899" s="88"/>
      <c r="G3899" s="14"/>
      <c r="H3899" s="14"/>
      <c r="I3899" s="17"/>
      <c r="J3899" s="17"/>
      <c r="K3899" s="6"/>
      <c r="L3899" s="6"/>
      <c r="M3899" s="136"/>
      <c r="N3899" s="14"/>
      <c r="O3899" s="26"/>
      <c r="P3899" s="14"/>
      <c r="Q3899" s="14"/>
      <c r="R3899" s="14"/>
      <c r="S3899" s="14"/>
      <c r="T3899" s="14"/>
      <c r="U3899" s="14"/>
      <c r="V3899" s="6"/>
      <c r="W3899" s="256">
        <f t="shared" si="347"/>
        <v>0</v>
      </c>
      <c r="X3899" s="144" t="str">
        <f t="shared" si="349"/>
        <v/>
      </c>
      <c r="Y3899" s="26"/>
      <c r="Z3899" s="34"/>
      <c r="AA3899" s="34"/>
      <c r="AB3899" s="34"/>
      <c r="AC3899" s="35"/>
      <c r="AD3899" s="36"/>
      <c r="AE3899" s="49"/>
      <c r="AF3899" s="246"/>
      <c r="AG3899" s="257">
        <f t="shared" si="348"/>
        <v>0</v>
      </c>
      <c r="AH3899" s="252" t="str">
        <f t="shared" si="350"/>
        <v/>
      </c>
      <c r="AI3899" s="258">
        <f t="shared" si="351"/>
        <v>0</v>
      </c>
    </row>
    <row r="3900" spans="1:35" ht="14.25" customHeight="1" x14ac:dyDescent="0.2">
      <c r="A3900" s="20"/>
      <c r="B3900" s="7"/>
      <c r="C3900" s="7"/>
      <c r="D3900" s="88"/>
      <c r="E3900" s="6"/>
      <c r="F3900" s="88"/>
      <c r="G3900" s="14"/>
      <c r="H3900" s="14"/>
      <c r="I3900" s="17"/>
      <c r="J3900" s="17"/>
      <c r="K3900" s="6"/>
      <c r="L3900" s="6"/>
      <c r="M3900" s="136"/>
      <c r="N3900" s="14"/>
      <c r="O3900" s="26"/>
      <c r="P3900" s="14"/>
      <c r="Q3900" s="14"/>
      <c r="R3900" s="14"/>
      <c r="S3900" s="14"/>
      <c r="T3900" s="14"/>
      <c r="U3900" s="14"/>
      <c r="V3900" s="6"/>
      <c r="W3900" s="256">
        <f t="shared" si="347"/>
        <v>0</v>
      </c>
      <c r="X3900" s="144" t="str">
        <f t="shared" si="349"/>
        <v/>
      </c>
      <c r="Y3900" s="26"/>
      <c r="Z3900" s="34"/>
      <c r="AA3900" s="34"/>
      <c r="AB3900" s="34"/>
      <c r="AC3900" s="35"/>
      <c r="AD3900" s="36"/>
      <c r="AE3900" s="49"/>
      <c r="AF3900" s="246"/>
      <c r="AG3900" s="257">
        <f t="shared" si="348"/>
        <v>0</v>
      </c>
      <c r="AH3900" s="252" t="str">
        <f t="shared" si="350"/>
        <v/>
      </c>
      <c r="AI3900" s="258">
        <f t="shared" si="351"/>
        <v>0</v>
      </c>
    </row>
    <row r="3901" spans="1:35" ht="14.25" customHeight="1" x14ac:dyDescent="0.2">
      <c r="A3901" s="20"/>
      <c r="B3901" s="7"/>
      <c r="C3901" s="7"/>
      <c r="D3901" s="88"/>
      <c r="E3901" s="6"/>
      <c r="F3901" s="88"/>
      <c r="G3901" s="14"/>
      <c r="H3901" s="14"/>
      <c r="I3901" s="17"/>
      <c r="J3901" s="17"/>
      <c r="K3901" s="6"/>
      <c r="L3901" s="6"/>
      <c r="M3901" s="136"/>
      <c r="N3901" s="14"/>
      <c r="O3901" s="26"/>
      <c r="P3901" s="14"/>
      <c r="Q3901" s="14"/>
      <c r="R3901" s="14"/>
      <c r="S3901" s="14"/>
      <c r="T3901" s="14"/>
      <c r="U3901" s="14"/>
      <c r="V3901" s="6"/>
      <c r="W3901" s="256">
        <f t="shared" si="347"/>
        <v>0</v>
      </c>
      <c r="X3901" s="144" t="str">
        <f t="shared" si="349"/>
        <v/>
      </c>
      <c r="Y3901" s="26"/>
      <c r="Z3901" s="34"/>
      <c r="AA3901" s="34"/>
      <c r="AB3901" s="34"/>
      <c r="AC3901" s="35"/>
      <c r="AD3901" s="36"/>
      <c r="AE3901" s="49"/>
      <c r="AF3901" s="246"/>
      <c r="AG3901" s="257">
        <f t="shared" si="348"/>
        <v>0</v>
      </c>
      <c r="AH3901" s="252" t="str">
        <f t="shared" si="350"/>
        <v/>
      </c>
      <c r="AI3901" s="258">
        <f t="shared" si="351"/>
        <v>0</v>
      </c>
    </row>
    <row r="3902" spans="1:35" ht="14.25" customHeight="1" x14ac:dyDescent="0.2">
      <c r="A3902" s="20"/>
      <c r="B3902" s="7"/>
      <c r="C3902" s="7"/>
      <c r="D3902" s="88"/>
      <c r="E3902" s="6"/>
      <c r="F3902" s="88"/>
      <c r="G3902" s="14"/>
      <c r="H3902" s="14"/>
      <c r="I3902" s="17"/>
      <c r="J3902" s="17"/>
      <c r="K3902" s="6"/>
      <c r="L3902" s="6"/>
      <c r="M3902" s="136"/>
      <c r="N3902" s="14"/>
      <c r="O3902" s="26"/>
      <c r="P3902" s="14"/>
      <c r="Q3902" s="14"/>
      <c r="R3902" s="14"/>
      <c r="S3902" s="14"/>
      <c r="T3902" s="14"/>
      <c r="U3902" s="14"/>
      <c r="V3902" s="6"/>
      <c r="W3902" s="256">
        <f t="shared" si="347"/>
        <v>0</v>
      </c>
      <c r="X3902" s="144" t="str">
        <f t="shared" si="349"/>
        <v/>
      </c>
      <c r="Y3902" s="26"/>
      <c r="Z3902" s="34"/>
      <c r="AA3902" s="34"/>
      <c r="AB3902" s="34"/>
      <c r="AC3902" s="35"/>
      <c r="AD3902" s="36"/>
      <c r="AE3902" s="49"/>
      <c r="AF3902" s="246"/>
      <c r="AG3902" s="257">
        <f t="shared" si="348"/>
        <v>0</v>
      </c>
      <c r="AH3902" s="252" t="str">
        <f t="shared" si="350"/>
        <v/>
      </c>
      <c r="AI3902" s="258">
        <f t="shared" si="351"/>
        <v>0</v>
      </c>
    </row>
    <row r="3903" spans="1:35" ht="14.25" customHeight="1" x14ac:dyDescent="0.2">
      <c r="A3903" s="20"/>
      <c r="B3903" s="7"/>
      <c r="C3903" s="7"/>
      <c r="D3903" s="88"/>
      <c r="E3903" s="6"/>
      <c r="F3903" s="88"/>
      <c r="G3903" s="14"/>
      <c r="H3903" s="14"/>
      <c r="I3903" s="17"/>
      <c r="J3903" s="17"/>
      <c r="K3903" s="6"/>
      <c r="L3903" s="6"/>
      <c r="M3903" s="136"/>
      <c r="N3903" s="14"/>
      <c r="O3903" s="26"/>
      <c r="P3903" s="14"/>
      <c r="Q3903" s="14"/>
      <c r="R3903" s="14"/>
      <c r="S3903" s="14"/>
      <c r="T3903" s="14"/>
      <c r="U3903" s="14"/>
      <c r="V3903" s="6"/>
      <c r="W3903" s="256">
        <f t="shared" si="347"/>
        <v>0</v>
      </c>
      <c r="X3903" s="144" t="str">
        <f t="shared" si="349"/>
        <v/>
      </c>
      <c r="Y3903" s="26"/>
      <c r="Z3903" s="34"/>
      <c r="AA3903" s="34"/>
      <c r="AB3903" s="34"/>
      <c r="AC3903" s="35"/>
      <c r="AD3903" s="36"/>
      <c r="AE3903" s="49"/>
      <c r="AF3903" s="246"/>
      <c r="AG3903" s="257">
        <f t="shared" si="348"/>
        <v>0</v>
      </c>
      <c r="AH3903" s="252" t="str">
        <f t="shared" si="350"/>
        <v/>
      </c>
      <c r="AI3903" s="258">
        <f t="shared" si="351"/>
        <v>0</v>
      </c>
    </row>
    <row r="3904" spans="1:35" ht="14.25" customHeight="1" x14ac:dyDescent="0.2">
      <c r="A3904" s="20"/>
      <c r="B3904" s="7"/>
      <c r="C3904" s="7"/>
      <c r="D3904" s="88"/>
      <c r="E3904" s="6"/>
      <c r="F3904" s="88"/>
      <c r="G3904" s="14"/>
      <c r="H3904" s="14"/>
      <c r="I3904" s="17"/>
      <c r="J3904" s="17"/>
      <c r="K3904" s="6"/>
      <c r="L3904" s="6"/>
      <c r="M3904" s="136"/>
      <c r="N3904" s="14"/>
      <c r="O3904" s="26"/>
      <c r="P3904" s="14"/>
      <c r="Q3904" s="14"/>
      <c r="R3904" s="14"/>
      <c r="S3904" s="14"/>
      <c r="T3904" s="14"/>
      <c r="U3904" s="14"/>
      <c r="V3904" s="6"/>
      <c r="W3904" s="256">
        <f t="shared" si="347"/>
        <v>0</v>
      </c>
      <c r="X3904" s="144" t="str">
        <f t="shared" si="349"/>
        <v/>
      </c>
      <c r="Y3904" s="26"/>
      <c r="Z3904" s="34"/>
      <c r="AA3904" s="34"/>
      <c r="AB3904" s="34"/>
      <c r="AC3904" s="35"/>
      <c r="AD3904" s="36"/>
      <c r="AE3904" s="49"/>
      <c r="AF3904" s="246"/>
      <c r="AG3904" s="257">
        <f t="shared" si="348"/>
        <v>0</v>
      </c>
      <c r="AH3904" s="252" t="str">
        <f t="shared" si="350"/>
        <v/>
      </c>
      <c r="AI3904" s="258">
        <f t="shared" si="351"/>
        <v>0</v>
      </c>
    </row>
    <row r="3905" spans="1:35" ht="14.25" customHeight="1" x14ac:dyDescent="0.2">
      <c r="A3905" s="20"/>
      <c r="B3905" s="7"/>
      <c r="C3905" s="7"/>
      <c r="D3905" s="88"/>
      <c r="E3905" s="6"/>
      <c r="F3905" s="88"/>
      <c r="G3905" s="14"/>
      <c r="H3905" s="14"/>
      <c r="I3905" s="17"/>
      <c r="J3905" s="17"/>
      <c r="K3905" s="6"/>
      <c r="L3905" s="6"/>
      <c r="M3905" s="136"/>
      <c r="N3905" s="14"/>
      <c r="O3905" s="26"/>
      <c r="P3905" s="14"/>
      <c r="Q3905" s="14"/>
      <c r="R3905" s="14"/>
      <c r="S3905" s="14"/>
      <c r="T3905" s="14"/>
      <c r="U3905" s="14"/>
      <c r="V3905" s="6"/>
      <c r="W3905" s="256">
        <f t="shared" si="347"/>
        <v>0</v>
      </c>
      <c r="X3905" s="144" t="str">
        <f t="shared" si="349"/>
        <v/>
      </c>
      <c r="Y3905" s="26"/>
      <c r="Z3905" s="34"/>
      <c r="AA3905" s="34"/>
      <c r="AB3905" s="34"/>
      <c r="AC3905" s="35"/>
      <c r="AD3905" s="36"/>
      <c r="AE3905" s="49"/>
      <c r="AF3905" s="246"/>
      <c r="AG3905" s="257">
        <f t="shared" si="348"/>
        <v>0</v>
      </c>
      <c r="AH3905" s="252" t="str">
        <f t="shared" si="350"/>
        <v/>
      </c>
      <c r="AI3905" s="258">
        <f t="shared" si="351"/>
        <v>0</v>
      </c>
    </row>
    <row r="3906" spans="1:35" ht="14.25" customHeight="1" x14ac:dyDescent="0.2">
      <c r="A3906" s="20"/>
      <c r="B3906" s="7"/>
      <c r="C3906" s="7"/>
      <c r="D3906" s="88"/>
      <c r="E3906" s="6"/>
      <c r="F3906" s="88"/>
      <c r="G3906" s="14"/>
      <c r="H3906" s="14"/>
      <c r="I3906" s="17"/>
      <c r="J3906" s="17"/>
      <c r="K3906" s="6"/>
      <c r="L3906" s="6"/>
      <c r="M3906" s="136"/>
      <c r="N3906" s="14"/>
      <c r="O3906" s="26"/>
      <c r="P3906" s="14"/>
      <c r="Q3906" s="14"/>
      <c r="R3906" s="14"/>
      <c r="S3906" s="14"/>
      <c r="T3906" s="14"/>
      <c r="U3906" s="14"/>
      <c r="V3906" s="6"/>
      <c r="W3906" s="256">
        <f t="shared" si="347"/>
        <v>0</v>
      </c>
      <c r="X3906" s="144" t="str">
        <f t="shared" si="349"/>
        <v/>
      </c>
      <c r="Y3906" s="26"/>
      <c r="Z3906" s="34"/>
      <c r="AA3906" s="34"/>
      <c r="AB3906" s="34"/>
      <c r="AC3906" s="35"/>
      <c r="AD3906" s="36"/>
      <c r="AE3906" s="49"/>
      <c r="AF3906" s="246"/>
      <c r="AG3906" s="257">
        <f t="shared" si="348"/>
        <v>0</v>
      </c>
      <c r="AH3906" s="252" t="str">
        <f t="shared" si="350"/>
        <v/>
      </c>
      <c r="AI3906" s="258">
        <f t="shared" si="351"/>
        <v>0</v>
      </c>
    </row>
    <row r="3907" spans="1:35" ht="14.25" customHeight="1" x14ac:dyDescent="0.2">
      <c r="A3907" s="20"/>
      <c r="B3907" s="7"/>
      <c r="C3907" s="7"/>
      <c r="D3907" s="88"/>
      <c r="E3907" s="6"/>
      <c r="F3907" s="88"/>
      <c r="G3907" s="14"/>
      <c r="H3907" s="14"/>
      <c r="I3907" s="17"/>
      <c r="J3907" s="17"/>
      <c r="K3907" s="6"/>
      <c r="L3907" s="6"/>
      <c r="M3907" s="136"/>
      <c r="N3907" s="14"/>
      <c r="O3907" s="26"/>
      <c r="P3907" s="14"/>
      <c r="Q3907" s="14"/>
      <c r="R3907" s="14"/>
      <c r="S3907" s="14"/>
      <c r="T3907" s="14"/>
      <c r="U3907" s="14"/>
      <c r="V3907" s="6"/>
      <c r="W3907" s="256">
        <f t="shared" si="347"/>
        <v>0</v>
      </c>
      <c r="X3907" s="144" t="str">
        <f t="shared" si="349"/>
        <v/>
      </c>
      <c r="Y3907" s="26"/>
      <c r="Z3907" s="34"/>
      <c r="AA3907" s="34"/>
      <c r="AB3907" s="34"/>
      <c r="AC3907" s="35"/>
      <c r="AD3907" s="36"/>
      <c r="AE3907" s="49"/>
      <c r="AF3907" s="246"/>
      <c r="AG3907" s="257">
        <f t="shared" si="348"/>
        <v>0</v>
      </c>
      <c r="AH3907" s="252" t="str">
        <f t="shared" si="350"/>
        <v/>
      </c>
      <c r="AI3907" s="258">
        <f t="shared" si="351"/>
        <v>0</v>
      </c>
    </row>
    <row r="3908" spans="1:35" ht="14.25" customHeight="1" x14ac:dyDescent="0.2">
      <c r="A3908" s="20"/>
      <c r="B3908" s="7"/>
      <c r="C3908" s="7"/>
      <c r="D3908" s="88"/>
      <c r="E3908" s="6"/>
      <c r="F3908" s="88"/>
      <c r="G3908" s="14"/>
      <c r="H3908" s="14"/>
      <c r="I3908" s="17"/>
      <c r="J3908" s="17"/>
      <c r="K3908" s="6"/>
      <c r="L3908" s="6"/>
      <c r="M3908" s="136"/>
      <c r="N3908" s="14"/>
      <c r="O3908" s="26"/>
      <c r="P3908" s="14"/>
      <c r="Q3908" s="14"/>
      <c r="R3908" s="14"/>
      <c r="S3908" s="14"/>
      <c r="T3908" s="14"/>
      <c r="U3908" s="14"/>
      <c r="V3908" s="6"/>
      <c r="W3908" s="256">
        <f t="shared" si="347"/>
        <v>0</v>
      </c>
      <c r="X3908" s="144" t="str">
        <f t="shared" si="349"/>
        <v/>
      </c>
      <c r="Y3908" s="26"/>
      <c r="Z3908" s="34"/>
      <c r="AA3908" s="34"/>
      <c r="AB3908" s="34"/>
      <c r="AC3908" s="35"/>
      <c r="AD3908" s="36"/>
      <c r="AE3908" s="49"/>
      <c r="AF3908" s="246"/>
      <c r="AG3908" s="257">
        <f t="shared" si="348"/>
        <v>0</v>
      </c>
      <c r="AH3908" s="252" t="str">
        <f t="shared" si="350"/>
        <v/>
      </c>
      <c r="AI3908" s="258">
        <f t="shared" si="351"/>
        <v>0</v>
      </c>
    </row>
    <row r="3909" spans="1:35" ht="14.25" customHeight="1" x14ac:dyDescent="0.2">
      <c r="A3909" s="20"/>
      <c r="B3909" s="7"/>
      <c r="C3909" s="7"/>
      <c r="D3909" s="88"/>
      <c r="E3909" s="6"/>
      <c r="F3909" s="88"/>
      <c r="G3909" s="14"/>
      <c r="H3909" s="14"/>
      <c r="I3909" s="17"/>
      <c r="J3909" s="17"/>
      <c r="K3909" s="6"/>
      <c r="L3909" s="6"/>
      <c r="M3909" s="136"/>
      <c r="N3909" s="14"/>
      <c r="O3909" s="26"/>
      <c r="P3909" s="14"/>
      <c r="Q3909" s="14"/>
      <c r="R3909" s="14"/>
      <c r="S3909" s="14"/>
      <c r="T3909" s="14"/>
      <c r="U3909" s="14"/>
      <c r="V3909" s="6"/>
      <c r="W3909" s="256">
        <f t="shared" si="347"/>
        <v>0</v>
      </c>
      <c r="X3909" s="144" t="str">
        <f t="shared" si="349"/>
        <v/>
      </c>
      <c r="Y3909" s="26"/>
      <c r="Z3909" s="34"/>
      <c r="AA3909" s="34"/>
      <c r="AB3909" s="34"/>
      <c r="AC3909" s="35"/>
      <c r="AD3909" s="36"/>
      <c r="AE3909" s="49"/>
      <c r="AF3909" s="246"/>
      <c r="AG3909" s="257">
        <f t="shared" si="348"/>
        <v>0</v>
      </c>
      <c r="AH3909" s="252" t="str">
        <f t="shared" si="350"/>
        <v/>
      </c>
      <c r="AI3909" s="258">
        <f t="shared" si="351"/>
        <v>0</v>
      </c>
    </row>
    <row r="3910" spans="1:35" ht="14.25" customHeight="1" x14ac:dyDescent="0.2">
      <c r="A3910" s="20"/>
      <c r="B3910" s="7"/>
      <c r="C3910" s="7"/>
      <c r="D3910" s="88"/>
      <c r="E3910" s="6"/>
      <c r="F3910" s="88"/>
      <c r="G3910" s="14"/>
      <c r="H3910" s="14"/>
      <c r="I3910" s="17"/>
      <c r="J3910" s="17"/>
      <c r="K3910" s="6"/>
      <c r="L3910" s="6"/>
      <c r="M3910" s="136"/>
      <c r="N3910" s="14"/>
      <c r="O3910" s="26"/>
      <c r="P3910" s="14"/>
      <c r="Q3910" s="14"/>
      <c r="R3910" s="14"/>
      <c r="S3910" s="14"/>
      <c r="T3910" s="14"/>
      <c r="U3910" s="14"/>
      <c r="V3910" s="6"/>
      <c r="W3910" s="256">
        <f t="shared" si="347"/>
        <v>0</v>
      </c>
      <c r="X3910" s="144" t="str">
        <f t="shared" si="349"/>
        <v/>
      </c>
      <c r="Y3910" s="26"/>
      <c r="Z3910" s="34"/>
      <c r="AA3910" s="34"/>
      <c r="AB3910" s="34"/>
      <c r="AC3910" s="35"/>
      <c r="AD3910" s="36"/>
      <c r="AE3910" s="49"/>
      <c r="AF3910" s="246"/>
      <c r="AG3910" s="257">
        <f t="shared" si="348"/>
        <v>0</v>
      </c>
      <c r="AH3910" s="252" t="str">
        <f t="shared" si="350"/>
        <v/>
      </c>
      <c r="AI3910" s="258">
        <f t="shared" si="351"/>
        <v>0</v>
      </c>
    </row>
    <row r="3911" spans="1:35" ht="14.25" customHeight="1" x14ac:dyDescent="0.2">
      <c r="A3911" s="20"/>
      <c r="B3911" s="7"/>
      <c r="C3911" s="7"/>
      <c r="D3911" s="88"/>
      <c r="E3911" s="6"/>
      <c r="F3911" s="88"/>
      <c r="G3911" s="14"/>
      <c r="H3911" s="14"/>
      <c r="I3911" s="17"/>
      <c r="J3911" s="17"/>
      <c r="K3911" s="6"/>
      <c r="L3911" s="6"/>
      <c r="M3911" s="136"/>
      <c r="N3911" s="14"/>
      <c r="O3911" s="26"/>
      <c r="P3911" s="14"/>
      <c r="Q3911" s="14"/>
      <c r="R3911" s="14"/>
      <c r="S3911" s="14"/>
      <c r="T3911" s="14"/>
      <c r="U3911" s="14"/>
      <c r="V3911" s="6"/>
      <c r="W3911" s="256">
        <f t="shared" si="347"/>
        <v>0</v>
      </c>
      <c r="X3911" s="144" t="str">
        <f t="shared" si="349"/>
        <v/>
      </c>
      <c r="Y3911" s="26"/>
      <c r="Z3911" s="34"/>
      <c r="AA3911" s="34"/>
      <c r="AB3911" s="34"/>
      <c r="AC3911" s="35"/>
      <c r="AD3911" s="36"/>
      <c r="AE3911" s="49"/>
      <c r="AF3911" s="246"/>
      <c r="AG3911" s="257">
        <f t="shared" si="348"/>
        <v>0</v>
      </c>
      <c r="AH3911" s="252" t="str">
        <f t="shared" si="350"/>
        <v/>
      </c>
      <c r="AI3911" s="258">
        <f t="shared" si="351"/>
        <v>0</v>
      </c>
    </row>
    <row r="3912" spans="1:35" ht="14.25" customHeight="1" x14ac:dyDescent="0.2">
      <c r="A3912" s="20"/>
      <c r="B3912" s="7"/>
      <c r="C3912" s="7"/>
      <c r="D3912" s="88"/>
      <c r="E3912" s="6"/>
      <c r="F3912" s="88"/>
      <c r="G3912" s="14"/>
      <c r="H3912" s="14"/>
      <c r="I3912" s="17"/>
      <c r="J3912" s="17"/>
      <c r="K3912" s="6"/>
      <c r="L3912" s="6"/>
      <c r="M3912" s="136"/>
      <c r="N3912" s="14"/>
      <c r="O3912" s="26"/>
      <c r="P3912" s="14"/>
      <c r="Q3912" s="14"/>
      <c r="R3912" s="14"/>
      <c r="S3912" s="14"/>
      <c r="T3912" s="14"/>
      <c r="U3912" s="14"/>
      <c r="V3912" s="6"/>
      <c r="W3912" s="256">
        <f t="shared" si="347"/>
        <v>0</v>
      </c>
      <c r="X3912" s="144" t="str">
        <f t="shared" si="349"/>
        <v/>
      </c>
      <c r="Y3912" s="26"/>
      <c r="Z3912" s="34"/>
      <c r="AA3912" s="34"/>
      <c r="AB3912" s="34"/>
      <c r="AC3912" s="35"/>
      <c r="AD3912" s="36"/>
      <c r="AE3912" s="49"/>
      <c r="AF3912" s="246"/>
      <c r="AG3912" s="257">
        <f t="shared" si="348"/>
        <v>0</v>
      </c>
      <c r="AH3912" s="252" t="str">
        <f t="shared" si="350"/>
        <v/>
      </c>
      <c r="AI3912" s="258">
        <f t="shared" si="351"/>
        <v>0</v>
      </c>
    </row>
    <row r="3913" spans="1:35" ht="14.25" customHeight="1" x14ac:dyDescent="0.2">
      <c r="A3913" s="20"/>
      <c r="B3913" s="7"/>
      <c r="C3913" s="7"/>
      <c r="D3913" s="88"/>
      <c r="E3913" s="6"/>
      <c r="F3913" s="88"/>
      <c r="G3913" s="14"/>
      <c r="H3913" s="14"/>
      <c r="I3913" s="17"/>
      <c r="J3913" s="17"/>
      <c r="K3913" s="6"/>
      <c r="L3913" s="6"/>
      <c r="M3913" s="136"/>
      <c r="N3913" s="14"/>
      <c r="O3913" s="26"/>
      <c r="P3913" s="14"/>
      <c r="Q3913" s="14"/>
      <c r="R3913" s="14"/>
      <c r="S3913" s="14"/>
      <c r="T3913" s="14"/>
      <c r="U3913" s="14"/>
      <c r="V3913" s="6"/>
      <c r="W3913" s="256">
        <f t="shared" si="347"/>
        <v>0</v>
      </c>
      <c r="X3913" s="144" t="str">
        <f t="shared" si="349"/>
        <v/>
      </c>
      <c r="Y3913" s="26"/>
      <c r="Z3913" s="34"/>
      <c r="AA3913" s="34"/>
      <c r="AB3913" s="34"/>
      <c r="AC3913" s="35"/>
      <c r="AD3913" s="36"/>
      <c r="AE3913" s="49"/>
      <c r="AF3913" s="246"/>
      <c r="AG3913" s="257">
        <f t="shared" si="348"/>
        <v>0</v>
      </c>
      <c r="AH3913" s="252" t="str">
        <f t="shared" si="350"/>
        <v/>
      </c>
      <c r="AI3913" s="258">
        <f t="shared" si="351"/>
        <v>0</v>
      </c>
    </row>
    <row r="3914" spans="1:35" ht="14.25" customHeight="1" x14ac:dyDescent="0.2">
      <c r="A3914" s="20"/>
      <c r="B3914" s="7"/>
      <c r="C3914" s="7"/>
      <c r="D3914" s="88"/>
      <c r="E3914" s="6"/>
      <c r="F3914" s="88"/>
      <c r="G3914" s="14"/>
      <c r="H3914" s="14"/>
      <c r="I3914" s="17"/>
      <c r="J3914" s="17"/>
      <c r="K3914" s="6"/>
      <c r="L3914" s="6"/>
      <c r="M3914" s="136"/>
      <c r="N3914" s="14"/>
      <c r="O3914" s="26"/>
      <c r="P3914" s="14"/>
      <c r="Q3914" s="14"/>
      <c r="R3914" s="14"/>
      <c r="S3914" s="14"/>
      <c r="T3914" s="14"/>
      <c r="U3914" s="14"/>
      <c r="V3914" s="6"/>
      <c r="W3914" s="256">
        <f t="shared" si="347"/>
        <v>0</v>
      </c>
      <c r="X3914" s="144" t="str">
        <f t="shared" si="349"/>
        <v/>
      </c>
      <c r="Y3914" s="26"/>
      <c r="Z3914" s="34"/>
      <c r="AA3914" s="34"/>
      <c r="AB3914" s="34"/>
      <c r="AC3914" s="35"/>
      <c r="AD3914" s="36"/>
      <c r="AE3914" s="49"/>
      <c r="AF3914" s="246"/>
      <c r="AG3914" s="257">
        <f t="shared" si="348"/>
        <v>0</v>
      </c>
      <c r="AH3914" s="252" t="str">
        <f t="shared" si="350"/>
        <v/>
      </c>
      <c r="AI3914" s="258">
        <f t="shared" si="351"/>
        <v>0</v>
      </c>
    </row>
    <row r="3915" spans="1:35" ht="14.25" customHeight="1" x14ac:dyDescent="0.2">
      <c r="A3915" s="20"/>
      <c r="B3915" s="7"/>
      <c r="C3915" s="7"/>
      <c r="D3915" s="88"/>
      <c r="E3915" s="6"/>
      <c r="F3915" s="88"/>
      <c r="G3915" s="14"/>
      <c r="H3915" s="14"/>
      <c r="I3915" s="17"/>
      <c r="J3915" s="17"/>
      <c r="K3915" s="6"/>
      <c r="L3915" s="6"/>
      <c r="M3915" s="136"/>
      <c r="N3915" s="14"/>
      <c r="O3915" s="26"/>
      <c r="P3915" s="14"/>
      <c r="Q3915" s="14"/>
      <c r="R3915" s="14"/>
      <c r="S3915" s="14"/>
      <c r="T3915" s="14"/>
      <c r="U3915" s="14"/>
      <c r="V3915" s="6"/>
      <c r="W3915" s="256">
        <f t="shared" si="347"/>
        <v>0</v>
      </c>
      <c r="X3915" s="144" t="str">
        <f t="shared" si="349"/>
        <v/>
      </c>
      <c r="Y3915" s="26"/>
      <c r="Z3915" s="34"/>
      <c r="AA3915" s="34"/>
      <c r="AB3915" s="34"/>
      <c r="AC3915" s="35"/>
      <c r="AD3915" s="36"/>
      <c r="AE3915" s="49"/>
      <c r="AF3915" s="246"/>
      <c r="AG3915" s="257">
        <f t="shared" si="348"/>
        <v>0</v>
      </c>
      <c r="AH3915" s="252" t="str">
        <f t="shared" si="350"/>
        <v/>
      </c>
      <c r="AI3915" s="258">
        <f t="shared" si="351"/>
        <v>0</v>
      </c>
    </row>
    <row r="3916" spans="1:35" ht="14.25" customHeight="1" x14ac:dyDescent="0.2">
      <c r="A3916" s="20"/>
      <c r="B3916" s="7"/>
      <c r="C3916" s="7"/>
      <c r="D3916" s="88"/>
      <c r="E3916" s="6"/>
      <c r="F3916" s="88"/>
      <c r="G3916" s="14"/>
      <c r="H3916" s="14"/>
      <c r="I3916" s="17"/>
      <c r="J3916" s="17"/>
      <c r="K3916" s="6"/>
      <c r="L3916" s="6"/>
      <c r="M3916" s="136"/>
      <c r="N3916" s="14"/>
      <c r="O3916" s="26"/>
      <c r="P3916" s="14"/>
      <c r="Q3916" s="14"/>
      <c r="R3916" s="14"/>
      <c r="S3916" s="14"/>
      <c r="T3916" s="14"/>
      <c r="U3916" s="14"/>
      <c r="V3916" s="6"/>
      <c r="W3916" s="256">
        <f t="shared" si="347"/>
        <v>0</v>
      </c>
      <c r="X3916" s="144" t="str">
        <f t="shared" si="349"/>
        <v/>
      </c>
      <c r="Y3916" s="26"/>
      <c r="Z3916" s="34"/>
      <c r="AA3916" s="34"/>
      <c r="AB3916" s="34"/>
      <c r="AC3916" s="35"/>
      <c r="AD3916" s="36"/>
      <c r="AE3916" s="49"/>
      <c r="AF3916" s="246"/>
      <c r="AG3916" s="257">
        <f t="shared" si="348"/>
        <v>0</v>
      </c>
      <c r="AH3916" s="252" t="str">
        <f t="shared" si="350"/>
        <v/>
      </c>
      <c r="AI3916" s="258">
        <f t="shared" si="351"/>
        <v>0</v>
      </c>
    </row>
    <row r="3917" spans="1:35" ht="14.25" customHeight="1" x14ac:dyDescent="0.2">
      <c r="A3917" s="20"/>
      <c r="B3917" s="7"/>
      <c r="C3917" s="7"/>
      <c r="D3917" s="88"/>
      <c r="E3917" s="6"/>
      <c r="F3917" s="88"/>
      <c r="G3917" s="14"/>
      <c r="H3917" s="14"/>
      <c r="I3917" s="17"/>
      <c r="J3917" s="17"/>
      <c r="K3917" s="6"/>
      <c r="L3917" s="6"/>
      <c r="M3917" s="136"/>
      <c r="N3917" s="14"/>
      <c r="O3917" s="26"/>
      <c r="P3917" s="14"/>
      <c r="Q3917" s="14"/>
      <c r="R3917" s="14"/>
      <c r="S3917" s="14"/>
      <c r="T3917" s="14"/>
      <c r="U3917" s="14"/>
      <c r="V3917" s="6"/>
      <c r="W3917" s="256">
        <f t="shared" si="347"/>
        <v>0</v>
      </c>
      <c r="X3917" s="144" t="str">
        <f t="shared" si="349"/>
        <v/>
      </c>
      <c r="Y3917" s="26"/>
      <c r="Z3917" s="34"/>
      <c r="AA3917" s="34"/>
      <c r="AB3917" s="34"/>
      <c r="AC3917" s="35"/>
      <c r="AD3917" s="36"/>
      <c r="AE3917" s="49"/>
      <c r="AF3917" s="246"/>
      <c r="AG3917" s="257">
        <f t="shared" si="348"/>
        <v>0</v>
      </c>
      <c r="AH3917" s="252" t="str">
        <f t="shared" si="350"/>
        <v/>
      </c>
      <c r="AI3917" s="258">
        <f t="shared" si="351"/>
        <v>0</v>
      </c>
    </row>
    <row r="3918" spans="1:35" ht="14.25" customHeight="1" x14ac:dyDescent="0.2">
      <c r="A3918" s="20"/>
      <c r="B3918" s="7"/>
      <c r="C3918" s="7"/>
      <c r="D3918" s="88"/>
      <c r="E3918" s="6"/>
      <c r="F3918" s="88"/>
      <c r="G3918" s="14"/>
      <c r="H3918" s="14"/>
      <c r="I3918" s="17"/>
      <c r="J3918" s="17"/>
      <c r="K3918" s="6"/>
      <c r="L3918" s="6"/>
      <c r="M3918" s="136"/>
      <c r="N3918" s="14"/>
      <c r="O3918" s="26"/>
      <c r="P3918" s="14"/>
      <c r="Q3918" s="14"/>
      <c r="R3918" s="14"/>
      <c r="S3918" s="14"/>
      <c r="T3918" s="14"/>
      <c r="U3918" s="14"/>
      <c r="V3918" s="6"/>
      <c r="W3918" s="256">
        <f t="shared" si="347"/>
        <v>0</v>
      </c>
      <c r="X3918" s="144" t="str">
        <f t="shared" si="349"/>
        <v/>
      </c>
      <c r="Y3918" s="26"/>
      <c r="Z3918" s="34"/>
      <c r="AA3918" s="34"/>
      <c r="AB3918" s="34"/>
      <c r="AC3918" s="35"/>
      <c r="AD3918" s="36"/>
      <c r="AE3918" s="49"/>
      <c r="AF3918" s="246"/>
      <c r="AG3918" s="257">
        <f t="shared" si="348"/>
        <v>0</v>
      </c>
      <c r="AH3918" s="252" t="str">
        <f t="shared" si="350"/>
        <v/>
      </c>
      <c r="AI3918" s="258">
        <f t="shared" si="351"/>
        <v>0</v>
      </c>
    </row>
    <row r="3919" spans="1:35" ht="14.25" customHeight="1" x14ac:dyDescent="0.2">
      <c r="A3919" s="20"/>
      <c r="B3919" s="7"/>
      <c r="C3919" s="7"/>
      <c r="D3919" s="88"/>
      <c r="E3919" s="6"/>
      <c r="F3919" s="88"/>
      <c r="G3919" s="14"/>
      <c r="H3919" s="14"/>
      <c r="I3919" s="17"/>
      <c r="J3919" s="17"/>
      <c r="K3919" s="6"/>
      <c r="L3919" s="6"/>
      <c r="M3919" s="136"/>
      <c r="N3919" s="14"/>
      <c r="O3919" s="26"/>
      <c r="P3919" s="14"/>
      <c r="Q3919" s="14"/>
      <c r="R3919" s="14"/>
      <c r="S3919" s="14"/>
      <c r="T3919" s="14"/>
      <c r="U3919" s="14"/>
      <c r="V3919" s="6"/>
      <c r="W3919" s="256">
        <f t="shared" si="347"/>
        <v>0</v>
      </c>
      <c r="X3919" s="144" t="str">
        <f t="shared" si="349"/>
        <v/>
      </c>
      <c r="Y3919" s="26"/>
      <c r="Z3919" s="34"/>
      <c r="AA3919" s="34"/>
      <c r="AB3919" s="34"/>
      <c r="AC3919" s="35"/>
      <c r="AD3919" s="36"/>
      <c r="AE3919" s="49"/>
      <c r="AF3919" s="246"/>
      <c r="AG3919" s="257">
        <f t="shared" si="348"/>
        <v>0</v>
      </c>
      <c r="AH3919" s="252" t="str">
        <f t="shared" si="350"/>
        <v/>
      </c>
      <c r="AI3919" s="258">
        <f t="shared" si="351"/>
        <v>0</v>
      </c>
    </row>
    <row r="3920" spans="1:35" ht="14.25" customHeight="1" x14ac:dyDescent="0.2">
      <c r="A3920" s="20"/>
      <c r="B3920" s="7"/>
      <c r="C3920" s="7"/>
      <c r="D3920" s="88"/>
      <c r="E3920" s="6"/>
      <c r="F3920" s="88"/>
      <c r="G3920" s="14"/>
      <c r="H3920" s="14"/>
      <c r="I3920" s="17"/>
      <c r="J3920" s="17"/>
      <c r="K3920" s="6"/>
      <c r="L3920" s="6"/>
      <c r="M3920" s="136"/>
      <c r="N3920" s="14"/>
      <c r="O3920" s="26"/>
      <c r="P3920" s="14"/>
      <c r="Q3920" s="14"/>
      <c r="R3920" s="14"/>
      <c r="S3920" s="14"/>
      <c r="T3920" s="14"/>
      <c r="U3920" s="14"/>
      <c r="V3920" s="6"/>
      <c r="W3920" s="256">
        <f t="shared" si="347"/>
        <v>0</v>
      </c>
      <c r="X3920" s="144" t="str">
        <f t="shared" si="349"/>
        <v/>
      </c>
      <c r="Y3920" s="26"/>
      <c r="Z3920" s="34"/>
      <c r="AA3920" s="34"/>
      <c r="AB3920" s="34"/>
      <c r="AC3920" s="35"/>
      <c r="AD3920" s="36"/>
      <c r="AE3920" s="49"/>
      <c r="AF3920" s="246"/>
      <c r="AG3920" s="257">
        <f t="shared" si="348"/>
        <v>0</v>
      </c>
      <c r="AH3920" s="252" t="str">
        <f t="shared" si="350"/>
        <v/>
      </c>
      <c r="AI3920" s="258">
        <f t="shared" si="351"/>
        <v>0</v>
      </c>
    </row>
    <row r="3921" spans="1:35" ht="14.25" customHeight="1" x14ac:dyDescent="0.2">
      <c r="A3921" s="20"/>
      <c r="B3921" s="7"/>
      <c r="C3921" s="7"/>
      <c r="D3921" s="88"/>
      <c r="E3921" s="6"/>
      <c r="F3921" s="88"/>
      <c r="G3921" s="14"/>
      <c r="H3921" s="14"/>
      <c r="I3921" s="17"/>
      <c r="J3921" s="17"/>
      <c r="K3921" s="6"/>
      <c r="L3921" s="6"/>
      <c r="M3921" s="136"/>
      <c r="N3921" s="14"/>
      <c r="O3921" s="26"/>
      <c r="P3921" s="14"/>
      <c r="Q3921" s="14"/>
      <c r="R3921" s="14"/>
      <c r="S3921" s="14"/>
      <c r="T3921" s="14"/>
      <c r="U3921" s="14"/>
      <c r="V3921" s="6"/>
      <c r="W3921" s="256">
        <f t="shared" si="347"/>
        <v>0</v>
      </c>
      <c r="X3921" s="144" t="str">
        <f t="shared" si="349"/>
        <v/>
      </c>
      <c r="Y3921" s="26"/>
      <c r="Z3921" s="34"/>
      <c r="AA3921" s="34"/>
      <c r="AB3921" s="34"/>
      <c r="AC3921" s="35"/>
      <c r="AD3921" s="36"/>
      <c r="AE3921" s="49"/>
      <c r="AF3921" s="246"/>
      <c r="AG3921" s="257">
        <f t="shared" si="348"/>
        <v>0</v>
      </c>
      <c r="AH3921" s="252" t="str">
        <f t="shared" si="350"/>
        <v/>
      </c>
      <c r="AI3921" s="258">
        <f t="shared" si="351"/>
        <v>0</v>
      </c>
    </row>
    <row r="3922" spans="1:35" ht="14.25" customHeight="1" x14ac:dyDescent="0.2">
      <c r="A3922" s="20"/>
      <c r="B3922" s="7"/>
      <c r="C3922" s="7"/>
      <c r="D3922" s="88"/>
      <c r="E3922" s="6"/>
      <c r="F3922" s="88"/>
      <c r="G3922" s="14"/>
      <c r="H3922" s="14"/>
      <c r="I3922" s="17"/>
      <c r="J3922" s="17"/>
      <c r="K3922" s="6"/>
      <c r="L3922" s="6"/>
      <c r="M3922" s="136"/>
      <c r="N3922" s="14"/>
      <c r="O3922" s="26"/>
      <c r="P3922" s="14"/>
      <c r="Q3922" s="14"/>
      <c r="R3922" s="14"/>
      <c r="S3922" s="14"/>
      <c r="T3922" s="14"/>
      <c r="U3922" s="14"/>
      <c r="V3922" s="6"/>
      <c r="W3922" s="256">
        <f t="shared" si="347"/>
        <v>0</v>
      </c>
      <c r="X3922" s="144" t="str">
        <f t="shared" si="349"/>
        <v/>
      </c>
      <c r="Y3922" s="26"/>
      <c r="Z3922" s="34"/>
      <c r="AA3922" s="34"/>
      <c r="AB3922" s="34"/>
      <c r="AC3922" s="35"/>
      <c r="AD3922" s="36"/>
      <c r="AE3922" s="49"/>
      <c r="AF3922" s="246"/>
      <c r="AG3922" s="257">
        <f t="shared" si="348"/>
        <v>0</v>
      </c>
      <c r="AH3922" s="252" t="str">
        <f t="shared" si="350"/>
        <v/>
      </c>
      <c r="AI3922" s="258">
        <f t="shared" si="351"/>
        <v>0</v>
      </c>
    </row>
    <row r="3923" spans="1:35" ht="14.25" customHeight="1" x14ac:dyDescent="0.2">
      <c r="A3923" s="20"/>
      <c r="B3923" s="7"/>
      <c r="C3923" s="7"/>
      <c r="D3923" s="88"/>
      <c r="E3923" s="6"/>
      <c r="F3923" s="88"/>
      <c r="G3923" s="14"/>
      <c r="H3923" s="14"/>
      <c r="I3923" s="17"/>
      <c r="J3923" s="17"/>
      <c r="K3923" s="6"/>
      <c r="L3923" s="6"/>
      <c r="M3923" s="136"/>
      <c r="N3923" s="14"/>
      <c r="O3923" s="26"/>
      <c r="P3923" s="14"/>
      <c r="Q3923" s="14"/>
      <c r="R3923" s="14"/>
      <c r="S3923" s="14"/>
      <c r="T3923" s="14"/>
      <c r="U3923" s="14"/>
      <c r="V3923" s="6"/>
      <c r="W3923" s="256">
        <f t="shared" si="347"/>
        <v>0</v>
      </c>
      <c r="X3923" s="144" t="str">
        <f t="shared" si="349"/>
        <v/>
      </c>
      <c r="Y3923" s="26"/>
      <c r="Z3923" s="34"/>
      <c r="AA3923" s="34"/>
      <c r="AB3923" s="34"/>
      <c r="AC3923" s="35"/>
      <c r="AD3923" s="36"/>
      <c r="AE3923" s="49"/>
      <c r="AF3923" s="246"/>
      <c r="AG3923" s="257">
        <f t="shared" si="348"/>
        <v>0</v>
      </c>
      <c r="AH3923" s="252" t="str">
        <f t="shared" si="350"/>
        <v/>
      </c>
      <c r="AI3923" s="258">
        <f t="shared" si="351"/>
        <v>0</v>
      </c>
    </row>
    <row r="3924" spans="1:35" ht="14.25" customHeight="1" x14ac:dyDescent="0.2">
      <c r="A3924" s="20"/>
      <c r="B3924" s="7"/>
      <c r="C3924" s="7"/>
      <c r="D3924" s="88"/>
      <c r="E3924" s="6"/>
      <c r="F3924" s="88"/>
      <c r="G3924" s="14"/>
      <c r="H3924" s="14"/>
      <c r="I3924" s="17"/>
      <c r="J3924" s="17"/>
      <c r="K3924" s="6"/>
      <c r="L3924" s="6"/>
      <c r="M3924" s="136"/>
      <c r="N3924" s="14"/>
      <c r="O3924" s="26"/>
      <c r="P3924" s="14"/>
      <c r="Q3924" s="14"/>
      <c r="R3924" s="14"/>
      <c r="S3924" s="14"/>
      <c r="T3924" s="14"/>
      <c r="U3924" s="14"/>
      <c r="V3924" s="6"/>
      <c r="W3924" s="256">
        <f t="shared" si="347"/>
        <v>0</v>
      </c>
      <c r="X3924" s="144" t="str">
        <f t="shared" si="349"/>
        <v/>
      </c>
      <c r="Y3924" s="26"/>
      <c r="Z3924" s="34"/>
      <c r="AA3924" s="34"/>
      <c r="AB3924" s="34"/>
      <c r="AC3924" s="35"/>
      <c r="AD3924" s="36"/>
      <c r="AE3924" s="49"/>
      <c r="AF3924" s="246"/>
      <c r="AG3924" s="257">
        <f t="shared" si="348"/>
        <v>0</v>
      </c>
      <c r="AH3924" s="252" t="str">
        <f t="shared" si="350"/>
        <v/>
      </c>
      <c r="AI3924" s="258">
        <f t="shared" si="351"/>
        <v>0</v>
      </c>
    </row>
    <row r="3925" spans="1:35" ht="14.25" customHeight="1" x14ac:dyDescent="0.2">
      <c r="A3925" s="20"/>
      <c r="B3925" s="7"/>
      <c r="C3925" s="7"/>
      <c r="D3925" s="88"/>
      <c r="E3925" s="6"/>
      <c r="F3925" s="88"/>
      <c r="G3925" s="14"/>
      <c r="H3925" s="14"/>
      <c r="I3925" s="17"/>
      <c r="J3925" s="17"/>
      <c r="K3925" s="6"/>
      <c r="L3925" s="6"/>
      <c r="M3925" s="136"/>
      <c r="N3925" s="14"/>
      <c r="O3925" s="26"/>
      <c r="P3925" s="14"/>
      <c r="Q3925" s="14"/>
      <c r="R3925" s="14"/>
      <c r="S3925" s="14"/>
      <c r="T3925" s="14"/>
      <c r="U3925" s="14"/>
      <c r="V3925" s="6"/>
      <c r="W3925" s="256">
        <f t="shared" si="347"/>
        <v>0</v>
      </c>
      <c r="X3925" s="144" t="str">
        <f t="shared" si="349"/>
        <v/>
      </c>
      <c r="Y3925" s="26"/>
      <c r="Z3925" s="34"/>
      <c r="AA3925" s="34"/>
      <c r="AB3925" s="34"/>
      <c r="AC3925" s="35"/>
      <c r="AD3925" s="36"/>
      <c r="AE3925" s="49"/>
      <c r="AF3925" s="246"/>
      <c r="AG3925" s="257">
        <f t="shared" si="348"/>
        <v>0</v>
      </c>
      <c r="AH3925" s="252" t="str">
        <f t="shared" si="350"/>
        <v/>
      </c>
      <c r="AI3925" s="258">
        <f t="shared" si="351"/>
        <v>0</v>
      </c>
    </row>
    <row r="3926" spans="1:35" ht="14.25" customHeight="1" x14ac:dyDescent="0.2">
      <c r="A3926" s="20"/>
      <c r="B3926" s="7"/>
      <c r="C3926" s="7"/>
      <c r="D3926" s="88"/>
      <c r="E3926" s="6"/>
      <c r="F3926" s="88"/>
      <c r="G3926" s="14"/>
      <c r="H3926" s="14"/>
      <c r="I3926" s="17"/>
      <c r="J3926" s="17"/>
      <c r="K3926" s="6"/>
      <c r="L3926" s="6"/>
      <c r="M3926" s="136"/>
      <c r="N3926" s="14"/>
      <c r="O3926" s="26"/>
      <c r="P3926" s="14"/>
      <c r="Q3926" s="14"/>
      <c r="R3926" s="14"/>
      <c r="S3926" s="14"/>
      <c r="T3926" s="14"/>
      <c r="U3926" s="14"/>
      <c r="V3926" s="6"/>
      <c r="W3926" s="256">
        <f t="shared" si="347"/>
        <v>0</v>
      </c>
      <c r="X3926" s="144" t="str">
        <f t="shared" si="349"/>
        <v/>
      </c>
      <c r="Y3926" s="26"/>
      <c r="Z3926" s="34"/>
      <c r="AA3926" s="34"/>
      <c r="AB3926" s="34"/>
      <c r="AC3926" s="35"/>
      <c r="AD3926" s="36"/>
      <c r="AE3926" s="49"/>
      <c r="AF3926" s="246"/>
      <c r="AG3926" s="257">
        <f t="shared" si="348"/>
        <v>0</v>
      </c>
      <c r="AH3926" s="252" t="str">
        <f t="shared" si="350"/>
        <v/>
      </c>
      <c r="AI3926" s="258">
        <f t="shared" si="351"/>
        <v>0</v>
      </c>
    </row>
    <row r="3927" spans="1:35" ht="14.25" customHeight="1" x14ac:dyDescent="0.2">
      <c r="A3927" s="20"/>
      <c r="B3927" s="7"/>
      <c r="C3927" s="7"/>
      <c r="D3927" s="88"/>
      <c r="E3927" s="6"/>
      <c r="F3927" s="88"/>
      <c r="G3927" s="14"/>
      <c r="H3927" s="14"/>
      <c r="I3927" s="17"/>
      <c r="J3927" s="17"/>
      <c r="K3927" s="6"/>
      <c r="L3927" s="6"/>
      <c r="M3927" s="136"/>
      <c r="N3927" s="14"/>
      <c r="O3927" s="26"/>
      <c r="P3927" s="14"/>
      <c r="Q3927" s="14"/>
      <c r="R3927" s="14"/>
      <c r="S3927" s="14"/>
      <c r="T3927" s="14"/>
      <c r="U3927" s="14"/>
      <c r="V3927" s="6"/>
      <c r="W3927" s="256">
        <f t="shared" si="347"/>
        <v>0</v>
      </c>
      <c r="X3927" s="144" t="str">
        <f t="shared" si="349"/>
        <v/>
      </c>
      <c r="Y3927" s="26"/>
      <c r="Z3927" s="34"/>
      <c r="AA3927" s="34"/>
      <c r="AB3927" s="34"/>
      <c r="AC3927" s="35"/>
      <c r="AD3927" s="36"/>
      <c r="AE3927" s="49"/>
      <c r="AF3927" s="246"/>
      <c r="AG3927" s="257">
        <f t="shared" si="348"/>
        <v>0</v>
      </c>
      <c r="AH3927" s="252" t="str">
        <f t="shared" si="350"/>
        <v/>
      </c>
      <c r="AI3927" s="258">
        <f t="shared" si="351"/>
        <v>0</v>
      </c>
    </row>
    <row r="3928" spans="1:35" ht="14.25" customHeight="1" x14ac:dyDescent="0.2">
      <c r="A3928" s="20"/>
      <c r="B3928" s="7"/>
      <c r="C3928" s="7"/>
      <c r="D3928" s="88"/>
      <c r="E3928" s="6"/>
      <c r="F3928" s="88"/>
      <c r="G3928" s="14"/>
      <c r="H3928" s="14"/>
      <c r="I3928" s="17"/>
      <c r="J3928" s="17"/>
      <c r="K3928" s="6"/>
      <c r="L3928" s="6"/>
      <c r="M3928" s="136"/>
      <c r="N3928" s="14"/>
      <c r="O3928" s="26"/>
      <c r="P3928" s="14"/>
      <c r="Q3928" s="14"/>
      <c r="R3928" s="14"/>
      <c r="S3928" s="14"/>
      <c r="T3928" s="14"/>
      <c r="U3928" s="14"/>
      <c r="V3928" s="6"/>
      <c r="W3928" s="256">
        <f t="shared" si="347"/>
        <v>0</v>
      </c>
      <c r="X3928" s="144" t="str">
        <f t="shared" si="349"/>
        <v/>
      </c>
      <c r="Y3928" s="26"/>
      <c r="Z3928" s="34"/>
      <c r="AA3928" s="34"/>
      <c r="AB3928" s="34"/>
      <c r="AC3928" s="35"/>
      <c r="AD3928" s="36"/>
      <c r="AE3928" s="49"/>
      <c r="AF3928" s="246"/>
      <c r="AG3928" s="257">
        <f t="shared" si="348"/>
        <v>0</v>
      </c>
      <c r="AH3928" s="252" t="str">
        <f t="shared" si="350"/>
        <v/>
      </c>
      <c r="AI3928" s="258">
        <f t="shared" si="351"/>
        <v>0</v>
      </c>
    </row>
    <row r="3929" spans="1:35" ht="14.25" customHeight="1" x14ac:dyDescent="0.2">
      <c r="A3929" s="20"/>
      <c r="B3929" s="7"/>
      <c r="C3929" s="7"/>
      <c r="D3929" s="88"/>
      <c r="E3929" s="6"/>
      <c r="F3929" s="88"/>
      <c r="G3929" s="14"/>
      <c r="H3929" s="14"/>
      <c r="I3929" s="17"/>
      <c r="J3929" s="17"/>
      <c r="K3929" s="6"/>
      <c r="L3929" s="6"/>
      <c r="M3929" s="136"/>
      <c r="N3929" s="14"/>
      <c r="O3929" s="26"/>
      <c r="P3929" s="14"/>
      <c r="Q3929" s="14"/>
      <c r="R3929" s="14"/>
      <c r="S3929" s="14"/>
      <c r="T3929" s="14"/>
      <c r="U3929" s="14"/>
      <c r="V3929" s="6"/>
      <c r="W3929" s="256">
        <f t="shared" si="347"/>
        <v>0</v>
      </c>
      <c r="X3929" s="144" t="str">
        <f t="shared" si="349"/>
        <v/>
      </c>
      <c r="Y3929" s="26"/>
      <c r="Z3929" s="34"/>
      <c r="AA3929" s="34"/>
      <c r="AB3929" s="34"/>
      <c r="AC3929" s="35"/>
      <c r="AD3929" s="36"/>
      <c r="AE3929" s="49"/>
      <c r="AF3929" s="246"/>
      <c r="AG3929" s="257">
        <f t="shared" si="348"/>
        <v>0</v>
      </c>
      <c r="AH3929" s="252" t="str">
        <f t="shared" si="350"/>
        <v/>
      </c>
      <c r="AI3929" s="258">
        <f t="shared" si="351"/>
        <v>0</v>
      </c>
    </row>
    <row r="3930" spans="1:35" ht="14.25" customHeight="1" x14ac:dyDescent="0.2">
      <c r="A3930" s="20"/>
      <c r="B3930" s="7"/>
      <c r="C3930" s="7"/>
      <c r="D3930" s="88"/>
      <c r="E3930" s="6"/>
      <c r="F3930" s="88"/>
      <c r="G3930" s="14"/>
      <c r="H3930" s="14"/>
      <c r="I3930" s="17"/>
      <c r="J3930" s="17"/>
      <c r="K3930" s="6"/>
      <c r="L3930" s="6"/>
      <c r="M3930" s="136"/>
      <c r="N3930" s="14"/>
      <c r="O3930" s="26"/>
      <c r="P3930" s="14"/>
      <c r="Q3930" s="14"/>
      <c r="R3930" s="14"/>
      <c r="S3930" s="14"/>
      <c r="T3930" s="14"/>
      <c r="U3930" s="14"/>
      <c r="V3930" s="6"/>
      <c r="W3930" s="256">
        <f t="shared" si="347"/>
        <v>0</v>
      </c>
      <c r="X3930" s="144" t="str">
        <f t="shared" si="349"/>
        <v/>
      </c>
      <c r="Y3930" s="26"/>
      <c r="Z3930" s="34"/>
      <c r="AA3930" s="34"/>
      <c r="AB3930" s="34"/>
      <c r="AC3930" s="35"/>
      <c r="AD3930" s="36"/>
      <c r="AE3930" s="49"/>
      <c r="AF3930" s="246"/>
      <c r="AG3930" s="257">
        <f t="shared" si="348"/>
        <v>0</v>
      </c>
      <c r="AH3930" s="252" t="str">
        <f t="shared" si="350"/>
        <v/>
      </c>
      <c r="AI3930" s="258">
        <f t="shared" si="351"/>
        <v>0</v>
      </c>
    </row>
    <row r="3931" spans="1:35" ht="14.25" customHeight="1" x14ac:dyDescent="0.2">
      <c r="A3931" s="20"/>
      <c r="B3931" s="7"/>
      <c r="C3931" s="7"/>
      <c r="D3931" s="88"/>
      <c r="E3931" s="6"/>
      <c r="F3931" s="88"/>
      <c r="G3931" s="14"/>
      <c r="H3931" s="14"/>
      <c r="I3931" s="17"/>
      <c r="J3931" s="17"/>
      <c r="K3931" s="6"/>
      <c r="L3931" s="6"/>
      <c r="M3931" s="136"/>
      <c r="N3931" s="14"/>
      <c r="O3931" s="26"/>
      <c r="P3931" s="14"/>
      <c r="Q3931" s="14"/>
      <c r="R3931" s="14"/>
      <c r="S3931" s="14"/>
      <c r="T3931" s="14"/>
      <c r="U3931" s="14"/>
      <c r="V3931" s="6"/>
      <c r="W3931" s="256">
        <f t="shared" si="347"/>
        <v>0</v>
      </c>
      <c r="X3931" s="144" t="str">
        <f t="shared" si="349"/>
        <v/>
      </c>
      <c r="Y3931" s="26"/>
      <c r="Z3931" s="34"/>
      <c r="AA3931" s="34"/>
      <c r="AB3931" s="34"/>
      <c r="AC3931" s="35"/>
      <c r="AD3931" s="36"/>
      <c r="AE3931" s="49"/>
      <c r="AF3931" s="246"/>
      <c r="AG3931" s="257">
        <f t="shared" si="348"/>
        <v>0</v>
      </c>
      <c r="AH3931" s="252" t="str">
        <f t="shared" si="350"/>
        <v/>
      </c>
      <c r="AI3931" s="258">
        <f t="shared" si="351"/>
        <v>0</v>
      </c>
    </row>
    <row r="3932" spans="1:35" ht="14.25" customHeight="1" x14ac:dyDescent="0.2">
      <c r="A3932" s="20"/>
      <c r="B3932" s="7"/>
      <c r="C3932" s="7"/>
      <c r="D3932" s="88"/>
      <c r="E3932" s="6"/>
      <c r="F3932" s="88"/>
      <c r="G3932" s="14"/>
      <c r="H3932" s="14"/>
      <c r="I3932" s="17"/>
      <c r="J3932" s="17"/>
      <c r="K3932" s="6"/>
      <c r="L3932" s="6"/>
      <c r="M3932" s="136"/>
      <c r="N3932" s="14"/>
      <c r="O3932" s="26"/>
      <c r="P3932" s="14"/>
      <c r="Q3932" s="14"/>
      <c r="R3932" s="14"/>
      <c r="S3932" s="14"/>
      <c r="T3932" s="14"/>
      <c r="U3932" s="14"/>
      <c r="V3932" s="6"/>
      <c r="W3932" s="256">
        <f t="shared" si="347"/>
        <v>0</v>
      </c>
      <c r="X3932" s="144" t="str">
        <f t="shared" si="349"/>
        <v/>
      </c>
      <c r="Y3932" s="26"/>
      <c r="Z3932" s="34"/>
      <c r="AA3932" s="34"/>
      <c r="AB3932" s="34"/>
      <c r="AC3932" s="35"/>
      <c r="AD3932" s="36"/>
      <c r="AE3932" s="49"/>
      <c r="AF3932" s="246"/>
      <c r="AG3932" s="257">
        <f t="shared" si="348"/>
        <v>0</v>
      </c>
      <c r="AH3932" s="252" t="str">
        <f t="shared" si="350"/>
        <v/>
      </c>
      <c r="AI3932" s="258">
        <f t="shared" si="351"/>
        <v>0</v>
      </c>
    </row>
    <row r="3933" spans="1:35" ht="14.25" customHeight="1" x14ac:dyDescent="0.2">
      <c r="A3933" s="20"/>
      <c r="B3933" s="7"/>
      <c r="C3933" s="7"/>
      <c r="D3933" s="88"/>
      <c r="E3933" s="6"/>
      <c r="F3933" s="88"/>
      <c r="G3933" s="14"/>
      <c r="H3933" s="14"/>
      <c r="I3933" s="17"/>
      <c r="J3933" s="17"/>
      <c r="K3933" s="6"/>
      <c r="L3933" s="6"/>
      <c r="M3933" s="136"/>
      <c r="N3933" s="14"/>
      <c r="O3933" s="26"/>
      <c r="P3933" s="14"/>
      <c r="Q3933" s="14"/>
      <c r="R3933" s="14"/>
      <c r="S3933" s="14"/>
      <c r="T3933" s="14"/>
      <c r="U3933" s="14"/>
      <c r="V3933" s="6"/>
      <c r="W3933" s="256">
        <f t="shared" si="347"/>
        <v>0</v>
      </c>
      <c r="X3933" s="144" t="str">
        <f t="shared" si="349"/>
        <v/>
      </c>
      <c r="Y3933" s="26"/>
      <c r="Z3933" s="34"/>
      <c r="AA3933" s="34"/>
      <c r="AB3933" s="34"/>
      <c r="AC3933" s="35"/>
      <c r="AD3933" s="36"/>
      <c r="AE3933" s="49"/>
      <c r="AF3933" s="246"/>
      <c r="AG3933" s="257">
        <f t="shared" si="348"/>
        <v>0</v>
      </c>
      <c r="AH3933" s="252" t="str">
        <f t="shared" si="350"/>
        <v/>
      </c>
      <c r="AI3933" s="258">
        <f t="shared" si="351"/>
        <v>0</v>
      </c>
    </row>
    <row r="3934" spans="1:35" ht="14.25" customHeight="1" x14ac:dyDescent="0.2">
      <c r="A3934" s="20"/>
      <c r="B3934" s="7"/>
      <c r="C3934" s="7"/>
      <c r="D3934" s="88"/>
      <c r="E3934" s="6"/>
      <c r="F3934" s="88"/>
      <c r="G3934" s="14"/>
      <c r="H3934" s="14"/>
      <c r="I3934" s="17"/>
      <c r="J3934" s="17"/>
      <c r="K3934" s="6"/>
      <c r="L3934" s="6"/>
      <c r="M3934" s="136"/>
      <c r="N3934" s="14"/>
      <c r="O3934" s="26"/>
      <c r="P3934" s="14"/>
      <c r="Q3934" s="14"/>
      <c r="R3934" s="14"/>
      <c r="S3934" s="14"/>
      <c r="T3934" s="14"/>
      <c r="U3934" s="14"/>
      <c r="V3934" s="6"/>
      <c r="W3934" s="256">
        <f t="shared" si="347"/>
        <v>0</v>
      </c>
      <c r="X3934" s="144" t="str">
        <f t="shared" si="349"/>
        <v/>
      </c>
      <c r="Y3934" s="26"/>
      <c r="Z3934" s="34"/>
      <c r="AA3934" s="34"/>
      <c r="AB3934" s="34"/>
      <c r="AC3934" s="35"/>
      <c r="AD3934" s="36"/>
      <c r="AE3934" s="49"/>
      <c r="AF3934" s="246"/>
      <c r="AG3934" s="257">
        <f t="shared" si="348"/>
        <v>0</v>
      </c>
      <c r="AH3934" s="252" t="str">
        <f t="shared" si="350"/>
        <v/>
      </c>
      <c r="AI3934" s="258">
        <f t="shared" si="351"/>
        <v>0</v>
      </c>
    </row>
    <row r="3935" spans="1:35" ht="14.25" customHeight="1" x14ac:dyDescent="0.2">
      <c r="A3935" s="20"/>
      <c r="B3935" s="7"/>
      <c r="C3935" s="7"/>
      <c r="D3935" s="88"/>
      <c r="E3935" s="6"/>
      <c r="F3935" s="88"/>
      <c r="G3935" s="14"/>
      <c r="H3935" s="14"/>
      <c r="I3935" s="17"/>
      <c r="J3935" s="17"/>
      <c r="K3935" s="6"/>
      <c r="L3935" s="6"/>
      <c r="M3935" s="136"/>
      <c r="N3935" s="14"/>
      <c r="O3935" s="26"/>
      <c r="P3935" s="14"/>
      <c r="Q3935" s="14"/>
      <c r="R3935" s="14"/>
      <c r="S3935" s="14"/>
      <c r="T3935" s="14"/>
      <c r="U3935" s="14"/>
      <c r="V3935" s="6"/>
      <c r="W3935" s="256">
        <f t="shared" si="347"/>
        <v>0</v>
      </c>
      <c r="X3935" s="144" t="str">
        <f t="shared" si="349"/>
        <v/>
      </c>
      <c r="Y3935" s="26"/>
      <c r="Z3935" s="34"/>
      <c r="AA3935" s="34"/>
      <c r="AB3935" s="34"/>
      <c r="AC3935" s="35"/>
      <c r="AD3935" s="36"/>
      <c r="AE3935" s="49"/>
      <c r="AF3935" s="246"/>
      <c r="AG3935" s="257">
        <f t="shared" si="348"/>
        <v>0</v>
      </c>
      <c r="AH3935" s="252" t="str">
        <f t="shared" si="350"/>
        <v/>
      </c>
      <c r="AI3935" s="258">
        <f t="shared" si="351"/>
        <v>0</v>
      </c>
    </row>
    <row r="3936" spans="1:35" ht="14.25" customHeight="1" x14ac:dyDescent="0.2">
      <c r="A3936" s="20"/>
      <c r="B3936" s="7"/>
      <c r="C3936" s="7"/>
      <c r="D3936" s="88"/>
      <c r="E3936" s="6"/>
      <c r="F3936" s="88"/>
      <c r="G3936" s="14"/>
      <c r="H3936" s="14"/>
      <c r="I3936" s="17"/>
      <c r="J3936" s="17"/>
      <c r="K3936" s="6"/>
      <c r="L3936" s="6"/>
      <c r="M3936" s="136"/>
      <c r="N3936" s="14"/>
      <c r="O3936" s="26"/>
      <c r="P3936" s="14"/>
      <c r="Q3936" s="14"/>
      <c r="R3936" s="14"/>
      <c r="S3936" s="14"/>
      <c r="T3936" s="14"/>
      <c r="U3936" s="14"/>
      <c r="V3936" s="6"/>
      <c r="W3936" s="256">
        <f t="shared" si="347"/>
        <v>0</v>
      </c>
      <c r="X3936" s="144" t="str">
        <f t="shared" si="349"/>
        <v/>
      </c>
      <c r="Y3936" s="26"/>
      <c r="Z3936" s="34"/>
      <c r="AA3936" s="34"/>
      <c r="AB3936" s="34"/>
      <c r="AC3936" s="35"/>
      <c r="AD3936" s="36"/>
      <c r="AE3936" s="49"/>
      <c r="AF3936" s="246"/>
      <c r="AG3936" s="257">
        <f t="shared" si="348"/>
        <v>0</v>
      </c>
      <c r="AH3936" s="252" t="str">
        <f t="shared" si="350"/>
        <v/>
      </c>
      <c r="AI3936" s="258">
        <f t="shared" si="351"/>
        <v>0</v>
      </c>
    </row>
    <row r="3937" spans="1:35" ht="14.25" customHeight="1" x14ac:dyDescent="0.2">
      <c r="A3937" s="20"/>
      <c r="B3937" s="7"/>
      <c r="C3937" s="7"/>
      <c r="D3937" s="88"/>
      <c r="E3937" s="6"/>
      <c r="F3937" s="88"/>
      <c r="G3937" s="14"/>
      <c r="H3937" s="14"/>
      <c r="I3937" s="17"/>
      <c r="J3937" s="17"/>
      <c r="K3937" s="6"/>
      <c r="L3937" s="6"/>
      <c r="M3937" s="136"/>
      <c r="N3937" s="14"/>
      <c r="O3937" s="26"/>
      <c r="P3937" s="14"/>
      <c r="Q3937" s="14"/>
      <c r="R3937" s="14"/>
      <c r="S3937" s="14"/>
      <c r="T3937" s="14"/>
      <c r="U3937" s="14"/>
      <c r="V3937" s="6"/>
      <c r="W3937" s="256">
        <f t="shared" si="347"/>
        <v>0</v>
      </c>
      <c r="X3937" s="144" t="str">
        <f t="shared" si="349"/>
        <v/>
      </c>
      <c r="Y3937" s="26"/>
      <c r="Z3937" s="34"/>
      <c r="AA3937" s="34"/>
      <c r="AB3937" s="34"/>
      <c r="AC3937" s="35"/>
      <c r="AD3937" s="36"/>
      <c r="AE3937" s="49"/>
      <c r="AF3937" s="246"/>
      <c r="AG3937" s="257">
        <f t="shared" si="348"/>
        <v>0</v>
      </c>
      <c r="AH3937" s="252" t="str">
        <f t="shared" si="350"/>
        <v/>
      </c>
      <c r="AI3937" s="258">
        <f t="shared" si="351"/>
        <v>0</v>
      </c>
    </row>
    <row r="3938" spans="1:35" ht="14.25" customHeight="1" x14ac:dyDescent="0.2">
      <c r="A3938" s="20"/>
      <c r="B3938" s="7"/>
      <c r="C3938" s="7"/>
      <c r="D3938" s="88"/>
      <c r="E3938" s="6"/>
      <c r="F3938" s="88"/>
      <c r="G3938" s="14"/>
      <c r="H3938" s="14"/>
      <c r="I3938" s="17"/>
      <c r="J3938" s="17"/>
      <c r="K3938" s="6"/>
      <c r="L3938" s="6"/>
      <c r="M3938" s="136"/>
      <c r="N3938" s="14"/>
      <c r="O3938" s="26"/>
      <c r="P3938" s="14"/>
      <c r="Q3938" s="14"/>
      <c r="R3938" s="14"/>
      <c r="S3938" s="14"/>
      <c r="T3938" s="14"/>
      <c r="U3938" s="14"/>
      <c r="V3938" s="6"/>
      <c r="W3938" s="256">
        <f t="shared" si="347"/>
        <v>0</v>
      </c>
      <c r="X3938" s="144" t="str">
        <f t="shared" si="349"/>
        <v/>
      </c>
      <c r="Y3938" s="26"/>
      <c r="Z3938" s="34"/>
      <c r="AA3938" s="34"/>
      <c r="AB3938" s="34"/>
      <c r="AC3938" s="35"/>
      <c r="AD3938" s="36"/>
      <c r="AE3938" s="49"/>
      <c r="AF3938" s="246"/>
      <c r="AG3938" s="257">
        <f t="shared" si="348"/>
        <v>0</v>
      </c>
      <c r="AH3938" s="252" t="str">
        <f t="shared" si="350"/>
        <v/>
      </c>
      <c r="AI3938" s="258">
        <f t="shared" si="351"/>
        <v>0</v>
      </c>
    </row>
    <row r="3939" spans="1:35" ht="14.25" customHeight="1" x14ac:dyDescent="0.2">
      <c r="A3939" s="20"/>
      <c r="B3939" s="7"/>
      <c r="C3939" s="7"/>
      <c r="D3939" s="88"/>
      <c r="E3939" s="6"/>
      <c r="F3939" s="88"/>
      <c r="G3939" s="14"/>
      <c r="H3939" s="14"/>
      <c r="I3939" s="17"/>
      <c r="J3939" s="17"/>
      <c r="K3939" s="6"/>
      <c r="L3939" s="6"/>
      <c r="M3939" s="136"/>
      <c r="N3939" s="14"/>
      <c r="O3939" s="26"/>
      <c r="P3939" s="14"/>
      <c r="Q3939" s="14"/>
      <c r="R3939" s="14"/>
      <c r="S3939" s="14"/>
      <c r="T3939" s="14"/>
      <c r="U3939" s="14"/>
      <c r="V3939" s="6"/>
      <c r="W3939" s="256">
        <f t="shared" si="347"/>
        <v>0</v>
      </c>
      <c r="X3939" s="144" t="str">
        <f t="shared" si="349"/>
        <v/>
      </c>
      <c r="Y3939" s="26"/>
      <c r="Z3939" s="34"/>
      <c r="AA3939" s="34"/>
      <c r="AB3939" s="34"/>
      <c r="AC3939" s="35"/>
      <c r="AD3939" s="36"/>
      <c r="AE3939" s="49"/>
      <c r="AF3939" s="246"/>
      <c r="AG3939" s="257">
        <f t="shared" si="348"/>
        <v>0</v>
      </c>
      <c r="AH3939" s="252" t="str">
        <f t="shared" si="350"/>
        <v/>
      </c>
      <c r="AI3939" s="258">
        <f t="shared" si="351"/>
        <v>0</v>
      </c>
    </row>
    <row r="3940" spans="1:35" ht="14.25" customHeight="1" x14ac:dyDescent="0.2">
      <c r="A3940" s="20"/>
      <c r="B3940" s="7"/>
      <c r="C3940" s="7"/>
      <c r="D3940" s="88"/>
      <c r="E3940" s="6"/>
      <c r="F3940" s="88"/>
      <c r="G3940" s="14"/>
      <c r="H3940" s="14"/>
      <c r="I3940" s="17"/>
      <c r="J3940" s="17"/>
      <c r="K3940" s="6"/>
      <c r="L3940" s="6"/>
      <c r="M3940" s="136"/>
      <c r="N3940" s="14"/>
      <c r="O3940" s="26"/>
      <c r="P3940" s="14"/>
      <c r="Q3940" s="14"/>
      <c r="R3940" s="14"/>
      <c r="S3940" s="14"/>
      <c r="T3940" s="14"/>
      <c r="U3940" s="14"/>
      <c r="V3940" s="6"/>
      <c r="W3940" s="256">
        <f t="shared" si="347"/>
        <v>0</v>
      </c>
      <c r="X3940" s="144" t="str">
        <f t="shared" si="349"/>
        <v/>
      </c>
      <c r="Y3940" s="26"/>
      <c r="Z3940" s="34"/>
      <c r="AA3940" s="34"/>
      <c r="AB3940" s="34"/>
      <c r="AC3940" s="35"/>
      <c r="AD3940" s="36"/>
      <c r="AE3940" s="49"/>
      <c r="AF3940" s="246"/>
      <c r="AG3940" s="257">
        <f t="shared" si="348"/>
        <v>0</v>
      </c>
      <c r="AH3940" s="252" t="str">
        <f t="shared" si="350"/>
        <v/>
      </c>
      <c r="AI3940" s="258">
        <f t="shared" si="351"/>
        <v>0</v>
      </c>
    </row>
    <row r="3941" spans="1:35" ht="14.25" customHeight="1" x14ac:dyDescent="0.2">
      <c r="A3941" s="20"/>
      <c r="B3941" s="7"/>
      <c r="C3941" s="7"/>
      <c r="D3941" s="88"/>
      <c r="E3941" s="6"/>
      <c r="F3941" s="88"/>
      <c r="G3941" s="14"/>
      <c r="H3941" s="14"/>
      <c r="I3941" s="17"/>
      <c r="J3941" s="17"/>
      <c r="K3941" s="6"/>
      <c r="L3941" s="6"/>
      <c r="M3941" s="136"/>
      <c r="N3941" s="14"/>
      <c r="O3941" s="26"/>
      <c r="P3941" s="14"/>
      <c r="Q3941" s="14"/>
      <c r="R3941" s="14"/>
      <c r="S3941" s="14"/>
      <c r="T3941" s="14"/>
      <c r="U3941" s="14"/>
      <c r="V3941" s="6"/>
      <c r="W3941" s="256">
        <f t="shared" si="347"/>
        <v>0</v>
      </c>
      <c r="X3941" s="144" t="str">
        <f t="shared" si="349"/>
        <v/>
      </c>
      <c r="Y3941" s="26"/>
      <c r="Z3941" s="34"/>
      <c r="AA3941" s="34"/>
      <c r="AB3941" s="34"/>
      <c r="AC3941" s="35"/>
      <c r="AD3941" s="36"/>
      <c r="AE3941" s="49"/>
      <c r="AF3941" s="246"/>
      <c r="AG3941" s="257">
        <f t="shared" si="348"/>
        <v>0</v>
      </c>
      <c r="AH3941" s="252" t="str">
        <f t="shared" si="350"/>
        <v/>
      </c>
      <c r="AI3941" s="258">
        <f t="shared" si="351"/>
        <v>0</v>
      </c>
    </row>
    <row r="3942" spans="1:35" ht="14.25" customHeight="1" x14ac:dyDescent="0.2">
      <c r="A3942" s="20"/>
      <c r="B3942" s="7"/>
      <c r="C3942" s="7"/>
      <c r="D3942" s="88"/>
      <c r="E3942" s="6"/>
      <c r="F3942" s="88"/>
      <c r="G3942" s="14"/>
      <c r="H3942" s="14"/>
      <c r="I3942" s="17"/>
      <c r="J3942" s="17"/>
      <c r="K3942" s="6"/>
      <c r="L3942" s="6"/>
      <c r="M3942" s="136"/>
      <c r="N3942" s="14"/>
      <c r="O3942" s="26"/>
      <c r="P3942" s="14"/>
      <c r="Q3942" s="14"/>
      <c r="R3942" s="14"/>
      <c r="S3942" s="14"/>
      <c r="T3942" s="14"/>
      <c r="U3942" s="14"/>
      <c r="V3942" s="6"/>
      <c r="W3942" s="256">
        <f t="shared" si="347"/>
        <v>0</v>
      </c>
      <c r="X3942" s="144" t="str">
        <f t="shared" si="349"/>
        <v/>
      </c>
      <c r="Y3942" s="26"/>
      <c r="Z3942" s="34"/>
      <c r="AA3942" s="34"/>
      <c r="AB3942" s="34"/>
      <c r="AC3942" s="35"/>
      <c r="AD3942" s="36"/>
      <c r="AE3942" s="49"/>
      <c r="AF3942" s="246"/>
      <c r="AG3942" s="257">
        <f t="shared" si="348"/>
        <v>0</v>
      </c>
      <c r="AH3942" s="252" t="str">
        <f t="shared" si="350"/>
        <v/>
      </c>
      <c r="AI3942" s="258">
        <f t="shared" si="351"/>
        <v>0</v>
      </c>
    </row>
    <row r="3943" spans="1:35" ht="14.25" customHeight="1" x14ac:dyDescent="0.2">
      <c r="A3943" s="20"/>
      <c r="B3943" s="7"/>
      <c r="C3943" s="7"/>
      <c r="D3943" s="88"/>
      <c r="E3943" s="6"/>
      <c r="F3943" s="88"/>
      <c r="G3943" s="14"/>
      <c r="H3943" s="14"/>
      <c r="I3943" s="17"/>
      <c r="J3943" s="17"/>
      <c r="K3943" s="6"/>
      <c r="L3943" s="6"/>
      <c r="M3943" s="136"/>
      <c r="N3943" s="14"/>
      <c r="O3943" s="26"/>
      <c r="P3943" s="14"/>
      <c r="Q3943" s="14"/>
      <c r="R3943" s="14"/>
      <c r="S3943" s="14"/>
      <c r="T3943" s="14"/>
      <c r="U3943" s="14"/>
      <c r="V3943" s="6"/>
      <c r="W3943" s="256">
        <f t="shared" si="347"/>
        <v>0</v>
      </c>
      <c r="X3943" s="144" t="str">
        <f t="shared" si="349"/>
        <v/>
      </c>
      <c r="Y3943" s="26"/>
      <c r="Z3943" s="34"/>
      <c r="AA3943" s="34"/>
      <c r="AB3943" s="34"/>
      <c r="AC3943" s="35"/>
      <c r="AD3943" s="36"/>
      <c r="AE3943" s="49"/>
      <c r="AF3943" s="246"/>
      <c r="AG3943" s="257">
        <f t="shared" si="348"/>
        <v>0</v>
      </c>
      <c r="AH3943" s="252" t="str">
        <f t="shared" si="350"/>
        <v/>
      </c>
      <c r="AI3943" s="258">
        <f t="shared" si="351"/>
        <v>0</v>
      </c>
    </row>
    <row r="3944" spans="1:35" ht="14.25" customHeight="1" x14ac:dyDescent="0.2">
      <c r="A3944" s="20"/>
      <c r="B3944" s="7"/>
      <c r="C3944" s="7"/>
      <c r="D3944" s="88"/>
      <c r="E3944" s="6"/>
      <c r="F3944" s="88"/>
      <c r="G3944" s="14"/>
      <c r="H3944" s="14"/>
      <c r="I3944" s="17"/>
      <c r="J3944" s="17"/>
      <c r="K3944" s="6"/>
      <c r="L3944" s="6"/>
      <c r="M3944" s="136"/>
      <c r="N3944" s="14"/>
      <c r="O3944" s="26"/>
      <c r="P3944" s="14"/>
      <c r="Q3944" s="14"/>
      <c r="R3944" s="14"/>
      <c r="S3944" s="14"/>
      <c r="T3944" s="14"/>
      <c r="U3944" s="14"/>
      <c r="V3944" s="6"/>
      <c r="W3944" s="256">
        <f t="shared" ref="W3944:W4007" si="352">S3944+T3944+U3944+V3944</f>
        <v>0</v>
      </c>
      <c r="X3944" s="144" t="str">
        <f t="shared" si="349"/>
        <v/>
      </c>
      <c r="Y3944" s="26"/>
      <c r="Z3944" s="34"/>
      <c r="AA3944" s="34"/>
      <c r="AB3944" s="34"/>
      <c r="AC3944" s="35"/>
      <c r="AD3944" s="36"/>
      <c r="AE3944" s="49"/>
      <c r="AF3944" s="246"/>
      <c r="AG3944" s="257">
        <f t="shared" ref="AG3944:AG4007" si="353">N3944*C3944</f>
        <v>0</v>
      </c>
      <c r="AH3944" s="252" t="str">
        <f t="shared" si="350"/>
        <v/>
      </c>
      <c r="AI3944" s="258">
        <f t="shared" si="351"/>
        <v>0</v>
      </c>
    </row>
    <row r="3945" spans="1:35" ht="14.25" customHeight="1" x14ac:dyDescent="0.2">
      <c r="A3945" s="20"/>
      <c r="B3945" s="7"/>
      <c r="C3945" s="7"/>
      <c r="D3945" s="88"/>
      <c r="E3945" s="6"/>
      <c r="F3945" s="88"/>
      <c r="G3945" s="14"/>
      <c r="H3945" s="14"/>
      <c r="I3945" s="17"/>
      <c r="J3945" s="17"/>
      <c r="K3945" s="6"/>
      <c r="L3945" s="6"/>
      <c r="M3945" s="136"/>
      <c r="N3945" s="14"/>
      <c r="O3945" s="26"/>
      <c r="P3945" s="14"/>
      <c r="Q3945" s="14"/>
      <c r="R3945" s="14"/>
      <c r="S3945" s="14"/>
      <c r="T3945" s="14"/>
      <c r="U3945" s="14"/>
      <c r="V3945" s="6"/>
      <c r="W3945" s="256">
        <f t="shared" si="352"/>
        <v>0</v>
      </c>
      <c r="X3945" s="144" t="str">
        <f t="shared" ref="X3945:X4008" si="354">IF(O3945="a",0,IF(O3945="d","0",IF(O3945="","",+N3945-S3945-T3945-U3945-V3945)))</f>
        <v/>
      </c>
      <c r="Y3945" s="26"/>
      <c r="Z3945" s="34"/>
      <c r="AA3945" s="34"/>
      <c r="AB3945" s="34"/>
      <c r="AC3945" s="35"/>
      <c r="AD3945" s="36"/>
      <c r="AE3945" s="49"/>
      <c r="AF3945" s="246"/>
      <c r="AG3945" s="257">
        <f t="shared" si="353"/>
        <v>0</v>
      </c>
      <c r="AH3945" s="252" t="str">
        <f t="shared" ref="AH3945:AH4008" si="355">IF(O3945="a",0,IF(O3945="d",0,IF(C3945="","",+N3945-(C3945*N3945))))</f>
        <v/>
      </c>
      <c r="AI3945" s="258">
        <f t="shared" si="351"/>
        <v>0</v>
      </c>
    </row>
    <row r="3946" spans="1:35" ht="14.25" customHeight="1" x14ac:dyDescent="0.2">
      <c r="A3946" s="20"/>
      <c r="B3946" s="7"/>
      <c r="C3946" s="7"/>
      <c r="D3946" s="88"/>
      <c r="E3946" s="6"/>
      <c r="F3946" s="88"/>
      <c r="G3946" s="14"/>
      <c r="H3946" s="14"/>
      <c r="I3946" s="17"/>
      <c r="J3946" s="17"/>
      <c r="K3946" s="6"/>
      <c r="L3946" s="6"/>
      <c r="M3946" s="136"/>
      <c r="N3946" s="14"/>
      <c r="O3946" s="26"/>
      <c r="P3946" s="14"/>
      <c r="Q3946" s="14"/>
      <c r="R3946" s="14"/>
      <c r="S3946" s="14"/>
      <c r="T3946" s="14"/>
      <c r="U3946" s="14"/>
      <c r="V3946" s="6"/>
      <c r="W3946" s="256">
        <f t="shared" si="352"/>
        <v>0</v>
      </c>
      <c r="X3946" s="144" t="str">
        <f t="shared" si="354"/>
        <v/>
      </c>
      <c r="Y3946" s="26"/>
      <c r="Z3946" s="34"/>
      <c r="AA3946" s="34"/>
      <c r="AB3946" s="34"/>
      <c r="AC3946" s="35"/>
      <c r="AD3946" s="36"/>
      <c r="AE3946" s="49"/>
      <c r="AF3946" s="246"/>
      <c r="AG3946" s="257">
        <f t="shared" si="353"/>
        <v>0</v>
      </c>
      <c r="AH3946" s="252" t="str">
        <f t="shared" si="355"/>
        <v/>
      </c>
      <c r="AI3946" s="258">
        <f t="shared" si="351"/>
        <v>0</v>
      </c>
    </row>
    <row r="3947" spans="1:35" ht="14.25" customHeight="1" x14ac:dyDescent="0.2">
      <c r="A3947" s="20"/>
      <c r="B3947" s="7"/>
      <c r="C3947" s="7"/>
      <c r="D3947" s="88"/>
      <c r="E3947" s="6"/>
      <c r="F3947" s="88"/>
      <c r="G3947" s="14"/>
      <c r="H3947" s="14"/>
      <c r="I3947" s="17"/>
      <c r="J3947" s="17"/>
      <c r="K3947" s="6"/>
      <c r="L3947" s="6"/>
      <c r="M3947" s="136"/>
      <c r="N3947" s="14"/>
      <c r="O3947" s="26"/>
      <c r="P3947" s="14"/>
      <c r="Q3947" s="14"/>
      <c r="R3947" s="14"/>
      <c r="S3947" s="14"/>
      <c r="T3947" s="14"/>
      <c r="U3947" s="14"/>
      <c r="V3947" s="6"/>
      <c r="W3947" s="256">
        <f t="shared" si="352"/>
        <v>0</v>
      </c>
      <c r="X3947" s="144" t="str">
        <f t="shared" si="354"/>
        <v/>
      </c>
      <c r="Y3947" s="26"/>
      <c r="Z3947" s="34"/>
      <c r="AA3947" s="34"/>
      <c r="AB3947" s="34"/>
      <c r="AC3947" s="35"/>
      <c r="AD3947" s="36"/>
      <c r="AE3947" s="49"/>
      <c r="AF3947" s="246"/>
      <c r="AG3947" s="257">
        <f t="shared" si="353"/>
        <v>0</v>
      </c>
      <c r="AH3947" s="252" t="str">
        <f t="shared" si="355"/>
        <v/>
      </c>
      <c r="AI3947" s="258">
        <f t="shared" si="351"/>
        <v>0</v>
      </c>
    </row>
    <row r="3948" spans="1:35" ht="14.25" customHeight="1" x14ac:dyDescent="0.2">
      <c r="A3948" s="20"/>
      <c r="B3948" s="7"/>
      <c r="C3948" s="7"/>
      <c r="D3948" s="88"/>
      <c r="E3948" s="6"/>
      <c r="F3948" s="88"/>
      <c r="G3948" s="14"/>
      <c r="H3948" s="14"/>
      <c r="I3948" s="17"/>
      <c r="J3948" s="17"/>
      <c r="K3948" s="6"/>
      <c r="L3948" s="6"/>
      <c r="M3948" s="136"/>
      <c r="N3948" s="14"/>
      <c r="O3948" s="26"/>
      <c r="P3948" s="14"/>
      <c r="Q3948" s="14"/>
      <c r="R3948" s="14"/>
      <c r="S3948" s="14"/>
      <c r="T3948" s="14"/>
      <c r="U3948" s="14"/>
      <c r="V3948" s="6"/>
      <c r="W3948" s="256">
        <f t="shared" si="352"/>
        <v>0</v>
      </c>
      <c r="X3948" s="144" t="str">
        <f t="shared" si="354"/>
        <v/>
      </c>
      <c r="Y3948" s="26"/>
      <c r="Z3948" s="34"/>
      <c r="AA3948" s="34"/>
      <c r="AB3948" s="34"/>
      <c r="AC3948" s="35"/>
      <c r="AD3948" s="36"/>
      <c r="AE3948" s="49"/>
      <c r="AF3948" s="246"/>
      <c r="AG3948" s="257">
        <f t="shared" si="353"/>
        <v>0</v>
      </c>
      <c r="AH3948" s="252" t="str">
        <f t="shared" si="355"/>
        <v/>
      </c>
      <c r="AI3948" s="258">
        <f t="shared" si="351"/>
        <v>0</v>
      </c>
    </row>
    <row r="3949" spans="1:35" ht="14.25" customHeight="1" x14ac:dyDescent="0.2">
      <c r="A3949" s="20"/>
      <c r="B3949" s="7"/>
      <c r="C3949" s="7"/>
      <c r="D3949" s="88"/>
      <c r="E3949" s="6"/>
      <c r="F3949" s="88"/>
      <c r="G3949" s="14"/>
      <c r="H3949" s="14"/>
      <c r="I3949" s="17"/>
      <c r="J3949" s="17"/>
      <c r="K3949" s="6"/>
      <c r="L3949" s="6"/>
      <c r="M3949" s="136"/>
      <c r="N3949" s="14"/>
      <c r="O3949" s="26"/>
      <c r="P3949" s="14"/>
      <c r="Q3949" s="14"/>
      <c r="R3949" s="14"/>
      <c r="S3949" s="14"/>
      <c r="T3949" s="14"/>
      <c r="U3949" s="14"/>
      <c r="V3949" s="6"/>
      <c r="W3949" s="256">
        <f t="shared" si="352"/>
        <v>0</v>
      </c>
      <c r="X3949" s="144" t="str">
        <f t="shared" si="354"/>
        <v/>
      </c>
      <c r="Y3949" s="26"/>
      <c r="Z3949" s="34"/>
      <c r="AA3949" s="34"/>
      <c r="AB3949" s="34"/>
      <c r="AC3949" s="35"/>
      <c r="AD3949" s="36"/>
      <c r="AE3949" s="49"/>
      <c r="AF3949" s="246"/>
      <c r="AG3949" s="257">
        <f t="shared" si="353"/>
        <v>0</v>
      </c>
      <c r="AH3949" s="252" t="str">
        <f t="shared" si="355"/>
        <v/>
      </c>
      <c r="AI3949" s="258">
        <f t="shared" si="351"/>
        <v>0</v>
      </c>
    </row>
    <row r="3950" spans="1:35" ht="14.25" customHeight="1" x14ac:dyDescent="0.2">
      <c r="A3950" s="20"/>
      <c r="B3950" s="7"/>
      <c r="C3950" s="7"/>
      <c r="D3950" s="88"/>
      <c r="E3950" s="6"/>
      <c r="F3950" s="88"/>
      <c r="G3950" s="14"/>
      <c r="H3950" s="14"/>
      <c r="I3950" s="17"/>
      <c r="J3950" s="17"/>
      <c r="K3950" s="6"/>
      <c r="L3950" s="6"/>
      <c r="M3950" s="136"/>
      <c r="N3950" s="14"/>
      <c r="O3950" s="26"/>
      <c r="P3950" s="14"/>
      <c r="Q3950" s="14"/>
      <c r="R3950" s="14"/>
      <c r="S3950" s="14"/>
      <c r="T3950" s="14"/>
      <c r="U3950" s="14"/>
      <c r="V3950" s="6"/>
      <c r="W3950" s="256">
        <f t="shared" si="352"/>
        <v>0</v>
      </c>
      <c r="X3950" s="144" t="str">
        <f t="shared" si="354"/>
        <v/>
      </c>
      <c r="Y3950" s="26"/>
      <c r="Z3950" s="34"/>
      <c r="AA3950" s="34"/>
      <c r="AB3950" s="34"/>
      <c r="AC3950" s="35"/>
      <c r="AD3950" s="36"/>
      <c r="AE3950" s="49"/>
      <c r="AF3950" s="246"/>
      <c r="AG3950" s="257">
        <f t="shared" si="353"/>
        <v>0</v>
      </c>
      <c r="AH3950" s="252" t="str">
        <f t="shared" si="355"/>
        <v/>
      </c>
      <c r="AI3950" s="258">
        <f t="shared" ref="AI3950:AI4013" si="356">AG3950-W3950</f>
        <v>0</v>
      </c>
    </row>
    <row r="3951" spans="1:35" ht="14.25" customHeight="1" x14ac:dyDescent="0.2">
      <c r="A3951" s="20"/>
      <c r="B3951" s="7"/>
      <c r="C3951" s="7"/>
      <c r="D3951" s="88"/>
      <c r="E3951" s="6"/>
      <c r="F3951" s="88"/>
      <c r="G3951" s="14"/>
      <c r="H3951" s="14"/>
      <c r="I3951" s="17"/>
      <c r="J3951" s="17"/>
      <c r="K3951" s="6"/>
      <c r="L3951" s="6"/>
      <c r="M3951" s="136"/>
      <c r="N3951" s="14"/>
      <c r="O3951" s="26"/>
      <c r="P3951" s="14"/>
      <c r="Q3951" s="14"/>
      <c r="R3951" s="14"/>
      <c r="S3951" s="14"/>
      <c r="T3951" s="14"/>
      <c r="U3951" s="14"/>
      <c r="V3951" s="6"/>
      <c r="W3951" s="256">
        <f t="shared" si="352"/>
        <v>0</v>
      </c>
      <c r="X3951" s="144" t="str">
        <f t="shared" si="354"/>
        <v/>
      </c>
      <c r="Y3951" s="26"/>
      <c r="Z3951" s="34"/>
      <c r="AA3951" s="34"/>
      <c r="AB3951" s="34"/>
      <c r="AC3951" s="35"/>
      <c r="AD3951" s="36"/>
      <c r="AE3951" s="49"/>
      <c r="AF3951" s="246"/>
      <c r="AG3951" s="257">
        <f t="shared" si="353"/>
        <v>0</v>
      </c>
      <c r="AH3951" s="252" t="str">
        <f t="shared" si="355"/>
        <v/>
      </c>
      <c r="AI3951" s="258">
        <f t="shared" si="356"/>
        <v>0</v>
      </c>
    </row>
    <row r="3952" spans="1:35" ht="14.25" customHeight="1" x14ac:dyDescent="0.2">
      <c r="A3952" s="20"/>
      <c r="B3952" s="7"/>
      <c r="C3952" s="7"/>
      <c r="D3952" s="88"/>
      <c r="E3952" s="6"/>
      <c r="F3952" s="88"/>
      <c r="G3952" s="14"/>
      <c r="H3952" s="14"/>
      <c r="I3952" s="17"/>
      <c r="J3952" s="17"/>
      <c r="K3952" s="6"/>
      <c r="L3952" s="6"/>
      <c r="M3952" s="136"/>
      <c r="N3952" s="14"/>
      <c r="O3952" s="26"/>
      <c r="P3952" s="14"/>
      <c r="Q3952" s="14"/>
      <c r="R3952" s="14"/>
      <c r="S3952" s="14"/>
      <c r="T3952" s="14"/>
      <c r="U3952" s="14"/>
      <c r="V3952" s="6"/>
      <c r="W3952" s="256">
        <f t="shared" si="352"/>
        <v>0</v>
      </c>
      <c r="X3952" s="144" t="str">
        <f t="shared" si="354"/>
        <v/>
      </c>
      <c r="Y3952" s="26"/>
      <c r="Z3952" s="34"/>
      <c r="AA3952" s="34"/>
      <c r="AB3952" s="34"/>
      <c r="AC3952" s="35"/>
      <c r="AD3952" s="36"/>
      <c r="AE3952" s="49"/>
      <c r="AF3952" s="246"/>
      <c r="AG3952" s="257">
        <f t="shared" si="353"/>
        <v>0</v>
      </c>
      <c r="AH3952" s="252" t="str">
        <f t="shared" si="355"/>
        <v/>
      </c>
      <c r="AI3952" s="258">
        <f t="shared" si="356"/>
        <v>0</v>
      </c>
    </row>
    <row r="3953" spans="1:35" ht="14.25" customHeight="1" x14ac:dyDescent="0.2">
      <c r="A3953" s="20"/>
      <c r="B3953" s="7"/>
      <c r="C3953" s="7"/>
      <c r="D3953" s="88"/>
      <c r="E3953" s="6"/>
      <c r="F3953" s="88"/>
      <c r="G3953" s="14"/>
      <c r="H3953" s="14"/>
      <c r="I3953" s="17"/>
      <c r="J3953" s="17"/>
      <c r="K3953" s="6"/>
      <c r="L3953" s="6"/>
      <c r="M3953" s="136"/>
      <c r="N3953" s="14"/>
      <c r="O3953" s="26"/>
      <c r="P3953" s="14"/>
      <c r="Q3953" s="14"/>
      <c r="R3953" s="14"/>
      <c r="S3953" s="14"/>
      <c r="T3953" s="14"/>
      <c r="U3953" s="14"/>
      <c r="V3953" s="6"/>
      <c r="W3953" s="256">
        <f t="shared" si="352"/>
        <v>0</v>
      </c>
      <c r="X3953" s="144" t="str">
        <f t="shared" si="354"/>
        <v/>
      </c>
      <c r="Y3953" s="26"/>
      <c r="Z3953" s="34"/>
      <c r="AA3953" s="34"/>
      <c r="AB3953" s="34"/>
      <c r="AC3953" s="35"/>
      <c r="AD3953" s="36"/>
      <c r="AE3953" s="49"/>
      <c r="AF3953" s="246"/>
      <c r="AG3953" s="257">
        <f t="shared" si="353"/>
        <v>0</v>
      </c>
      <c r="AH3953" s="252" t="str">
        <f t="shared" si="355"/>
        <v/>
      </c>
      <c r="AI3953" s="258">
        <f t="shared" si="356"/>
        <v>0</v>
      </c>
    </row>
    <row r="3954" spans="1:35" ht="14.25" customHeight="1" x14ac:dyDescent="0.2">
      <c r="A3954" s="20"/>
      <c r="B3954" s="7"/>
      <c r="C3954" s="7"/>
      <c r="D3954" s="88"/>
      <c r="E3954" s="6"/>
      <c r="F3954" s="88"/>
      <c r="G3954" s="14"/>
      <c r="H3954" s="14"/>
      <c r="I3954" s="17"/>
      <c r="J3954" s="17"/>
      <c r="K3954" s="6"/>
      <c r="L3954" s="6"/>
      <c r="M3954" s="136"/>
      <c r="N3954" s="14"/>
      <c r="O3954" s="26"/>
      <c r="P3954" s="14"/>
      <c r="Q3954" s="14"/>
      <c r="R3954" s="14"/>
      <c r="S3954" s="14"/>
      <c r="T3954" s="14"/>
      <c r="U3954" s="14"/>
      <c r="V3954" s="6"/>
      <c r="W3954" s="256">
        <f t="shared" si="352"/>
        <v>0</v>
      </c>
      <c r="X3954" s="144" t="str">
        <f t="shared" si="354"/>
        <v/>
      </c>
      <c r="Y3954" s="26"/>
      <c r="Z3954" s="34"/>
      <c r="AA3954" s="34"/>
      <c r="AB3954" s="34"/>
      <c r="AC3954" s="35"/>
      <c r="AD3954" s="36"/>
      <c r="AE3954" s="49"/>
      <c r="AF3954" s="246"/>
      <c r="AG3954" s="257">
        <f t="shared" si="353"/>
        <v>0</v>
      </c>
      <c r="AH3954" s="252" t="str">
        <f t="shared" si="355"/>
        <v/>
      </c>
      <c r="AI3954" s="258">
        <f t="shared" si="356"/>
        <v>0</v>
      </c>
    </row>
    <row r="3955" spans="1:35" ht="14.25" customHeight="1" x14ac:dyDescent="0.2">
      <c r="A3955" s="20"/>
      <c r="B3955" s="7"/>
      <c r="C3955" s="7"/>
      <c r="D3955" s="88"/>
      <c r="E3955" s="6"/>
      <c r="F3955" s="88"/>
      <c r="G3955" s="14"/>
      <c r="H3955" s="14"/>
      <c r="I3955" s="17"/>
      <c r="J3955" s="17"/>
      <c r="K3955" s="6"/>
      <c r="L3955" s="6"/>
      <c r="M3955" s="136"/>
      <c r="N3955" s="14"/>
      <c r="O3955" s="26"/>
      <c r="P3955" s="14"/>
      <c r="Q3955" s="14"/>
      <c r="R3955" s="14"/>
      <c r="S3955" s="14"/>
      <c r="T3955" s="14"/>
      <c r="U3955" s="14"/>
      <c r="V3955" s="6"/>
      <c r="W3955" s="256">
        <f t="shared" si="352"/>
        <v>0</v>
      </c>
      <c r="X3955" s="144" t="str">
        <f t="shared" si="354"/>
        <v/>
      </c>
      <c r="Y3955" s="26"/>
      <c r="Z3955" s="34"/>
      <c r="AA3955" s="34"/>
      <c r="AB3955" s="34"/>
      <c r="AC3955" s="35"/>
      <c r="AD3955" s="36"/>
      <c r="AE3955" s="49"/>
      <c r="AF3955" s="246"/>
      <c r="AG3955" s="257">
        <f t="shared" si="353"/>
        <v>0</v>
      </c>
      <c r="AH3955" s="252" t="str">
        <f t="shared" si="355"/>
        <v/>
      </c>
      <c r="AI3955" s="258">
        <f t="shared" si="356"/>
        <v>0</v>
      </c>
    </row>
    <row r="3956" spans="1:35" ht="14.25" customHeight="1" x14ac:dyDescent="0.2">
      <c r="A3956" s="20"/>
      <c r="B3956" s="7"/>
      <c r="C3956" s="7"/>
      <c r="D3956" s="88"/>
      <c r="E3956" s="6"/>
      <c r="F3956" s="88"/>
      <c r="G3956" s="14"/>
      <c r="H3956" s="14"/>
      <c r="I3956" s="17"/>
      <c r="J3956" s="17"/>
      <c r="K3956" s="6"/>
      <c r="L3956" s="6"/>
      <c r="M3956" s="136"/>
      <c r="N3956" s="14"/>
      <c r="O3956" s="26"/>
      <c r="P3956" s="14"/>
      <c r="Q3956" s="14"/>
      <c r="R3956" s="14"/>
      <c r="S3956" s="14"/>
      <c r="T3956" s="14"/>
      <c r="U3956" s="14"/>
      <c r="V3956" s="6"/>
      <c r="W3956" s="256">
        <f t="shared" si="352"/>
        <v>0</v>
      </c>
      <c r="X3956" s="144" t="str">
        <f t="shared" si="354"/>
        <v/>
      </c>
      <c r="Y3956" s="26"/>
      <c r="Z3956" s="34"/>
      <c r="AA3956" s="34"/>
      <c r="AB3956" s="34"/>
      <c r="AC3956" s="35"/>
      <c r="AD3956" s="36"/>
      <c r="AE3956" s="49"/>
      <c r="AF3956" s="246"/>
      <c r="AG3956" s="257">
        <f t="shared" si="353"/>
        <v>0</v>
      </c>
      <c r="AH3956" s="252" t="str">
        <f t="shared" si="355"/>
        <v/>
      </c>
      <c r="AI3956" s="258">
        <f t="shared" si="356"/>
        <v>0</v>
      </c>
    </row>
    <row r="3957" spans="1:35" ht="14.25" customHeight="1" x14ac:dyDescent="0.2">
      <c r="A3957" s="20"/>
      <c r="B3957" s="7"/>
      <c r="C3957" s="7"/>
      <c r="D3957" s="88"/>
      <c r="E3957" s="6"/>
      <c r="F3957" s="88"/>
      <c r="G3957" s="14"/>
      <c r="H3957" s="14"/>
      <c r="I3957" s="17"/>
      <c r="J3957" s="17"/>
      <c r="K3957" s="6"/>
      <c r="L3957" s="6"/>
      <c r="M3957" s="136"/>
      <c r="N3957" s="14"/>
      <c r="O3957" s="26"/>
      <c r="P3957" s="14"/>
      <c r="Q3957" s="14"/>
      <c r="R3957" s="14"/>
      <c r="S3957" s="14"/>
      <c r="T3957" s="14"/>
      <c r="U3957" s="14"/>
      <c r="V3957" s="6"/>
      <c r="W3957" s="256">
        <f t="shared" si="352"/>
        <v>0</v>
      </c>
      <c r="X3957" s="144" t="str">
        <f t="shared" si="354"/>
        <v/>
      </c>
      <c r="Y3957" s="26"/>
      <c r="Z3957" s="34"/>
      <c r="AA3957" s="34"/>
      <c r="AB3957" s="34"/>
      <c r="AC3957" s="35"/>
      <c r="AD3957" s="36"/>
      <c r="AE3957" s="49"/>
      <c r="AF3957" s="246"/>
      <c r="AG3957" s="257">
        <f t="shared" si="353"/>
        <v>0</v>
      </c>
      <c r="AH3957" s="252" t="str">
        <f t="shared" si="355"/>
        <v/>
      </c>
      <c r="AI3957" s="258">
        <f t="shared" si="356"/>
        <v>0</v>
      </c>
    </row>
    <row r="3958" spans="1:35" ht="14.25" customHeight="1" x14ac:dyDescent="0.2">
      <c r="A3958" s="20"/>
      <c r="B3958" s="7"/>
      <c r="C3958" s="7"/>
      <c r="D3958" s="88"/>
      <c r="E3958" s="6"/>
      <c r="F3958" s="88"/>
      <c r="G3958" s="14"/>
      <c r="H3958" s="14"/>
      <c r="I3958" s="17"/>
      <c r="J3958" s="17"/>
      <c r="K3958" s="6"/>
      <c r="L3958" s="6"/>
      <c r="M3958" s="136"/>
      <c r="N3958" s="14"/>
      <c r="O3958" s="26"/>
      <c r="P3958" s="14"/>
      <c r="Q3958" s="14"/>
      <c r="R3958" s="14"/>
      <c r="S3958" s="14"/>
      <c r="T3958" s="14"/>
      <c r="U3958" s="14"/>
      <c r="V3958" s="6"/>
      <c r="W3958" s="256">
        <f t="shared" si="352"/>
        <v>0</v>
      </c>
      <c r="X3958" s="144" t="str">
        <f t="shared" si="354"/>
        <v/>
      </c>
      <c r="Y3958" s="26"/>
      <c r="Z3958" s="34"/>
      <c r="AA3958" s="34"/>
      <c r="AB3958" s="34"/>
      <c r="AC3958" s="35"/>
      <c r="AD3958" s="36"/>
      <c r="AE3958" s="49"/>
      <c r="AF3958" s="246"/>
      <c r="AG3958" s="257">
        <f t="shared" si="353"/>
        <v>0</v>
      </c>
      <c r="AH3958" s="252" t="str">
        <f t="shared" si="355"/>
        <v/>
      </c>
      <c r="AI3958" s="258">
        <f t="shared" si="356"/>
        <v>0</v>
      </c>
    </row>
    <row r="3959" spans="1:35" ht="14.25" customHeight="1" x14ac:dyDescent="0.2">
      <c r="A3959" s="20"/>
      <c r="B3959" s="7"/>
      <c r="C3959" s="7"/>
      <c r="D3959" s="88"/>
      <c r="E3959" s="6"/>
      <c r="F3959" s="88"/>
      <c r="G3959" s="14"/>
      <c r="H3959" s="14"/>
      <c r="I3959" s="17"/>
      <c r="J3959" s="17"/>
      <c r="K3959" s="6"/>
      <c r="L3959" s="6"/>
      <c r="M3959" s="136"/>
      <c r="N3959" s="14"/>
      <c r="O3959" s="26"/>
      <c r="P3959" s="14"/>
      <c r="Q3959" s="14"/>
      <c r="R3959" s="14"/>
      <c r="S3959" s="14"/>
      <c r="T3959" s="14"/>
      <c r="U3959" s="14"/>
      <c r="V3959" s="6"/>
      <c r="W3959" s="256">
        <f t="shared" si="352"/>
        <v>0</v>
      </c>
      <c r="X3959" s="144" t="str">
        <f t="shared" si="354"/>
        <v/>
      </c>
      <c r="Y3959" s="26"/>
      <c r="Z3959" s="34"/>
      <c r="AA3959" s="34"/>
      <c r="AB3959" s="34"/>
      <c r="AC3959" s="35"/>
      <c r="AD3959" s="36"/>
      <c r="AE3959" s="49"/>
      <c r="AF3959" s="246"/>
      <c r="AG3959" s="257">
        <f t="shared" si="353"/>
        <v>0</v>
      </c>
      <c r="AH3959" s="252" t="str">
        <f t="shared" si="355"/>
        <v/>
      </c>
      <c r="AI3959" s="258">
        <f t="shared" si="356"/>
        <v>0</v>
      </c>
    </row>
    <row r="3960" spans="1:35" ht="14.25" customHeight="1" x14ac:dyDescent="0.2">
      <c r="A3960" s="20"/>
      <c r="B3960" s="7"/>
      <c r="C3960" s="7"/>
      <c r="D3960" s="88"/>
      <c r="E3960" s="6"/>
      <c r="F3960" s="88"/>
      <c r="G3960" s="14"/>
      <c r="H3960" s="14"/>
      <c r="I3960" s="17"/>
      <c r="J3960" s="17"/>
      <c r="K3960" s="6"/>
      <c r="L3960" s="6"/>
      <c r="M3960" s="136"/>
      <c r="N3960" s="14"/>
      <c r="O3960" s="26"/>
      <c r="P3960" s="14"/>
      <c r="Q3960" s="14"/>
      <c r="R3960" s="14"/>
      <c r="S3960" s="14"/>
      <c r="T3960" s="14"/>
      <c r="U3960" s="14"/>
      <c r="V3960" s="6"/>
      <c r="W3960" s="256">
        <f t="shared" si="352"/>
        <v>0</v>
      </c>
      <c r="X3960" s="144" t="str">
        <f t="shared" si="354"/>
        <v/>
      </c>
      <c r="Y3960" s="26"/>
      <c r="Z3960" s="34"/>
      <c r="AA3960" s="34"/>
      <c r="AB3960" s="34"/>
      <c r="AC3960" s="35"/>
      <c r="AD3960" s="36"/>
      <c r="AE3960" s="49"/>
      <c r="AF3960" s="246"/>
      <c r="AG3960" s="257">
        <f t="shared" si="353"/>
        <v>0</v>
      </c>
      <c r="AH3960" s="252" t="str">
        <f t="shared" si="355"/>
        <v/>
      </c>
      <c r="AI3960" s="258">
        <f t="shared" si="356"/>
        <v>0</v>
      </c>
    </row>
    <row r="3961" spans="1:35" ht="14.25" customHeight="1" x14ac:dyDescent="0.2">
      <c r="A3961" s="20"/>
      <c r="B3961" s="7"/>
      <c r="C3961" s="7"/>
      <c r="D3961" s="88"/>
      <c r="E3961" s="6"/>
      <c r="F3961" s="88"/>
      <c r="G3961" s="14"/>
      <c r="H3961" s="14"/>
      <c r="I3961" s="17"/>
      <c r="J3961" s="17"/>
      <c r="K3961" s="6"/>
      <c r="L3961" s="6"/>
      <c r="M3961" s="136"/>
      <c r="N3961" s="14"/>
      <c r="O3961" s="26"/>
      <c r="P3961" s="14"/>
      <c r="Q3961" s="14"/>
      <c r="R3961" s="14"/>
      <c r="S3961" s="14"/>
      <c r="T3961" s="14"/>
      <c r="U3961" s="14"/>
      <c r="V3961" s="6"/>
      <c r="W3961" s="256">
        <f t="shared" si="352"/>
        <v>0</v>
      </c>
      <c r="X3961" s="144" t="str">
        <f t="shared" si="354"/>
        <v/>
      </c>
      <c r="Y3961" s="26"/>
      <c r="Z3961" s="34"/>
      <c r="AA3961" s="34"/>
      <c r="AB3961" s="34"/>
      <c r="AC3961" s="35"/>
      <c r="AD3961" s="36"/>
      <c r="AE3961" s="49"/>
      <c r="AF3961" s="246"/>
      <c r="AG3961" s="257">
        <f t="shared" si="353"/>
        <v>0</v>
      </c>
      <c r="AH3961" s="252" t="str">
        <f t="shared" si="355"/>
        <v/>
      </c>
      <c r="AI3961" s="258">
        <f t="shared" si="356"/>
        <v>0</v>
      </c>
    </row>
    <row r="3962" spans="1:35" ht="14.25" customHeight="1" x14ac:dyDescent="0.2">
      <c r="A3962" s="20"/>
      <c r="B3962" s="7"/>
      <c r="C3962" s="7"/>
      <c r="D3962" s="88"/>
      <c r="E3962" s="6"/>
      <c r="F3962" s="88"/>
      <c r="G3962" s="14"/>
      <c r="H3962" s="14"/>
      <c r="I3962" s="17"/>
      <c r="J3962" s="17"/>
      <c r="K3962" s="6"/>
      <c r="L3962" s="6"/>
      <c r="M3962" s="136"/>
      <c r="N3962" s="14"/>
      <c r="O3962" s="26"/>
      <c r="P3962" s="14"/>
      <c r="Q3962" s="14"/>
      <c r="R3962" s="14"/>
      <c r="S3962" s="14"/>
      <c r="T3962" s="14"/>
      <c r="U3962" s="14"/>
      <c r="V3962" s="6"/>
      <c r="W3962" s="256">
        <f t="shared" si="352"/>
        <v>0</v>
      </c>
      <c r="X3962" s="144" t="str">
        <f t="shared" si="354"/>
        <v/>
      </c>
      <c r="Y3962" s="26"/>
      <c r="Z3962" s="34"/>
      <c r="AA3962" s="34"/>
      <c r="AB3962" s="34"/>
      <c r="AC3962" s="35"/>
      <c r="AD3962" s="36"/>
      <c r="AE3962" s="49"/>
      <c r="AF3962" s="246"/>
      <c r="AG3962" s="257">
        <f t="shared" si="353"/>
        <v>0</v>
      </c>
      <c r="AH3962" s="252" t="str">
        <f t="shared" si="355"/>
        <v/>
      </c>
      <c r="AI3962" s="258">
        <f t="shared" si="356"/>
        <v>0</v>
      </c>
    </row>
    <row r="3963" spans="1:35" ht="14.25" customHeight="1" x14ac:dyDescent="0.2">
      <c r="A3963" s="20"/>
      <c r="B3963" s="7"/>
      <c r="C3963" s="7"/>
      <c r="D3963" s="88"/>
      <c r="E3963" s="6"/>
      <c r="F3963" s="88"/>
      <c r="G3963" s="14"/>
      <c r="H3963" s="14"/>
      <c r="I3963" s="17"/>
      <c r="J3963" s="17"/>
      <c r="K3963" s="6"/>
      <c r="L3963" s="6"/>
      <c r="M3963" s="136"/>
      <c r="N3963" s="14"/>
      <c r="O3963" s="26"/>
      <c r="P3963" s="14"/>
      <c r="Q3963" s="14"/>
      <c r="R3963" s="14"/>
      <c r="S3963" s="14"/>
      <c r="T3963" s="14"/>
      <c r="U3963" s="14"/>
      <c r="V3963" s="6"/>
      <c r="W3963" s="256">
        <f t="shared" si="352"/>
        <v>0</v>
      </c>
      <c r="X3963" s="144" t="str">
        <f t="shared" si="354"/>
        <v/>
      </c>
      <c r="Y3963" s="26"/>
      <c r="Z3963" s="34"/>
      <c r="AA3963" s="34"/>
      <c r="AB3963" s="34"/>
      <c r="AC3963" s="35"/>
      <c r="AD3963" s="36"/>
      <c r="AE3963" s="49"/>
      <c r="AF3963" s="246"/>
      <c r="AG3963" s="257">
        <f t="shared" si="353"/>
        <v>0</v>
      </c>
      <c r="AH3963" s="252" t="str">
        <f t="shared" si="355"/>
        <v/>
      </c>
      <c r="AI3963" s="258">
        <f t="shared" si="356"/>
        <v>0</v>
      </c>
    </row>
    <row r="3964" spans="1:35" ht="14.25" customHeight="1" x14ac:dyDescent="0.2">
      <c r="A3964" s="20"/>
      <c r="B3964" s="7"/>
      <c r="C3964" s="7"/>
      <c r="D3964" s="88"/>
      <c r="E3964" s="6"/>
      <c r="F3964" s="88"/>
      <c r="G3964" s="14"/>
      <c r="H3964" s="14"/>
      <c r="I3964" s="17"/>
      <c r="J3964" s="17"/>
      <c r="K3964" s="6"/>
      <c r="L3964" s="6"/>
      <c r="M3964" s="136"/>
      <c r="N3964" s="14"/>
      <c r="O3964" s="26"/>
      <c r="P3964" s="14"/>
      <c r="Q3964" s="14"/>
      <c r="R3964" s="14"/>
      <c r="S3964" s="14"/>
      <c r="T3964" s="14"/>
      <c r="U3964" s="14"/>
      <c r="V3964" s="6"/>
      <c r="W3964" s="256">
        <f t="shared" si="352"/>
        <v>0</v>
      </c>
      <c r="X3964" s="144" t="str">
        <f t="shared" si="354"/>
        <v/>
      </c>
      <c r="Y3964" s="26"/>
      <c r="Z3964" s="34"/>
      <c r="AA3964" s="34"/>
      <c r="AB3964" s="34"/>
      <c r="AC3964" s="35"/>
      <c r="AD3964" s="36"/>
      <c r="AE3964" s="49"/>
      <c r="AF3964" s="246"/>
      <c r="AG3964" s="257">
        <f t="shared" si="353"/>
        <v>0</v>
      </c>
      <c r="AH3964" s="252" t="str">
        <f t="shared" si="355"/>
        <v/>
      </c>
      <c r="AI3964" s="258">
        <f t="shared" si="356"/>
        <v>0</v>
      </c>
    </row>
    <row r="3965" spans="1:35" ht="14.25" customHeight="1" x14ac:dyDescent="0.2">
      <c r="A3965" s="20"/>
      <c r="B3965" s="7"/>
      <c r="C3965" s="7"/>
      <c r="D3965" s="88"/>
      <c r="E3965" s="6"/>
      <c r="F3965" s="88"/>
      <c r="G3965" s="14"/>
      <c r="H3965" s="14"/>
      <c r="I3965" s="17"/>
      <c r="J3965" s="17"/>
      <c r="K3965" s="6"/>
      <c r="L3965" s="6"/>
      <c r="M3965" s="136"/>
      <c r="N3965" s="14"/>
      <c r="O3965" s="26"/>
      <c r="P3965" s="14"/>
      <c r="Q3965" s="14"/>
      <c r="R3965" s="14"/>
      <c r="S3965" s="14"/>
      <c r="T3965" s="14"/>
      <c r="U3965" s="14"/>
      <c r="V3965" s="6"/>
      <c r="W3965" s="256">
        <f t="shared" si="352"/>
        <v>0</v>
      </c>
      <c r="X3965" s="144" t="str">
        <f t="shared" si="354"/>
        <v/>
      </c>
      <c r="Y3965" s="26"/>
      <c r="Z3965" s="34"/>
      <c r="AA3965" s="34"/>
      <c r="AB3965" s="34"/>
      <c r="AC3965" s="35"/>
      <c r="AD3965" s="36"/>
      <c r="AE3965" s="49"/>
      <c r="AF3965" s="246"/>
      <c r="AG3965" s="257">
        <f t="shared" si="353"/>
        <v>0</v>
      </c>
      <c r="AH3965" s="252" t="str">
        <f t="shared" si="355"/>
        <v/>
      </c>
      <c r="AI3965" s="258">
        <f t="shared" si="356"/>
        <v>0</v>
      </c>
    </row>
    <row r="3966" spans="1:35" ht="14.25" customHeight="1" x14ac:dyDescent="0.2">
      <c r="A3966" s="20"/>
      <c r="B3966" s="7"/>
      <c r="C3966" s="7"/>
      <c r="D3966" s="88"/>
      <c r="E3966" s="6"/>
      <c r="F3966" s="88"/>
      <c r="G3966" s="14"/>
      <c r="H3966" s="14"/>
      <c r="I3966" s="17"/>
      <c r="J3966" s="17"/>
      <c r="K3966" s="6"/>
      <c r="L3966" s="6"/>
      <c r="M3966" s="136"/>
      <c r="N3966" s="14"/>
      <c r="O3966" s="26"/>
      <c r="P3966" s="14"/>
      <c r="Q3966" s="14"/>
      <c r="R3966" s="14"/>
      <c r="S3966" s="14"/>
      <c r="T3966" s="14"/>
      <c r="U3966" s="14"/>
      <c r="V3966" s="6"/>
      <c r="W3966" s="256">
        <f t="shared" si="352"/>
        <v>0</v>
      </c>
      <c r="X3966" s="144" t="str">
        <f t="shared" si="354"/>
        <v/>
      </c>
      <c r="Y3966" s="26"/>
      <c r="Z3966" s="34"/>
      <c r="AA3966" s="34"/>
      <c r="AB3966" s="34"/>
      <c r="AC3966" s="35"/>
      <c r="AD3966" s="36"/>
      <c r="AE3966" s="49"/>
      <c r="AF3966" s="246"/>
      <c r="AG3966" s="257">
        <f t="shared" si="353"/>
        <v>0</v>
      </c>
      <c r="AH3966" s="252" t="str">
        <f t="shared" si="355"/>
        <v/>
      </c>
      <c r="AI3966" s="258">
        <f t="shared" si="356"/>
        <v>0</v>
      </c>
    </row>
    <row r="3967" spans="1:35" ht="14.25" customHeight="1" x14ac:dyDescent="0.2">
      <c r="A3967" s="20"/>
      <c r="B3967" s="7"/>
      <c r="C3967" s="7"/>
      <c r="D3967" s="88"/>
      <c r="E3967" s="6"/>
      <c r="F3967" s="88"/>
      <c r="G3967" s="14"/>
      <c r="H3967" s="14"/>
      <c r="I3967" s="17"/>
      <c r="J3967" s="17"/>
      <c r="K3967" s="6"/>
      <c r="L3967" s="6"/>
      <c r="M3967" s="136"/>
      <c r="N3967" s="14"/>
      <c r="O3967" s="26"/>
      <c r="P3967" s="14"/>
      <c r="Q3967" s="14"/>
      <c r="R3967" s="14"/>
      <c r="S3967" s="14"/>
      <c r="T3967" s="14"/>
      <c r="U3967" s="14"/>
      <c r="V3967" s="6"/>
      <c r="W3967" s="256">
        <f t="shared" si="352"/>
        <v>0</v>
      </c>
      <c r="X3967" s="144" t="str">
        <f t="shared" si="354"/>
        <v/>
      </c>
      <c r="Y3967" s="26"/>
      <c r="Z3967" s="34"/>
      <c r="AA3967" s="34"/>
      <c r="AB3967" s="34"/>
      <c r="AC3967" s="35"/>
      <c r="AD3967" s="36"/>
      <c r="AE3967" s="49"/>
      <c r="AF3967" s="246"/>
      <c r="AG3967" s="257">
        <f t="shared" si="353"/>
        <v>0</v>
      </c>
      <c r="AH3967" s="252" t="str">
        <f t="shared" si="355"/>
        <v/>
      </c>
      <c r="AI3967" s="258">
        <f t="shared" si="356"/>
        <v>0</v>
      </c>
    </row>
    <row r="3968" spans="1:35" ht="14.25" customHeight="1" x14ac:dyDescent="0.2">
      <c r="A3968" s="20"/>
      <c r="B3968" s="7"/>
      <c r="C3968" s="7"/>
      <c r="D3968" s="88"/>
      <c r="E3968" s="6"/>
      <c r="F3968" s="88"/>
      <c r="G3968" s="14"/>
      <c r="H3968" s="14"/>
      <c r="I3968" s="17"/>
      <c r="J3968" s="17"/>
      <c r="K3968" s="6"/>
      <c r="L3968" s="6"/>
      <c r="M3968" s="136"/>
      <c r="N3968" s="14"/>
      <c r="O3968" s="26"/>
      <c r="P3968" s="14"/>
      <c r="Q3968" s="14"/>
      <c r="R3968" s="14"/>
      <c r="S3968" s="14"/>
      <c r="T3968" s="14"/>
      <c r="U3968" s="14"/>
      <c r="V3968" s="6"/>
      <c r="W3968" s="256">
        <f t="shared" si="352"/>
        <v>0</v>
      </c>
      <c r="X3968" s="144" t="str">
        <f t="shared" si="354"/>
        <v/>
      </c>
      <c r="Y3968" s="26"/>
      <c r="Z3968" s="34"/>
      <c r="AA3968" s="34"/>
      <c r="AB3968" s="34"/>
      <c r="AC3968" s="35"/>
      <c r="AD3968" s="36"/>
      <c r="AE3968" s="49"/>
      <c r="AF3968" s="246"/>
      <c r="AG3968" s="257">
        <f t="shared" si="353"/>
        <v>0</v>
      </c>
      <c r="AH3968" s="252" t="str">
        <f t="shared" si="355"/>
        <v/>
      </c>
      <c r="AI3968" s="258">
        <f t="shared" si="356"/>
        <v>0</v>
      </c>
    </row>
    <row r="3969" spans="1:35" ht="14.25" customHeight="1" x14ac:dyDescent="0.2">
      <c r="A3969" s="20"/>
      <c r="B3969" s="7"/>
      <c r="C3969" s="7"/>
      <c r="D3969" s="88"/>
      <c r="E3969" s="6"/>
      <c r="F3969" s="88"/>
      <c r="G3969" s="14"/>
      <c r="H3969" s="14"/>
      <c r="I3969" s="17"/>
      <c r="J3969" s="17"/>
      <c r="K3969" s="6"/>
      <c r="L3969" s="6"/>
      <c r="M3969" s="136"/>
      <c r="N3969" s="14"/>
      <c r="O3969" s="26"/>
      <c r="P3969" s="14"/>
      <c r="Q3969" s="14"/>
      <c r="R3969" s="14"/>
      <c r="S3969" s="14"/>
      <c r="T3969" s="14"/>
      <c r="U3969" s="14"/>
      <c r="V3969" s="6"/>
      <c r="W3969" s="256">
        <f t="shared" si="352"/>
        <v>0</v>
      </c>
      <c r="X3969" s="144" t="str">
        <f t="shared" si="354"/>
        <v/>
      </c>
      <c r="Y3969" s="26"/>
      <c r="Z3969" s="34"/>
      <c r="AA3969" s="34"/>
      <c r="AB3969" s="34"/>
      <c r="AC3969" s="35"/>
      <c r="AD3969" s="36"/>
      <c r="AE3969" s="49"/>
      <c r="AF3969" s="246"/>
      <c r="AG3969" s="257">
        <f t="shared" si="353"/>
        <v>0</v>
      </c>
      <c r="AH3969" s="252" t="str">
        <f t="shared" si="355"/>
        <v/>
      </c>
      <c r="AI3969" s="258">
        <f t="shared" si="356"/>
        <v>0</v>
      </c>
    </row>
    <row r="3970" spans="1:35" ht="14.25" customHeight="1" x14ac:dyDescent="0.2">
      <c r="A3970" s="20"/>
      <c r="B3970" s="7"/>
      <c r="C3970" s="7"/>
      <c r="D3970" s="88"/>
      <c r="E3970" s="6"/>
      <c r="F3970" s="88"/>
      <c r="G3970" s="14"/>
      <c r="H3970" s="14"/>
      <c r="I3970" s="17"/>
      <c r="J3970" s="17"/>
      <c r="K3970" s="6"/>
      <c r="L3970" s="6"/>
      <c r="M3970" s="136"/>
      <c r="N3970" s="14"/>
      <c r="O3970" s="26"/>
      <c r="P3970" s="14"/>
      <c r="Q3970" s="14"/>
      <c r="R3970" s="14"/>
      <c r="S3970" s="14"/>
      <c r="T3970" s="14"/>
      <c r="U3970" s="14"/>
      <c r="V3970" s="6"/>
      <c r="W3970" s="256">
        <f t="shared" si="352"/>
        <v>0</v>
      </c>
      <c r="X3970" s="144" t="str">
        <f t="shared" si="354"/>
        <v/>
      </c>
      <c r="Y3970" s="26"/>
      <c r="Z3970" s="34"/>
      <c r="AA3970" s="34"/>
      <c r="AB3970" s="34"/>
      <c r="AC3970" s="35"/>
      <c r="AD3970" s="36"/>
      <c r="AE3970" s="49"/>
      <c r="AF3970" s="246"/>
      <c r="AG3970" s="257">
        <f t="shared" si="353"/>
        <v>0</v>
      </c>
      <c r="AH3970" s="252" t="str">
        <f t="shared" si="355"/>
        <v/>
      </c>
      <c r="AI3970" s="258">
        <f t="shared" si="356"/>
        <v>0</v>
      </c>
    </row>
    <row r="3971" spans="1:35" ht="14.25" customHeight="1" x14ac:dyDescent="0.2">
      <c r="A3971" s="20"/>
      <c r="B3971" s="7"/>
      <c r="C3971" s="7"/>
      <c r="D3971" s="88"/>
      <c r="E3971" s="6"/>
      <c r="F3971" s="88"/>
      <c r="G3971" s="14"/>
      <c r="H3971" s="14"/>
      <c r="I3971" s="17"/>
      <c r="J3971" s="17"/>
      <c r="K3971" s="6"/>
      <c r="L3971" s="6"/>
      <c r="M3971" s="136"/>
      <c r="N3971" s="14"/>
      <c r="O3971" s="26"/>
      <c r="P3971" s="14"/>
      <c r="Q3971" s="14"/>
      <c r="R3971" s="14"/>
      <c r="S3971" s="14"/>
      <c r="T3971" s="14"/>
      <c r="U3971" s="14"/>
      <c r="V3971" s="6"/>
      <c r="W3971" s="256">
        <f t="shared" si="352"/>
        <v>0</v>
      </c>
      <c r="X3971" s="144" t="str">
        <f t="shared" si="354"/>
        <v/>
      </c>
      <c r="Y3971" s="26"/>
      <c r="Z3971" s="34"/>
      <c r="AA3971" s="34"/>
      <c r="AB3971" s="34"/>
      <c r="AC3971" s="35"/>
      <c r="AD3971" s="36"/>
      <c r="AE3971" s="49"/>
      <c r="AF3971" s="246"/>
      <c r="AG3971" s="257">
        <f t="shared" si="353"/>
        <v>0</v>
      </c>
      <c r="AH3971" s="252" t="str">
        <f t="shared" si="355"/>
        <v/>
      </c>
      <c r="AI3971" s="258">
        <f t="shared" si="356"/>
        <v>0</v>
      </c>
    </row>
    <row r="3972" spans="1:35" ht="14.25" customHeight="1" x14ac:dyDescent="0.2">
      <c r="A3972" s="20"/>
      <c r="B3972" s="7"/>
      <c r="C3972" s="7"/>
      <c r="D3972" s="88"/>
      <c r="E3972" s="6"/>
      <c r="F3972" s="88"/>
      <c r="G3972" s="14"/>
      <c r="H3972" s="14"/>
      <c r="I3972" s="17"/>
      <c r="J3972" s="17"/>
      <c r="K3972" s="6"/>
      <c r="L3972" s="6"/>
      <c r="M3972" s="136"/>
      <c r="N3972" s="14"/>
      <c r="O3972" s="26"/>
      <c r="P3972" s="14"/>
      <c r="Q3972" s="14"/>
      <c r="R3972" s="14"/>
      <c r="S3972" s="14"/>
      <c r="T3972" s="14"/>
      <c r="U3972" s="14"/>
      <c r="V3972" s="6"/>
      <c r="W3972" s="256">
        <f t="shared" si="352"/>
        <v>0</v>
      </c>
      <c r="X3972" s="144" t="str">
        <f t="shared" si="354"/>
        <v/>
      </c>
      <c r="Y3972" s="26"/>
      <c r="Z3972" s="34"/>
      <c r="AA3972" s="34"/>
      <c r="AB3972" s="34"/>
      <c r="AC3972" s="35"/>
      <c r="AD3972" s="36"/>
      <c r="AE3972" s="49"/>
      <c r="AF3972" s="246"/>
      <c r="AG3972" s="257">
        <f t="shared" si="353"/>
        <v>0</v>
      </c>
      <c r="AH3972" s="252" t="str">
        <f t="shared" si="355"/>
        <v/>
      </c>
      <c r="AI3972" s="258">
        <f t="shared" si="356"/>
        <v>0</v>
      </c>
    </row>
    <row r="3973" spans="1:35" ht="14.25" customHeight="1" x14ac:dyDescent="0.2">
      <c r="A3973" s="20"/>
      <c r="B3973" s="7"/>
      <c r="C3973" s="7"/>
      <c r="D3973" s="88"/>
      <c r="E3973" s="6"/>
      <c r="F3973" s="88"/>
      <c r="G3973" s="14"/>
      <c r="H3973" s="14"/>
      <c r="I3973" s="17"/>
      <c r="J3973" s="17"/>
      <c r="K3973" s="6"/>
      <c r="L3973" s="6"/>
      <c r="M3973" s="136"/>
      <c r="N3973" s="14"/>
      <c r="O3973" s="26"/>
      <c r="P3973" s="14"/>
      <c r="Q3973" s="14"/>
      <c r="R3973" s="14"/>
      <c r="S3973" s="14"/>
      <c r="T3973" s="14"/>
      <c r="U3973" s="14"/>
      <c r="V3973" s="6"/>
      <c r="W3973" s="256">
        <f t="shared" si="352"/>
        <v>0</v>
      </c>
      <c r="X3973" s="144" t="str">
        <f t="shared" si="354"/>
        <v/>
      </c>
      <c r="Y3973" s="26"/>
      <c r="Z3973" s="34"/>
      <c r="AA3973" s="34"/>
      <c r="AB3973" s="34"/>
      <c r="AC3973" s="35"/>
      <c r="AD3973" s="36"/>
      <c r="AE3973" s="49"/>
      <c r="AF3973" s="246"/>
      <c r="AG3973" s="257">
        <f t="shared" si="353"/>
        <v>0</v>
      </c>
      <c r="AH3973" s="252" t="str">
        <f t="shared" si="355"/>
        <v/>
      </c>
      <c r="AI3973" s="258">
        <f t="shared" si="356"/>
        <v>0</v>
      </c>
    </row>
    <row r="3974" spans="1:35" ht="14.25" customHeight="1" x14ac:dyDescent="0.2">
      <c r="A3974" s="20"/>
      <c r="B3974" s="7"/>
      <c r="C3974" s="7"/>
      <c r="D3974" s="88"/>
      <c r="E3974" s="6"/>
      <c r="F3974" s="88"/>
      <c r="G3974" s="14"/>
      <c r="H3974" s="14"/>
      <c r="I3974" s="17"/>
      <c r="J3974" s="17"/>
      <c r="K3974" s="6"/>
      <c r="L3974" s="6"/>
      <c r="M3974" s="136"/>
      <c r="N3974" s="14"/>
      <c r="O3974" s="26"/>
      <c r="P3974" s="14"/>
      <c r="Q3974" s="14"/>
      <c r="R3974" s="14"/>
      <c r="S3974" s="14"/>
      <c r="T3974" s="14"/>
      <c r="U3974" s="14"/>
      <c r="V3974" s="6"/>
      <c r="W3974" s="256">
        <f t="shared" si="352"/>
        <v>0</v>
      </c>
      <c r="X3974" s="144" t="str">
        <f t="shared" si="354"/>
        <v/>
      </c>
      <c r="Y3974" s="26"/>
      <c r="Z3974" s="34"/>
      <c r="AA3974" s="34"/>
      <c r="AB3974" s="34"/>
      <c r="AC3974" s="35"/>
      <c r="AD3974" s="36"/>
      <c r="AE3974" s="49"/>
      <c r="AF3974" s="246"/>
      <c r="AG3974" s="257">
        <f t="shared" si="353"/>
        <v>0</v>
      </c>
      <c r="AH3974" s="252" t="str">
        <f t="shared" si="355"/>
        <v/>
      </c>
      <c r="AI3974" s="258">
        <f t="shared" si="356"/>
        <v>0</v>
      </c>
    </row>
    <row r="3975" spans="1:35" ht="14.25" customHeight="1" x14ac:dyDescent="0.2">
      <c r="A3975" s="20"/>
      <c r="B3975" s="7"/>
      <c r="C3975" s="7"/>
      <c r="D3975" s="88"/>
      <c r="E3975" s="6"/>
      <c r="F3975" s="88"/>
      <c r="G3975" s="14"/>
      <c r="H3975" s="14"/>
      <c r="I3975" s="17"/>
      <c r="J3975" s="17"/>
      <c r="K3975" s="6"/>
      <c r="L3975" s="6"/>
      <c r="M3975" s="136"/>
      <c r="N3975" s="14"/>
      <c r="O3975" s="26"/>
      <c r="P3975" s="14"/>
      <c r="Q3975" s="14"/>
      <c r="R3975" s="14"/>
      <c r="S3975" s="14"/>
      <c r="T3975" s="14"/>
      <c r="U3975" s="14"/>
      <c r="V3975" s="6"/>
      <c r="W3975" s="256">
        <f t="shared" si="352"/>
        <v>0</v>
      </c>
      <c r="X3975" s="144" t="str">
        <f t="shared" si="354"/>
        <v/>
      </c>
      <c r="Y3975" s="26"/>
      <c r="Z3975" s="34"/>
      <c r="AA3975" s="34"/>
      <c r="AB3975" s="34"/>
      <c r="AC3975" s="35"/>
      <c r="AD3975" s="36"/>
      <c r="AE3975" s="49"/>
      <c r="AF3975" s="246"/>
      <c r="AG3975" s="257">
        <f t="shared" si="353"/>
        <v>0</v>
      </c>
      <c r="AH3975" s="252" t="str">
        <f t="shared" si="355"/>
        <v/>
      </c>
      <c r="AI3975" s="258">
        <f t="shared" si="356"/>
        <v>0</v>
      </c>
    </row>
    <row r="3976" spans="1:35" ht="14.25" customHeight="1" x14ac:dyDescent="0.2">
      <c r="A3976" s="20"/>
      <c r="B3976" s="7"/>
      <c r="C3976" s="7"/>
      <c r="D3976" s="88"/>
      <c r="E3976" s="6"/>
      <c r="F3976" s="88"/>
      <c r="G3976" s="14"/>
      <c r="H3976" s="14"/>
      <c r="I3976" s="17"/>
      <c r="J3976" s="17"/>
      <c r="K3976" s="6"/>
      <c r="L3976" s="6"/>
      <c r="M3976" s="136"/>
      <c r="N3976" s="14"/>
      <c r="O3976" s="26"/>
      <c r="P3976" s="14"/>
      <c r="Q3976" s="14"/>
      <c r="R3976" s="14"/>
      <c r="S3976" s="14"/>
      <c r="T3976" s="14"/>
      <c r="U3976" s="14"/>
      <c r="V3976" s="6"/>
      <c r="W3976" s="256">
        <f t="shared" si="352"/>
        <v>0</v>
      </c>
      <c r="X3976" s="144" t="str">
        <f t="shared" si="354"/>
        <v/>
      </c>
      <c r="Y3976" s="26"/>
      <c r="Z3976" s="34"/>
      <c r="AA3976" s="34"/>
      <c r="AB3976" s="34"/>
      <c r="AC3976" s="35"/>
      <c r="AD3976" s="36"/>
      <c r="AE3976" s="49"/>
      <c r="AF3976" s="246"/>
      <c r="AG3976" s="257">
        <f t="shared" si="353"/>
        <v>0</v>
      </c>
      <c r="AH3976" s="252" t="str">
        <f t="shared" si="355"/>
        <v/>
      </c>
      <c r="AI3976" s="258">
        <f t="shared" si="356"/>
        <v>0</v>
      </c>
    </row>
    <row r="3977" spans="1:35" ht="14.25" customHeight="1" x14ac:dyDescent="0.2">
      <c r="A3977" s="20"/>
      <c r="B3977" s="7"/>
      <c r="C3977" s="7"/>
      <c r="D3977" s="88"/>
      <c r="E3977" s="6"/>
      <c r="F3977" s="88"/>
      <c r="G3977" s="14"/>
      <c r="H3977" s="14"/>
      <c r="I3977" s="17"/>
      <c r="J3977" s="17"/>
      <c r="K3977" s="6"/>
      <c r="L3977" s="6"/>
      <c r="M3977" s="136"/>
      <c r="N3977" s="14"/>
      <c r="O3977" s="26"/>
      <c r="P3977" s="14"/>
      <c r="Q3977" s="14"/>
      <c r="R3977" s="14"/>
      <c r="S3977" s="14"/>
      <c r="T3977" s="14"/>
      <c r="U3977" s="14"/>
      <c r="V3977" s="6"/>
      <c r="W3977" s="256">
        <f t="shared" si="352"/>
        <v>0</v>
      </c>
      <c r="X3977" s="144" t="str">
        <f t="shared" si="354"/>
        <v/>
      </c>
      <c r="Y3977" s="26"/>
      <c r="Z3977" s="34"/>
      <c r="AA3977" s="34"/>
      <c r="AB3977" s="34"/>
      <c r="AC3977" s="35"/>
      <c r="AD3977" s="36"/>
      <c r="AE3977" s="49"/>
      <c r="AF3977" s="246"/>
      <c r="AG3977" s="257">
        <f t="shared" si="353"/>
        <v>0</v>
      </c>
      <c r="AH3977" s="252" t="str">
        <f t="shared" si="355"/>
        <v/>
      </c>
      <c r="AI3977" s="258">
        <f t="shared" si="356"/>
        <v>0</v>
      </c>
    </row>
    <row r="3978" spans="1:35" ht="14.25" customHeight="1" x14ac:dyDescent="0.2">
      <c r="A3978" s="20"/>
      <c r="B3978" s="7"/>
      <c r="C3978" s="7"/>
      <c r="D3978" s="88"/>
      <c r="E3978" s="6"/>
      <c r="F3978" s="88"/>
      <c r="G3978" s="14"/>
      <c r="H3978" s="14"/>
      <c r="I3978" s="17"/>
      <c r="J3978" s="17"/>
      <c r="K3978" s="6"/>
      <c r="L3978" s="6"/>
      <c r="M3978" s="136"/>
      <c r="N3978" s="14"/>
      <c r="O3978" s="26"/>
      <c r="P3978" s="14"/>
      <c r="Q3978" s="14"/>
      <c r="R3978" s="14"/>
      <c r="S3978" s="14"/>
      <c r="T3978" s="14"/>
      <c r="U3978" s="14"/>
      <c r="V3978" s="6"/>
      <c r="W3978" s="256">
        <f t="shared" si="352"/>
        <v>0</v>
      </c>
      <c r="X3978" s="144" t="str">
        <f t="shared" si="354"/>
        <v/>
      </c>
      <c r="Y3978" s="26"/>
      <c r="Z3978" s="34"/>
      <c r="AA3978" s="34"/>
      <c r="AB3978" s="34"/>
      <c r="AC3978" s="35"/>
      <c r="AD3978" s="36"/>
      <c r="AE3978" s="49"/>
      <c r="AF3978" s="246"/>
      <c r="AG3978" s="257">
        <f t="shared" si="353"/>
        <v>0</v>
      </c>
      <c r="AH3978" s="252" t="str">
        <f t="shared" si="355"/>
        <v/>
      </c>
      <c r="AI3978" s="258">
        <f t="shared" si="356"/>
        <v>0</v>
      </c>
    </row>
    <row r="3979" spans="1:35" ht="14.25" customHeight="1" x14ac:dyDescent="0.2">
      <c r="A3979" s="20"/>
      <c r="B3979" s="7"/>
      <c r="C3979" s="7"/>
      <c r="D3979" s="88"/>
      <c r="E3979" s="6"/>
      <c r="F3979" s="88"/>
      <c r="G3979" s="14"/>
      <c r="H3979" s="14"/>
      <c r="I3979" s="17"/>
      <c r="J3979" s="17"/>
      <c r="K3979" s="6"/>
      <c r="L3979" s="6"/>
      <c r="M3979" s="136"/>
      <c r="N3979" s="14"/>
      <c r="O3979" s="26"/>
      <c r="P3979" s="14"/>
      <c r="Q3979" s="14"/>
      <c r="R3979" s="14"/>
      <c r="S3979" s="14"/>
      <c r="T3979" s="14"/>
      <c r="U3979" s="14"/>
      <c r="V3979" s="6"/>
      <c r="W3979" s="256">
        <f t="shared" si="352"/>
        <v>0</v>
      </c>
      <c r="X3979" s="144" t="str">
        <f t="shared" si="354"/>
        <v/>
      </c>
      <c r="Y3979" s="26"/>
      <c r="Z3979" s="34"/>
      <c r="AA3979" s="34"/>
      <c r="AB3979" s="34"/>
      <c r="AC3979" s="35"/>
      <c r="AD3979" s="36"/>
      <c r="AE3979" s="49"/>
      <c r="AF3979" s="246"/>
      <c r="AG3979" s="257">
        <f t="shared" si="353"/>
        <v>0</v>
      </c>
      <c r="AH3979" s="252" t="str">
        <f t="shared" si="355"/>
        <v/>
      </c>
      <c r="AI3979" s="258">
        <f t="shared" si="356"/>
        <v>0</v>
      </c>
    </row>
    <row r="3980" spans="1:35" ht="14.25" customHeight="1" x14ac:dyDescent="0.2">
      <c r="A3980" s="20"/>
      <c r="B3980" s="7"/>
      <c r="C3980" s="7"/>
      <c r="D3980" s="88"/>
      <c r="E3980" s="6"/>
      <c r="F3980" s="88"/>
      <c r="G3980" s="14"/>
      <c r="H3980" s="14"/>
      <c r="I3980" s="17"/>
      <c r="J3980" s="17"/>
      <c r="K3980" s="6"/>
      <c r="L3980" s="6"/>
      <c r="M3980" s="136"/>
      <c r="N3980" s="14"/>
      <c r="O3980" s="26"/>
      <c r="P3980" s="14"/>
      <c r="Q3980" s="14"/>
      <c r="R3980" s="14"/>
      <c r="S3980" s="14"/>
      <c r="T3980" s="14"/>
      <c r="U3980" s="14"/>
      <c r="V3980" s="6"/>
      <c r="W3980" s="256">
        <f t="shared" si="352"/>
        <v>0</v>
      </c>
      <c r="X3980" s="144" t="str">
        <f t="shared" si="354"/>
        <v/>
      </c>
      <c r="Y3980" s="26"/>
      <c r="Z3980" s="34"/>
      <c r="AA3980" s="34"/>
      <c r="AB3980" s="34"/>
      <c r="AC3980" s="35"/>
      <c r="AD3980" s="36"/>
      <c r="AE3980" s="49"/>
      <c r="AF3980" s="246"/>
      <c r="AG3980" s="257">
        <f t="shared" si="353"/>
        <v>0</v>
      </c>
      <c r="AH3980" s="252" t="str">
        <f t="shared" si="355"/>
        <v/>
      </c>
      <c r="AI3980" s="258">
        <f t="shared" si="356"/>
        <v>0</v>
      </c>
    </row>
    <row r="3981" spans="1:35" ht="14.25" customHeight="1" x14ac:dyDescent="0.2">
      <c r="A3981" s="20"/>
      <c r="B3981" s="7"/>
      <c r="C3981" s="7"/>
      <c r="D3981" s="88"/>
      <c r="E3981" s="6"/>
      <c r="F3981" s="88"/>
      <c r="G3981" s="14"/>
      <c r="H3981" s="14"/>
      <c r="I3981" s="17"/>
      <c r="J3981" s="17"/>
      <c r="K3981" s="6"/>
      <c r="L3981" s="6"/>
      <c r="M3981" s="136"/>
      <c r="N3981" s="14"/>
      <c r="O3981" s="26"/>
      <c r="P3981" s="14"/>
      <c r="Q3981" s="14"/>
      <c r="R3981" s="14"/>
      <c r="S3981" s="14"/>
      <c r="T3981" s="14"/>
      <c r="U3981" s="14"/>
      <c r="V3981" s="6"/>
      <c r="W3981" s="256">
        <f t="shared" si="352"/>
        <v>0</v>
      </c>
      <c r="X3981" s="144" t="str">
        <f t="shared" si="354"/>
        <v/>
      </c>
      <c r="Y3981" s="26"/>
      <c r="Z3981" s="34"/>
      <c r="AA3981" s="34"/>
      <c r="AB3981" s="34"/>
      <c r="AC3981" s="35"/>
      <c r="AD3981" s="36"/>
      <c r="AE3981" s="49"/>
      <c r="AF3981" s="246"/>
      <c r="AG3981" s="257">
        <f t="shared" si="353"/>
        <v>0</v>
      </c>
      <c r="AH3981" s="252" t="str">
        <f t="shared" si="355"/>
        <v/>
      </c>
      <c r="AI3981" s="258">
        <f t="shared" si="356"/>
        <v>0</v>
      </c>
    </row>
    <row r="3982" spans="1:35" ht="14.25" customHeight="1" x14ac:dyDescent="0.2">
      <c r="A3982" s="20"/>
      <c r="B3982" s="7"/>
      <c r="C3982" s="7"/>
      <c r="D3982" s="88"/>
      <c r="E3982" s="6"/>
      <c r="F3982" s="88"/>
      <c r="G3982" s="14"/>
      <c r="H3982" s="14"/>
      <c r="I3982" s="17"/>
      <c r="J3982" s="17"/>
      <c r="K3982" s="6"/>
      <c r="L3982" s="6"/>
      <c r="M3982" s="136"/>
      <c r="N3982" s="14"/>
      <c r="O3982" s="26"/>
      <c r="P3982" s="14"/>
      <c r="Q3982" s="14"/>
      <c r="R3982" s="14"/>
      <c r="S3982" s="14"/>
      <c r="T3982" s="14"/>
      <c r="U3982" s="14"/>
      <c r="V3982" s="6"/>
      <c r="W3982" s="256">
        <f t="shared" si="352"/>
        <v>0</v>
      </c>
      <c r="X3982" s="144" t="str">
        <f t="shared" si="354"/>
        <v/>
      </c>
      <c r="Y3982" s="26"/>
      <c r="Z3982" s="34"/>
      <c r="AA3982" s="34"/>
      <c r="AB3982" s="34"/>
      <c r="AC3982" s="35"/>
      <c r="AD3982" s="36"/>
      <c r="AE3982" s="49"/>
      <c r="AF3982" s="246"/>
      <c r="AG3982" s="257">
        <f t="shared" si="353"/>
        <v>0</v>
      </c>
      <c r="AH3982" s="252" t="str">
        <f t="shared" si="355"/>
        <v/>
      </c>
      <c r="AI3982" s="258">
        <f t="shared" si="356"/>
        <v>0</v>
      </c>
    </row>
    <row r="3983" spans="1:35" ht="14.25" customHeight="1" x14ac:dyDescent="0.2">
      <c r="A3983" s="20"/>
      <c r="B3983" s="7"/>
      <c r="C3983" s="7"/>
      <c r="D3983" s="88"/>
      <c r="E3983" s="6"/>
      <c r="F3983" s="88"/>
      <c r="G3983" s="14"/>
      <c r="H3983" s="14"/>
      <c r="I3983" s="17"/>
      <c r="J3983" s="17"/>
      <c r="K3983" s="6"/>
      <c r="L3983" s="6"/>
      <c r="M3983" s="136"/>
      <c r="N3983" s="14"/>
      <c r="O3983" s="26"/>
      <c r="P3983" s="14"/>
      <c r="Q3983" s="14"/>
      <c r="R3983" s="14"/>
      <c r="S3983" s="14"/>
      <c r="T3983" s="14"/>
      <c r="U3983" s="14"/>
      <c r="V3983" s="6"/>
      <c r="W3983" s="256">
        <f t="shared" si="352"/>
        <v>0</v>
      </c>
      <c r="X3983" s="144" t="str">
        <f t="shared" si="354"/>
        <v/>
      </c>
      <c r="Y3983" s="26"/>
      <c r="Z3983" s="34"/>
      <c r="AA3983" s="34"/>
      <c r="AB3983" s="34"/>
      <c r="AC3983" s="35"/>
      <c r="AD3983" s="36"/>
      <c r="AE3983" s="49"/>
      <c r="AF3983" s="246"/>
      <c r="AG3983" s="257">
        <f t="shared" si="353"/>
        <v>0</v>
      </c>
      <c r="AH3983" s="252" t="str">
        <f t="shared" si="355"/>
        <v/>
      </c>
      <c r="AI3983" s="258">
        <f t="shared" si="356"/>
        <v>0</v>
      </c>
    </row>
    <row r="3984" spans="1:35" ht="14.25" customHeight="1" x14ac:dyDescent="0.2">
      <c r="A3984" s="20"/>
      <c r="B3984" s="7"/>
      <c r="C3984" s="7"/>
      <c r="D3984" s="88"/>
      <c r="E3984" s="6"/>
      <c r="F3984" s="88"/>
      <c r="G3984" s="14"/>
      <c r="H3984" s="14"/>
      <c r="I3984" s="17"/>
      <c r="J3984" s="17"/>
      <c r="K3984" s="6"/>
      <c r="L3984" s="6"/>
      <c r="M3984" s="136"/>
      <c r="N3984" s="14"/>
      <c r="O3984" s="26"/>
      <c r="P3984" s="14"/>
      <c r="Q3984" s="14"/>
      <c r="R3984" s="14"/>
      <c r="S3984" s="14"/>
      <c r="T3984" s="14"/>
      <c r="U3984" s="14"/>
      <c r="V3984" s="6"/>
      <c r="W3984" s="256">
        <f t="shared" si="352"/>
        <v>0</v>
      </c>
      <c r="X3984" s="144" t="str">
        <f t="shared" si="354"/>
        <v/>
      </c>
      <c r="Y3984" s="26"/>
      <c r="Z3984" s="34"/>
      <c r="AA3984" s="34"/>
      <c r="AB3984" s="34"/>
      <c r="AC3984" s="35"/>
      <c r="AD3984" s="36"/>
      <c r="AE3984" s="49"/>
      <c r="AF3984" s="246"/>
      <c r="AG3984" s="257">
        <f t="shared" si="353"/>
        <v>0</v>
      </c>
      <c r="AH3984" s="252" t="str">
        <f t="shared" si="355"/>
        <v/>
      </c>
      <c r="AI3984" s="258">
        <f t="shared" si="356"/>
        <v>0</v>
      </c>
    </row>
    <row r="3985" spans="1:35" ht="14.25" customHeight="1" x14ac:dyDescent="0.2">
      <c r="A3985" s="20"/>
      <c r="B3985" s="7"/>
      <c r="C3985" s="7"/>
      <c r="D3985" s="88"/>
      <c r="E3985" s="6"/>
      <c r="F3985" s="88"/>
      <c r="G3985" s="14"/>
      <c r="H3985" s="14"/>
      <c r="I3985" s="17"/>
      <c r="J3985" s="17"/>
      <c r="K3985" s="6"/>
      <c r="L3985" s="6"/>
      <c r="M3985" s="136"/>
      <c r="N3985" s="14"/>
      <c r="O3985" s="26"/>
      <c r="P3985" s="14"/>
      <c r="Q3985" s="14"/>
      <c r="R3985" s="14"/>
      <c r="S3985" s="14"/>
      <c r="T3985" s="14"/>
      <c r="U3985" s="14"/>
      <c r="V3985" s="6"/>
      <c r="W3985" s="256">
        <f t="shared" si="352"/>
        <v>0</v>
      </c>
      <c r="X3985" s="144" t="str">
        <f t="shared" si="354"/>
        <v/>
      </c>
      <c r="Y3985" s="26"/>
      <c r="Z3985" s="34"/>
      <c r="AA3985" s="34"/>
      <c r="AB3985" s="34"/>
      <c r="AC3985" s="35"/>
      <c r="AD3985" s="36"/>
      <c r="AE3985" s="49"/>
      <c r="AF3985" s="246"/>
      <c r="AG3985" s="257">
        <f t="shared" si="353"/>
        <v>0</v>
      </c>
      <c r="AH3985" s="252" t="str">
        <f t="shared" si="355"/>
        <v/>
      </c>
      <c r="AI3985" s="258">
        <f t="shared" si="356"/>
        <v>0</v>
      </c>
    </row>
    <row r="3986" spans="1:35" ht="14.25" customHeight="1" x14ac:dyDescent="0.2">
      <c r="A3986" s="20"/>
      <c r="B3986" s="7"/>
      <c r="C3986" s="7"/>
      <c r="D3986" s="88"/>
      <c r="E3986" s="6"/>
      <c r="F3986" s="88"/>
      <c r="G3986" s="14"/>
      <c r="H3986" s="14"/>
      <c r="I3986" s="17"/>
      <c r="J3986" s="17"/>
      <c r="K3986" s="6"/>
      <c r="L3986" s="6"/>
      <c r="M3986" s="136"/>
      <c r="N3986" s="14"/>
      <c r="O3986" s="26"/>
      <c r="P3986" s="14"/>
      <c r="Q3986" s="14"/>
      <c r="R3986" s="14"/>
      <c r="S3986" s="14"/>
      <c r="T3986" s="14"/>
      <c r="U3986" s="14"/>
      <c r="V3986" s="6"/>
      <c r="W3986" s="256">
        <f t="shared" si="352"/>
        <v>0</v>
      </c>
      <c r="X3986" s="144" t="str">
        <f t="shared" si="354"/>
        <v/>
      </c>
      <c r="Y3986" s="26"/>
      <c r="Z3986" s="34"/>
      <c r="AA3986" s="34"/>
      <c r="AB3986" s="34"/>
      <c r="AC3986" s="35"/>
      <c r="AD3986" s="36"/>
      <c r="AE3986" s="49"/>
      <c r="AF3986" s="246"/>
      <c r="AG3986" s="257">
        <f t="shared" si="353"/>
        <v>0</v>
      </c>
      <c r="AH3986" s="252" t="str">
        <f t="shared" si="355"/>
        <v/>
      </c>
      <c r="AI3986" s="258">
        <f t="shared" si="356"/>
        <v>0</v>
      </c>
    </row>
    <row r="3987" spans="1:35" ht="14.25" customHeight="1" x14ac:dyDescent="0.2">
      <c r="A3987" s="20"/>
      <c r="B3987" s="7"/>
      <c r="C3987" s="7"/>
      <c r="D3987" s="88"/>
      <c r="E3987" s="6"/>
      <c r="F3987" s="88"/>
      <c r="G3987" s="14"/>
      <c r="H3987" s="14"/>
      <c r="I3987" s="17"/>
      <c r="J3987" s="17"/>
      <c r="K3987" s="6"/>
      <c r="L3987" s="6"/>
      <c r="M3987" s="136"/>
      <c r="N3987" s="14"/>
      <c r="O3987" s="26"/>
      <c r="P3987" s="14"/>
      <c r="Q3987" s="14"/>
      <c r="R3987" s="14"/>
      <c r="S3987" s="14"/>
      <c r="T3987" s="14"/>
      <c r="U3987" s="14"/>
      <c r="V3987" s="6"/>
      <c r="W3987" s="256">
        <f t="shared" si="352"/>
        <v>0</v>
      </c>
      <c r="X3987" s="144" t="str">
        <f t="shared" si="354"/>
        <v/>
      </c>
      <c r="Y3987" s="26"/>
      <c r="Z3987" s="34"/>
      <c r="AA3987" s="34"/>
      <c r="AB3987" s="34"/>
      <c r="AC3987" s="35"/>
      <c r="AD3987" s="36"/>
      <c r="AE3987" s="49"/>
      <c r="AF3987" s="246"/>
      <c r="AG3987" s="257">
        <f t="shared" si="353"/>
        <v>0</v>
      </c>
      <c r="AH3987" s="252" t="str">
        <f t="shared" si="355"/>
        <v/>
      </c>
      <c r="AI3987" s="258">
        <f t="shared" si="356"/>
        <v>0</v>
      </c>
    </row>
    <row r="3988" spans="1:35" ht="14.25" customHeight="1" x14ac:dyDescent="0.2">
      <c r="A3988" s="20"/>
      <c r="B3988" s="7"/>
      <c r="C3988" s="7"/>
      <c r="D3988" s="88"/>
      <c r="E3988" s="6"/>
      <c r="F3988" s="88"/>
      <c r="G3988" s="14"/>
      <c r="H3988" s="14"/>
      <c r="I3988" s="17"/>
      <c r="J3988" s="17"/>
      <c r="K3988" s="6"/>
      <c r="L3988" s="6"/>
      <c r="M3988" s="136"/>
      <c r="N3988" s="14"/>
      <c r="O3988" s="26"/>
      <c r="P3988" s="14"/>
      <c r="Q3988" s="14"/>
      <c r="R3988" s="14"/>
      <c r="S3988" s="14"/>
      <c r="T3988" s="14"/>
      <c r="U3988" s="14"/>
      <c r="V3988" s="6"/>
      <c r="W3988" s="256">
        <f t="shared" si="352"/>
        <v>0</v>
      </c>
      <c r="X3988" s="144" t="str">
        <f t="shared" si="354"/>
        <v/>
      </c>
      <c r="Y3988" s="26"/>
      <c r="Z3988" s="34"/>
      <c r="AA3988" s="34"/>
      <c r="AB3988" s="34"/>
      <c r="AC3988" s="35"/>
      <c r="AD3988" s="36"/>
      <c r="AE3988" s="49"/>
      <c r="AF3988" s="246"/>
      <c r="AG3988" s="257">
        <f t="shared" si="353"/>
        <v>0</v>
      </c>
      <c r="AH3988" s="252" t="str">
        <f t="shared" si="355"/>
        <v/>
      </c>
      <c r="AI3988" s="258">
        <f t="shared" si="356"/>
        <v>0</v>
      </c>
    </row>
    <row r="3989" spans="1:35" ht="14.25" customHeight="1" x14ac:dyDescent="0.2">
      <c r="A3989" s="20"/>
      <c r="B3989" s="7"/>
      <c r="C3989" s="7"/>
      <c r="D3989" s="88"/>
      <c r="E3989" s="6"/>
      <c r="F3989" s="88"/>
      <c r="G3989" s="14"/>
      <c r="H3989" s="14"/>
      <c r="I3989" s="17"/>
      <c r="J3989" s="17"/>
      <c r="K3989" s="6"/>
      <c r="L3989" s="6"/>
      <c r="M3989" s="136"/>
      <c r="N3989" s="14"/>
      <c r="O3989" s="26"/>
      <c r="P3989" s="14"/>
      <c r="Q3989" s="14"/>
      <c r="R3989" s="14"/>
      <c r="S3989" s="14"/>
      <c r="T3989" s="14"/>
      <c r="U3989" s="14"/>
      <c r="V3989" s="6"/>
      <c r="W3989" s="256">
        <f t="shared" si="352"/>
        <v>0</v>
      </c>
      <c r="X3989" s="144" t="str">
        <f t="shared" si="354"/>
        <v/>
      </c>
      <c r="Y3989" s="26"/>
      <c r="Z3989" s="34"/>
      <c r="AA3989" s="34"/>
      <c r="AB3989" s="34"/>
      <c r="AC3989" s="35"/>
      <c r="AD3989" s="36"/>
      <c r="AE3989" s="49"/>
      <c r="AF3989" s="246"/>
      <c r="AG3989" s="257">
        <f t="shared" si="353"/>
        <v>0</v>
      </c>
      <c r="AH3989" s="252" t="str">
        <f t="shared" si="355"/>
        <v/>
      </c>
      <c r="AI3989" s="258">
        <f t="shared" si="356"/>
        <v>0</v>
      </c>
    </row>
    <row r="3990" spans="1:35" ht="14.25" customHeight="1" x14ac:dyDescent="0.2">
      <c r="A3990" s="20"/>
      <c r="B3990" s="7"/>
      <c r="C3990" s="7"/>
      <c r="D3990" s="88"/>
      <c r="E3990" s="6"/>
      <c r="F3990" s="88"/>
      <c r="G3990" s="14"/>
      <c r="H3990" s="14"/>
      <c r="I3990" s="17"/>
      <c r="J3990" s="17"/>
      <c r="K3990" s="6"/>
      <c r="L3990" s="6"/>
      <c r="M3990" s="136"/>
      <c r="N3990" s="14"/>
      <c r="O3990" s="26"/>
      <c r="P3990" s="14"/>
      <c r="Q3990" s="14"/>
      <c r="R3990" s="14"/>
      <c r="S3990" s="14"/>
      <c r="T3990" s="14"/>
      <c r="U3990" s="14"/>
      <c r="V3990" s="6"/>
      <c r="W3990" s="256">
        <f t="shared" si="352"/>
        <v>0</v>
      </c>
      <c r="X3990" s="144" t="str">
        <f t="shared" si="354"/>
        <v/>
      </c>
      <c r="Y3990" s="26"/>
      <c r="Z3990" s="34"/>
      <c r="AA3990" s="34"/>
      <c r="AB3990" s="34"/>
      <c r="AC3990" s="35"/>
      <c r="AD3990" s="36"/>
      <c r="AE3990" s="49"/>
      <c r="AF3990" s="246"/>
      <c r="AG3990" s="257">
        <f t="shared" si="353"/>
        <v>0</v>
      </c>
      <c r="AH3990" s="252" t="str">
        <f t="shared" si="355"/>
        <v/>
      </c>
      <c r="AI3990" s="258">
        <f t="shared" si="356"/>
        <v>0</v>
      </c>
    </row>
    <row r="3991" spans="1:35" ht="14.25" customHeight="1" x14ac:dyDescent="0.2">
      <c r="A3991" s="20"/>
      <c r="B3991" s="7"/>
      <c r="C3991" s="7"/>
      <c r="D3991" s="88"/>
      <c r="E3991" s="6"/>
      <c r="F3991" s="88"/>
      <c r="G3991" s="14"/>
      <c r="H3991" s="14"/>
      <c r="I3991" s="17"/>
      <c r="J3991" s="17"/>
      <c r="K3991" s="6"/>
      <c r="L3991" s="6"/>
      <c r="M3991" s="136"/>
      <c r="N3991" s="14"/>
      <c r="O3991" s="26"/>
      <c r="P3991" s="14"/>
      <c r="Q3991" s="14"/>
      <c r="R3991" s="14"/>
      <c r="S3991" s="14"/>
      <c r="T3991" s="14"/>
      <c r="U3991" s="14"/>
      <c r="V3991" s="6"/>
      <c r="W3991" s="256">
        <f t="shared" si="352"/>
        <v>0</v>
      </c>
      <c r="X3991" s="144" t="str">
        <f t="shared" si="354"/>
        <v/>
      </c>
      <c r="Y3991" s="26"/>
      <c r="Z3991" s="34"/>
      <c r="AA3991" s="34"/>
      <c r="AB3991" s="34"/>
      <c r="AC3991" s="35"/>
      <c r="AD3991" s="36"/>
      <c r="AE3991" s="49"/>
      <c r="AF3991" s="246"/>
      <c r="AG3991" s="257">
        <f t="shared" si="353"/>
        <v>0</v>
      </c>
      <c r="AH3991" s="252" t="str">
        <f t="shared" si="355"/>
        <v/>
      </c>
      <c r="AI3991" s="258">
        <f t="shared" si="356"/>
        <v>0</v>
      </c>
    </row>
    <row r="3992" spans="1:35" ht="14.25" customHeight="1" x14ac:dyDescent="0.2">
      <c r="A3992" s="20"/>
      <c r="B3992" s="7"/>
      <c r="C3992" s="7"/>
      <c r="D3992" s="88"/>
      <c r="E3992" s="6"/>
      <c r="F3992" s="88"/>
      <c r="G3992" s="14"/>
      <c r="H3992" s="14"/>
      <c r="I3992" s="17"/>
      <c r="J3992" s="17"/>
      <c r="K3992" s="6"/>
      <c r="L3992" s="6"/>
      <c r="M3992" s="136"/>
      <c r="N3992" s="14"/>
      <c r="O3992" s="26"/>
      <c r="P3992" s="14"/>
      <c r="Q3992" s="14"/>
      <c r="R3992" s="14"/>
      <c r="S3992" s="14"/>
      <c r="T3992" s="14"/>
      <c r="U3992" s="14"/>
      <c r="V3992" s="6"/>
      <c r="W3992" s="256">
        <f t="shared" si="352"/>
        <v>0</v>
      </c>
      <c r="X3992" s="144" t="str">
        <f t="shared" si="354"/>
        <v/>
      </c>
      <c r="Y3992" s="26"/>
      <c r="Z3992" s="34"/>
      <c r="AA3992" s="34"/>
      <c r="AB3992" s="34"/>
      <c r="AC3992" s="35"/>
      <c r="AD3992" s="36"/>
      <c r="AE3992" s="49"/>
      <c r="AF3992" s="246"/>
      <c r="AG3992" s="257">
        <f t="shared" si="353"/>
        <v>0</v>
      </c>
      <c r="AH3992" s="252" t="str">
        <f t="shared" si="355"/>
        <v/>
      </c>
      <c r="AI3992" s="258">
        <f t="shared" si="356"/>
        <v>0</v>
      </c>
    </row>
    <row r="3993" spans="1:35" ht="14.25" customHeight="1" x14ac:dyDescent="0.2">
      <c r="A3993" s="20"/>
      <c r="B3993" s="7"/>
      <c r="C3993" s="7"/>
      <c r="D3993" s="88"/>
      <c r="E3993" s="6"/>
      <c r="F3993" s="88"/>
      <c r="G3993" s="14"/>
      <c r="H3993" s="14"/>
      <c r="I3993" s="17"/>
      <c r="J3993" s="17"/>
      <c r="K3993" s="6"/>
      <c r="L3993" s="6"/>
      <c r="M3993" s="136"/>
      <c r="N3993" s="14"/>
      <c r="O3993" s="26"/>
      <c r="P3993" s="14"/>
      <c r="Q3993" s="14"/>
      <c r="R3993" s="14"/>
      <c r="S3993" s="14"/>
      <c r="T3993" s="14"/>
      <c r="U3993" s="14"/>
      <c r="V3993" s="6"/>
      <c r="W3993" s="256">
        <f t="shared" si="352"/>
        <v>0</v>
      </c>
      <c r="X3993" s="144" t="str">
        <f t="shared" si="354"/>
        <v/>
      </c>
      <c r="Y3993" s="26"/>
      <c r="Z3993" s="34"/>
      <c r="AA3993" s="34"/>
      <c r="AB3993" s="34"/>
      <c r="AC3993" s="35"/>
      <c r="AD3993" s="36"/>
      <c r="AE3993" s="49"/>
      <c r="AF3993" s="246"/>
      <c r="AG3993" s="257">
        <f t="shared" si="353"/>
        <v>0</v>
      </c>
      <c r="AH3993" s="252" t="str">
        <f t="shared" si="355"/>
        <v/>
      </c>
      <c r="AI3993" s="258">
        <f t="shared" si="356"/>
        <v>0</v>
      </c>
    </row>
    <row r="3994" spans="1:35" ht="14.25" customHeight="1" x14ac:dyDescent="0.2">
      <c r="A3994" s="20"/>
      <c r="B3994" s="7"/>
      <c r="C3994" s="7"/>
      <c r="D3994" s="88"/>
      <c r="E3994" s="6"/>
      <c r="F3994" s="88"/>
      <c r="G3994" s="14"/>
      <c r="H3994" s="14"/>
      <c r="I3994" s="17"/>
      <c r="J3994" s="17"/>
      <c r="K3994" s="6"/>
      <c r="L3994" s="6"/>
      <c r="M3994" s="136"/>
      <c r="N3994" s="14"/>
      <c r="O3994" s="26"/>
      <c r="P3994" s="14"/>
      <c r="Q3994" s="14"/>
      <c r="R3994" s="14"/>
      <c r="S3994" s="14"/>
      <c r="T3994" s="14"/>
      <c r="U3994" s="14"/>
      <c r="V3994" s="6"/>
      <c r="W3994" s="256">
        <f t="shared" si="352"/>
        <v>0</v>
      </c>
      <c r="X3994" s="144" t="str">
        <f t="shared" si="354"/>
        <v/>
      </c>
      <c r="Y3994" s="26"/>
      <c r="Z3994" s="34"/>
      <c r="AA3994" s="34"/>
      <c r="AB3994" s="34"/>
      <c r="AC3994" s="35"/>
      <c r="AD3994" s="36"/>
      <c r="AE3994" s="49"/>
      <c r="AF3994" s="246"/>
      <c r="AG3994" s="257">
        <f t="shared" si="353"/>
        <v>0</v>
      </c>
      <c r="AH3994" s="252" t="str">
        <f t="shared" si="355"/>
        <v/>
      </c>
      <c r="AI3994" s="258">
        <f t="shared" si="356"/>
        <v>0</v>
      </c>
    </row>
    <row r="3995" spans="1:35" ht="14.25" customHeight="1" x14ac:dyDescent="0.2">
      <c r="A3995" s="20"/>
      <c r="B3995" s="7"/>
      <c r="C3995" s="7"/>
      <c r="D3995" s="88"/>
      <c r="E3995" s="6"/>
      <c r="F3995" s="88"/>
      <c r="G3995" s="14"/>
      <c r="H3995" s="14"/>
      <c r="I3995" s="17"/>
      <c r="J3995" s="17"/>
      <c r="K3995" s="6"/>
      <c r="L3995" s="6"/>
      <c r="M3995" s="136"/>
      <c r="N3995" s="14"/>
      <c r="O3995" s="26"/>
      <c r="P3995" s="14"/>
      <c r="Q3995" s="14"/>
      <c r="R3995" s="14"/>
      <c r="S3995" s="14"/>
      <c r="T3995" s="14"/>
      <c r="U3995" s="14"/>
      <c r="V3995" s="6"/>
      <c r="W3995" s="256">
        <f t="shared" si="352"/>
        <v>0</v>
      </c>
      <c r="X3995" s="144" t="str">
        <f t="shared" si="354"/>
        <v/>
      </c>
      <c r="Y3995" s="26"/>
      <c r="Z3995" s="34"/>
      <c r="AA3995" s="34"/>
      <c r="AB3995" s="34"/>
      <c r="AC3995" s="35"/>
      <c r="AD3995" s="36"/>
      <c r="AE3995" s="49"/>
      <c r="AF3995" s="246"/>
      <c r="AG3995" s="257">
        <f t="shared" si="353"/>
        <v>0</v>
      </c>
      <c r="AH3995" s="252" t="str">
        <f t="shared" si="355"/>
        <v/>
      </c>
      <c r="AI3995" s="258">
        <f t="shared" si="356"/>
        <v>0</v>
      </c>
    </row>
    <row r="3996" spans="1:35" ht="14.25" customHeight="1" x14ac:dyDescent="0.2">
      <c r="A3996" s="20"/>
      <c r="B3996" s="7"/>
      <c r="C3996" s="7"/>
      <c r="D3996" s="88"/>
      <c r="E3996" s="6"/>
      <c r="F3996" s="88"/>
      <c r="G3996" s="14"/>
      <c r="H3996" s="14"/>
      <c r="I3996" s="17"/>
      <c r="J3996" s="17"/>
      <c r="K3996" s="6"/>
      <c r="L3996" s="6"/>
      <c r="M3996" s="136"/>
      <c r="N3996" s="14"/>
      <c r="O3996" s="26"/>
      <c r="P3996" s="14"/>
      <c r="Q3996" s="14"/>
      <c r="R3996" s="14"/>
      <c r="S3996" s="14"/>
      <c r="T3996" s="14"/>
      <c r="U3996" s="14"/>
      <c r="V3996" s="6"/>
      <c r="W3996" s="256">
        <f t="shared" si="352"/>
        <v>0</v>
      </c>
      <c r="X3996" s="144" t="str">
        <f t="shared" si="354"/>
        <v/>
      </c>
      <c r="Y3996" s="26"/>
      <c r="Z3996" s="34"/>
      <c r="AA3996" s="34"/>
      <c r="AB3996" s="34"/>
      <c r="AC3996" s="35"/>
      <c r="AD3996" s="36"/>
      <c r="AE3996" s="49"/>
      <c r="AF3996" s="246"/>
      <c r="AG3996" s="257">
        <f t="shared" si="353"/>
        <v>0</v>
      </c>
      <c r="AH3996" s="252" t="str">
        <f t="shared" si="355"/>
        <v/>
      </c>
      <c r="AI3996" s="258">
        <f t="shared" si="356"/>
        <v>0</v>
      </c>
    </row>
    <row r="3997" spans="1:35" ht="14.25" customHeight="1" x14ac:dyDescent="0.2">
      <c r="A3997" s="20"/>
      <c r="B3997" s="7"/>
      <c r="C3997" s="7"/>
      <c r="D3997" s="88"/>
      <c r="E3997" s="6"/>
      <c r="F3997" s="88"/>
      <c r="G3997" s="14"/>
      <c r="H3997" s="14"/>
      <c r="I3997" s="17"/>
      <c r="J3997" s="17"/>
      <c r="K3997" s="6"/>
      <c r="L3997" s="6"/>
      <c r="M3997" s="136"/>
      <c r="N3997" s="14"/>
      <c r="O3997" s="26"/>
      <c r="P3997" s="14"/>
      <c r="Q3997" s="14"/>
      <c r="R3997" s="14"/>
      <c r="S3997" s="14"/>
      <c r="T3997" s="14"/>
      <c r="U3997" s="14"/>
      <c r="V3997" s="6"/>
      <c r="W3997" s="256">
        <f t="shared" si="352"/>
        <v>0</v>
      </c>
      <c r="X3997" s="144" t="str">
        <f t="shared" si="354"/>
        <v/>
      </c>
      <c r="Y3997" s="26"/>
      <c r="Z3997" s="34"/>
      <c r="AA3997" s="34"/>
      <c r="AB3997" s="34"/>
      <c r="AC3997" s="35"/>
      <c r="AD3997" s="36"/>
      <c r="AE3997" s="49"/>
      <c r="AF3997" s="246"/>
      <c r="AG3997" s="257">
        <f t="shared" si="353"/>
        <v>0</v>
      </c>
      <c r="AH3997" s="252" t="str">
        <f t="shared" si="355"/>
        <v/>
      </c>
      <c r="AI3997" s="258">
        <f t="shared" si="356"/>
        <v>0</v>
      </c>
    </row>
    <row r="3998" spans="1:35" ht="14.25" customHeight="1" x14ac:dyDescent="0.2">
      <c r="A3998" s="20"/>
      <c r="B3998" s="7"/>
      <c r="C3998" s="7"/>
      <c r="D3998" s="88"/>
      <c r="E3998" s="6"/>
      <c r="F3998" s="88"/>
      <c r="G3998" s="14"/>
      <c r="H3998" s="14"/>
      <c r="I3998" s="17"/>
      <c r="J3998" s="17"/>
      <c r="K3998" s="6"/>
      <c r="L3998" s="6"/>
      <c r="M3998" s="136"/>
      <c r="N3998" s="14"/>
      <c r="O3998" s="26"/>
      <c r="P3998" s="14"/>
      <c r="Q3998" s="14"/>
      <c r="R3998" s="14"/>
      <c r="S3998" s="14"/>
      <c r="T3998" s="14"/>
      <c r="U3998" s="14"/>
      <c r="V3998" s="6"/>
      <c r="W3998" s="256">
        <f t="shared" si="352"/>
        <v>0</v>
      </c>
      <c r="X3998" s="144" t="str">
        <f t="shared" si="354"/>
        <v/>
      </c>
      <c r="Y3998" s="26"/>
      <c r="Z3998" s="34"/>
      <c r="AA3998" s="34"/>
      <c r="AB3998" s="34"/>
      <c r="AC3998" s="35"/>
      <c r="AD3998" s="36"/>
      <c r="AE3998" s="49"/>
      <c r="AF3998" s="246"/>
      <c r="AG3998" s="257">
        <f t="shared" si="353"/>
        <v>0</v>
      </c>
      <c r="AH3998" s="252" t="str">
        <f t="shared" si="355"/>
        <v/>
      </c>
      <c r="AI3998" s="258">
        <f t="shared" si="356"/>
        <v>0</v>
      </c>
    </row>
    <row r="3999" spans="1:35" ht="14.25" customHeight="1" x14ac:dyDescent="0.2">
      <c r="A3999" s="20"/>
      <c r="B3999" s="7"/>
      <c r="C3999" s="7"/>
      <c r="D3999" s="88"/>
      <c r="E3999" s="6"/>
      <c r="F3999" s="88"/>
      <c r="G3999" s="14"/>
      <c r="H3999" s="14"/>
      <c r="I3999" s="17"/>
      <c r="J3999" s="17"/>
      <c r="K3999" s="6"/>
      <c r="L3999" s="6"/>
      <c r="M3999" s="136"/>
      <c r="N3999" s="14"/>
      <c r="O3999" s="26"/>
      <c r="P3999" s="14"/>
      <c r="Q3999" s="14"/>
      <c r="R3999" s="14"/>
      <c r="S3999" s="14"/>
      <c r="T3999" s="14"/>
      <c r="U3999" s="14"/>
      <c r="V3999" s="6"/>
      <c r="W3999" s="256">
        <f t="shared" si="352"/>
        <v>0</v>
      </c>
      <c r="X3999" s="144" t="str">
        <f t="shared" si="354"/>
        <v/>
      </c>
      <c r="Y3999" s="26"/>
      <c r="Z3999" s="34"/>
      <c r="AA3999" s="34"/>
      <c r="AB3999" s="34"/>
      <c r="AC3999" s="35"/>
      <c r="AD3999" s="36"/>
      <c r="AE3999" s="49"/>
      <c r="AF3999" s="246"/>
      <c r="AG3999" s="257">
        <f t="shared" si="353"/>
        <v>0</v>
      </c>
      <c r="AH3999" s="252" t="str">
        <f t="shared" si="355"/>
        <v/>
      </c>
      <c r="AI3999" s="258">
        <f t="shared" si="356"/>
        <v>0</v>
      </c>
    </row>
    <row r="4000" spans="1:35" ht="14.25" customHeight="1" x14ac:dyDescent="0.2">
      <c r="A4000" s="20"/>
      <c r="B4000" s="7"/>
      <c r="C4000" s="7"/>
      <c r="D4000" s="88"/>
      <c r="E4000" s="6"/>
      <c r="F4000" s="88"/>
      <c r="G4000" s="14"/>
      <c r="H4000" s="14"/>
      <c r="I4000" s="17"/>
      <c r="J4000" s="17"/>
      <c r="K4000" s="6"/>
      <c r="L4000" s="6"/>
      <c r="M4000" s="136"/>
      <c r="N4000" s="14"/>
      <c r="O4000" s="26"/>
      <c r="P4000" s="14"/>
      <c r="Q4000" s="14"/>
      <c r="R4000" s="14"/>
      <c r="S4000" s="14"/>
      <c r="T4000" s="14"/>
      <c r="U4000" s="14"/>
      <c r="V4000" s="6"/>
      <c r="W4000" s="256">
        <f t="shared" si="352"/>
        <v>0</v>
      </c>
      <c r="X4000" s="144" t="str">
        <f t="shared" si="354"/>
        <v/>
      </c>
      <c r="Y4000" s="26"/>
      <c r="Z4000" s="34"/>
      <c r="AA4000" s="34"/>
      <c r="AB4000" s="34"/>
      <c r="AC4000" s="35"/>
      <c r="AD4000" s="36"/>
      <c r="AE4000" s="49"/>
      <c r="AF4000" s="246"/>
      <c r="AG4000" s="257">
        <f t="shared" si="353"/>
        <v>0</v>
      </c>
      <c r="AH4000" s="252" t="str">
        <f t="shared" si="355"/>
        <v/>
      </c>
      <c r="AI4000" s="258">
        <f t="shared" si="356"/>
        <v>0</v>
      </c>
    </row>
    <row r="4001" spans="1:35" ht="14.25" customHeight="1" x14ac:dyDescent="0.2">
      <c r="A4001" s="20"/>
      <c r="B4001" s="7"/>
      <c r="C4001" s="7"/>
      <c r="D4001" s="88"/>
      <c r="E4001" s="6"/>
      <c r="F4001" s="88"/>
      <c r="G4001" s="14"/>
      <c r="H4001" s="14"/>
      <c r="I4001" s="17"/>
      <c r="J4001" s="17"/>
      <c r="K4001" s="6"/>
      <c r="L4001" s="6"/>
      <c r="M4001" s="136"/>
      <c r="N4001" s="14"/>
      <c r="O4001" s="26"/>
      <c r="P4001" s="14"/>
      <c r="Q4001" s="14"/>
      <c r="R4001" s="14"/>
      <c r="S4001" s="14"/>
      <c r="T4001" s="14"/>
      <c r="U4001" s="14"/>
      <c r="V4001" s="6"/>
      <c r="W4001" s="256">
        <f t="shared" si="352"/>
        <v>0</v>
      </c>
      <c r="X4001" s="144" t="str">
        <f t="shared" si="354"/>
        <v/>
      </c>
      <c r="Y4001" s="26"/>
      <c r="Z4001" s="34"/>
      <c r="AA4001" s="34"/>
      <c r="AB4001" s="34"/>
      <c r="AC4001" s="35"/>
      <c r="AD4001" s="36"/>
      <c r="AE4001" s="49"/>
      <c r="AF4001" s="246"/>
      <c r="AG4001" s="257">
        <f t="shared" si="353"/>
        <v>0</v>
      </c>
      <c r="AH4001" s="252" t="str">
        <f t="shared" si="355"/>
        <v/>
      </c>
      <c r="AI4001" s="258">
        <f t="shared" si="356"/>
        <v>0</v>
      </c>
    </row>
    <row r="4002" spans="1:35" ht="14.25" customHeight="1" x14ac:dyDescent="0.2">
      <c r="A4002" s="20"/>
      <c r="B4002" s="7"/>
      <c r="C4002" s="7"/>
      <c r="D4002" s="88"/>
      <c r="E4002" s="6"/>
      <c r="F4002" s="88"/>
      <c r="G4002" s="14"/>
      <c r="H4002" s="14"/>
      <c r="I4002" s="17"/>
      <c r="J4002" s="17"/>
      <c r="K4002" s="6"/>
      <c r="L4002" s="6"/>
      <c r="M4002" s="136"/>
      <c r="N4002" s="14"/>
      <c r="O4002" s="26"/>
      <c r="P4002" s="14"/>
      <c r="Q4002" s="14"/>
      <c r="R4002" s="14"/>
      <c r="S4002" s="14"/>
      <c r="T4002" s="14"/>
      <c r="U4002" s="14"/>
      <c r="V4002" s="6"/>
      <c r="W4002" s="256">
        <f t="shared" si="352"/>
        <v>0</v>
      </c>
      <c r="X4002" s="144" t="str">
        <f t="shared" si="354"/>
        <v/>
      </c>
      <c r="Y4002" s="26"/>
      <c r="Z4002" s="34"/>
      <c r="AA4002" s="34"/>
      <c r="AB4002" s="34"/>
      <c r="AC4002" s="35"/>
      <c r="AD4002" s="36"/>
      <c r="AE4002" s="49"/>
      <c r="AF4002" s="246"/>
      <c r="AG4002" s="257">
        <f t="shared" si="353"/>
        <v>0</v>
      </c>
      <c r="AH4002" s="252" t="str">
        <f t="shared" si="355"/>
        <v/>
      </c>
      <c r="AI4002" s="258">
        <f t="shared" si="356"/>
        <v>0</v>
      </c>
    </row>
    <row r="4003" spans="1:35" ht="14.25" customHeight="1" x14ac:dyDescent="0.2">
      <c r="A4003" s="20"/>
      <c r="B4003" s="7"/>
      <c r="C4003" s="7"/>
      <c r="D4003" s="88"/>
      <c r="E4003" s="6"/>
      <c r="F4003" s="88"/>
      <c r="G4003" s="14"/>
      <c r="H4003" s="14"/>
      <c r="I4003" s="17"/>
      <c r="J4003" s="17"/>
      <c r="K4003" s="6"/>
      <c r="L4003" s="6"/>
      <c r="M4003" s="136"/>
      <c r="N4003" s="14"/>
      <c r="O4003" s="26"/>
      <c r="P4003" s="14"/>
      <c r="Q4003" s="14"/>
      <c r="R4003" s="14"/>
      <c r="S4003" s="14"/>
      <c r="T4003" s="14"/>
      <c r="U4003" s="14"/>
      <c r="V4003" s="6"/>
      <c r="W4003" s="256">
        <f t="shared" si="352"/>
        <v>0</v>
      </c>
      <c r="X4003" s="144" t="str">
        <f t="shared" si="354"/>
        <v/>
      </c>
      <c r="Y4003" s="26"/>
      <c r="Z4003" s="34"/>
      <c r="AA4003" s="34"/>
      <c r="AB4003" s="34"/>
      <c r="AC4003" s="35"/>
      <c r="AD4003" s="36"/>
      <c r="AE4003" s="49"/>
      <c r="AF4003" s="246"/>
      <c r="AG4003" s="257">
        <f t="shared" si="353"/>
        <v>0</v>
      </c>
      <c r="AH4003" s="252" t="str">
        <f t="shared" si="355"/>
        <v/>
      </c>
      <c r="AI4003" s="258">
        <f t="shared" si="356"/>
        <v>0</v>
      </c>
    </row>
    <row r="4004" spans="1:35" ht="14.25" customHeight="1" x14ac:dyDescent="0.2">
      <c r="A4004" s="20"/>
      <c r="B4004" s="7"/>
      <c r="C4004" s="7"/>
      <c r="D4004" s="88"/>
      <c r="E4004" s="6"/>
      <c r="F4004" s="88"/>
      <c r="G4004" s="14"/>
      <c r="H4004" s="14"/>
      <c r="I4004" s="17"/>
      <c r="J4004" s="17"/>
      <c r="K4004" s="6"/>
      <c r="L4004" s="6"/>
      <c r="M4004" s="136"/>
      <c r="N4004" s="14"/>
      <c r="O4004" s="26"/>
      <c r="P4004" s="14"/>
      <c r="Q4004" s="14"/>
      <c r="R4004" s="14"/>
      <c r="S4004" s="14"/>
      <c r="T4004" s="14"/>
      <c r="U4004" s="14"/>
      <c r="V4004" s="6"/>
      <c r="W4004" s="256">
        <f t="shared" si="352"/>
        <v>0</v>
      </c>
      <c r="X4004" s="144" t="str">
        <f t="shared" si="354"/>
        <v/>
      </c>
      <c r="Y4004" s="26"/>
      <c r="Z4004" s="34"/>
      <c r="AA4004" s="34"/>
      <c r="AB4004" s="34"/>
      <c r="AC4004" s="35"/>
      <c r="AD4004" s="36"/>
      <c r="AE4004" s="49"/>
      <c r="AF4004" s="246"/>
      <c r="AG4004" s="257">
        <f t="shared" si="353"/>
        <v>0</v>
      </c>
      <c r="AH4004" s="252" t="str">
        <f t="shared" si="355"/>
        <v/>
      </c>
      <c r="AI4004" s="258">
        <f t="shared" si="356"/>
        <v>0</v>
      </c>
    </row>
    <row r="4005" spans="1:35" ht="14.25" customHeight="1" x14ac:dyDescent="0.2">
      <c r="A4005" s="20"/>
      <c r="B4005" s="7"/>
      <c r="C4005" s="7"/>
      <c r="D4005" s="88"/>
      <c r="E4005" s="6"/>
      <c r="F4005" s="88"/>
      <c r="G4005" s="14"/>
      <c r="H4005" s="14"/>
      <c r="I4005" s="17"/>
      <c r="J4005" s="17"/>
      <c r="K4005" s="6"/>
      <c r="L4005" s="6"/>
      <c r="M4005" s="136"/>
      <c r="N4005" s="14"/>
      <c r="O4005" s="26"/>
      <c r="P4005" s="14"/>
      <c r="Q4005" s="14"/>
      <c r="R4005" s="14"/>
      <c r="S4005" s="14"/>
      <c r="T4005" s="14"/>
      <c r="U4005" s="14"/>
      <c r="V4005" s="6"/>
      <c r="W4005" s="256">
        <f t="shared" si="352"/>
        <v>0</v>
      </c>
      <c r="X4005" s="144" t="str">
        <f t="shared" si="354"/>
        <v/>
      </c>
      <c r="Y4005" s="26"/>
      <c r="Z4005" s="34"/>
      <c r="AA4005" s="34"/>
      <c r="AB4005" s="34"/>
      <c r="AC4005" s="35"/>
      <c r="AD4005" s="36"/>
      <c r="AE4005" s="49"/>
      <c r="AF4005" s="246"/>
      <c r="AG4005" s="257">
        <f t="shared" si="353"/>
        <v>0</v>
      </c>
      <c r="AH4005" s="252" t="str">
        <f t="shared" si="355"/>
        <v/>
      </c>
      <c r="AI4005" s="258">
        <f t="shared" si="356"/>
        <v>0</v>
      </c>
    </row>
    <row r="4006" spans="1:35" ht="14.25" customHeight="1" x14ac:dyDescent="0.2">
      <c r="A4006" s="20"/>
      <c r="B4006" s="7"/>
      <c r="C4006" s="7"/>
      <c r="D4006" s="88"/>
      <c r="E4006" s="6"/>
      <c r="F4006" s="88"/>
      <c r="G4006" s="14"/>
      <c r="H4006" s="14"/>
      <c r="I4006" s="17"/>
      <c r="J4006" s="17"/>
      <c r="K4006" s="6"/>
      <c r="L4006" s="6"/>
      <c r="M4006" s="136"/>
      <c r="N4006" s="14"/>
      <c r="O4006" s="26"/>
      <c r="P4006" s="14"/>
      <c r="Q4006" s="14"/>
      <c r="R4006" s="14"/>
      <c r="S4006" s="14"/>
      <c r="T4006" s="14"/>
      <c r="U4006" s="14"/>
      <c r="V4006" s="6"/>
      <c r="W4006" s="256">
        <f t="shared" si="352"/>
        <v>0</v>
      </c>
      <c r="X4006" s="144" t="str">
        <f t="shared" si="354"/>
        <v/>
      </c>
      <c r="Y4006" s="26"/>
      <c r="Z4006" s="34"/>
      <c r="AA4006" s="34"/>
      <c r="AB4006" s="34"/>
      <c r="AC4006" s="35"/>
      <c r="AD4006" s="36"/>
      <c r="AE4006" s="49"/>
      <c r="AF4006" s="246"/>
      <c r="AG4006" s="257">
        <f t="shared" si="353"/>
        <v>0</v>
      </c>
      <c r="AH4006" s="252" t="str">
        <f t="shared" si="355"/>
        <v/>
      </c>
      <c r="AI4006" s="258">
        <f t="shared" si="356"/>
        <v>0</v>
      </c>
    </row>
    <row r="4007" spans="1:35" ht="14.25" customHeight="1" x14ac:dyDescent="0.2">
      <c r="A4007" s="20"/>
      <c r="B4007" s="7"/>
      <c r="C4007" s="7"/>
      <c r="D4007" s="88"/>
      <c r="E4007" s="6"/>
      <c r="F4007" s="88"/>
      <c r="G4007" s="14"/>
      <c r="H4007" s="14"/>
      <c r="I4007" s="17"/>
      <c r="J4007" s="17"/>
      <c r="K4007" s="6"/>
      <c r="L4007" s="6"/>
      <c r="M4007" s="136"/>
      <c r="N4007" s="14"/>
      <c r="O4007" s="26"/>
      <c r="P4007" s="14"/>
      <c r="Q4007" s="14"/>
      <c r="R4007" s="14"/>
      <c r="S4007" s="14"/>
      <c r="T4007" s="14"/>
      <c r="U4007" s="14"/>
      <c r="V4007" s="6"/>
      <c r="W4007" s="256">
        <f t="shared" si="352"/>
        <v>0</v>
      </c>
      <c r="X4007" s="144" t="str">
        <f t="shared" si="354"/>
        <v/>
      </c>
      <c r="Y4007" s="26"/>
      <c r="Z4007" s="34"/>
      <c r="AA4007" s="34"/>
      <c r="AB4007" s="34"/>
      <c r="AC4007" s="35"/>
      <c r="AD4007" s="36"/>
      <c r="AE4007" s="49"/>
      <c r="AF4007" s="246"/>
      <c r="AG4007" s="257">
        <f t="shared" si="353"/>
        <v>0</v>
      </c>
      <c r="AH4007" s="252" t="str">
        <f t="shared" si="355"/>
        <v/>
      </c>
      <c r="AI4007" s="258">
        <f t="shared" si="356"/>
        <v>0</v>
      </c>
    </row>
    <row r="4008" spans="1:35" ht="14.25" customHeight="1" x14ac:dyDescent="0.2">
      <c r="A4008" s="20"/>
      <c r="B4008" s="7"/>
      <c r="C4008" s="7"/>
      <c r="D4008" s="88"/>
      <c r="E4008" s="6"/>
      <c r="F4008" s="88"/>
      <c r="G4008" s="14"/>
      <c r="H4008" s="14"/>
      <c r="I4008" s="17"/>
      <c r="J4008" s="17"/>
      <c r="K4008" s="6"/>
      <c r="L4008" s="6"/>
      <c r="M4008" s="136"/>
      <c r="N4008" s="14"/>
      <c r="O4008" s="26"/>
      <c r="P4008" s="14"/>
      <c r="Q4008" s="14"/>
      <c r="R4008" s="14"/>
      <c r="S4008" s="14"/>
      <c r="T4008" s="14"/>
      <c r="U4008" s="14"/>
      <c r="V4008" s="6"/>
      <c r="W4008" s="256">
        <f t="shared" ref="W4008:W4069" si="357">S4008+T4008+U4008+V4008</f>
        <v>0</v>
      </c>
      <c r="X4008" s="144" t="str">
        <f t="shared" si="354"/>
        <v/>
      </c>
      <c r="Y4008" s="26"/>
      <c r="Z4008" s="34"/>
      <c r="AA4008" s="34"/>
      <c r="AB4008" s="34"/>
      <c r="AC4008" s="35"/>
      <c r="AD4008" s="36"/>
      <c r="AE4008" s="49"/>
      <c r="AF4008" s="246"/>
      <c r="AG4008" s="257">
        <f t="shared" ref="AG4008:AG4069" si="358">N4008*C4008</f>
        <v>0</v>
      </c>
      <c r="AH4008" s="252" t="str">
        <f t="shared" si="355"/>
        <v/>
      </c>
      <c r="AI4008" s="258">
        <f t="shared" si="356"/>
        <v>0</v>
      </c>
    </row>
    <row r="4009" spans="1:35" ht="14.25" customHeight="1" x14ac:dyDescent="0.2">
      <c r="A4009" s="20"/>
      <c r="B4009" s="7"/>
      <c r="C4009" s="7"/>
      <c r="D4009" s="88"/>
      <c r="E4009" s="6"/>
      <c r="F4009" s="88"/>
      <c r="G4009" s="14"/>
      <c r="H4009" s="14"/>
      <c r="I4009" s="17"/>
      <c r="J4009" s="17"/>
      <c r="K4009" s="6"/>
      <c r="L4009" s="6"/>
      <c r="M4009" s="136"/>
      <c r="N4009" s="14"/>
      <c r="O4009" s="26"/>
      <c r="P4009" s="14"/>
      <c r="Q4009" s="14"/>
      <c r="R4009" s="14"/>
      <c r="S4009" s="14"/>
      <c r="T4009" s="14"/>
      <c r="U4009" s="14"/>
      <c r="V4009" s="6"/>
      <c r="W4009" s="256">
        <f t="shared" si="357"/>
        <v>0</v>
      </c>
      <c r="X4009" s="144" t="str">
        <f t="shared" ref="X4009:X4069" si="359">IF(O4009="a",0,IF(O4009="d","0",IF(O4009="","",+N4009-S4009-T4009-U4009-V4009)))</f>
        <v/>
      </c>
      <c r="Y4009" s="26"/>
      <c r="Z4009" s="34"/>
      <c r="AA4009" s="34"/>
      <c r="AB4009" s="34"/>
      <c r="AC4009" s="35"/>
      <c r="AD4009" s="36"/>
      <c r="AE4009" s="49"/>
      <c r="AF4009" s="246"/>
      <c r="AG4009" s="257">
        <f t="shared" si="358"/>
        <v>0</v>
      </c>
      <c r="AH4009" s="252" t="str">
        <f t="shared" ref="AH4009:AH4069" si="360">IF(O4009="a",0,IF(O4009="d",0,IF(C4009="","",+N4009-(C4009*N4009))))</f>
        <v/>
      </c>
      <c r="AI4009" s="258">
        <f t="shared" si="356"/>
        <v>0</v>
      </c>
    </row>
    <row r="4010" spans="1:35" ht="14.25" customHeight="1" x14ac:dyDescent="0.2">
      <c r="A4010" s="20"/>
      <c r="B4010" s="7"/>
      <c r="C4010" s="7"/>
      <c r="D4010" s="88"/>
      <c r="E4010" s="6"/>
      <c r="F4010" s="88"/>
      <c r="G4010" s="14"/>
      <c r="H4010" s="14"/>
      <c r="I4010" s="17"/>
      <c r="J4010" s="17"/>
      <c r="K4010" s="6"/>
      <c r="L4010" s="6"/>
      <c r="M4010" s="136"/>
      <c r="N4010" s="14"/>
      <c r="O4010" s="26"/>
      <c r="P4010" s="14"/>
      <c r="Q4010" s="14"/>
      <c r="R4010" s="14"/>
      <c r="S4010" s="14"/>
      <c r="T4010" s="14"/>
      <c r="U4010" s="14"/>
      <c r="V4010" s="6"/>
      <c r="W4010" s="256">
        <f t="shared" si="357"/>
        <v>0</v>
      </c>
      <c r="X4010" s="144" t="str">
        <f t="shared" si="359"/>
        <v/>
      </c>
      <c r="Y4010" s="26"/>
      <c r="Z4010" s="34"/>
      <c r="AA4010" s="34"/>
      <c r="AB4010" s="34"/>
      <c r="AC4010" s="35"/>
      <c r="AD4010" s="36"/>
      <c r="AE4010" s="49"/>
      <c r="AF4010" s="246"/>
      <c r="AG4010" s="257">
        <f t="shared" si="358"/>
        <v>0</v>
      </c>
      <c r="AH4010" s="252" t="str">
        <f t="shared" si="360"/>
        <v/>
      </c>
      <c r="AI4010" s="258">
        <f t="shared" si="356"/>
        <v>0</v>
      </c>
    </row>
    <row r="4011" spans="1:35" ht="14.25" customHeight="1" x14ac:dyDescent="0.2">
      <c r="A4011" s="20"/>
      <c r="B4011" s="7"/>
      <c r="C4011" s="7"/>
      <c r="D4011" s="88"/>
      <c r="E4011" s="6"/>
      <c r="F4011" s="88"/>
      <c r="G4011" s="14"/>
      <c r="H4011" s="14"/>
      <c r="I4011" s="17"/>
      <c r="J4011" s="17"/>
      <c r="K4011" s="6"/>
      <c r="L4011" s="6"/>
      <c r="M4011" s="136"/>
      <c r="N4011" s="14"/>
      <c r="O4011" s="26"/>
      <c r="P4011" s="14"/>
      <c r="Q4011" s="14"/>
      <c r="R4011" s="14"/>
      <c r="S4011" s="14"/>
      <c r="T4011" s="14"/>
      <c r="U4011" s="14"/>
      <c r="V4011" s="6"/>
      <c r="W4011" s="256">
        <f t="shared" si="357"/>
        <v>0</v>
      </c>
      <c r="X4011" s="144" t="str">
        <f t="shared" si="359"/>
        <v/>
      </c>
      <c r="Y4011" s="26"/>
      <c r="Z4011" s="34"/>
      <c r="AA4011" s="34"/>
      <c r="AB4011" s="34"/>
      <c r="AC4011" s="35"/>
      <c r="AD4011" s="36"/>
      <c r="AE4011" s="49"/>
      <c r="AF4011" s="246"/>
      <c r="AG4011" s="257">
        <f t="shared" si="358"/>
        <v>0</v>
      </c>
      <c r="AH4011" s="252" t="str">
        <f t="shared" si="360"/>
        <v/>
      </c>
      <c r="AI4011" s="258">
        <f t="shared" si="356"/>
        <v>0</v>
      </c>
    </row>
    <row r="4012" spans="1:35" ht="14.25" customHeight="1" x14ac:dyDescent="0.2">
      <c r="A4012" s="20"/>
      <c r="B4012" s="7"/>
      <c r="C4012" s="7"/>
      <c r="D4012" s="88"/>
      <c r="E4012" s="6"/>
      <c r="F4012" s="88"/>
      <c r="G4012" s="14"/>
      <c r="H4012" s="14"/>
      <c r="I4012" s="17"/>
      <c r="J4012" s="17"/>
      <c r="K4012" s="6"/>
      <c r="L4012" s="6"/>
      <c r="M4012" s="136"/>
      <c r="N4012" s="14"/>
      <c r="O4012" s="26"/>
      <c r="P4012" s="14"/>
      <c r="Q4012" s="14"/>
      <c r="R4012" s="14"/>
      <c r="S4012" s="14"/>
      <c r="T4012" s="14"/>
      <c r="U4012" s="14"/>
      <c r="V4012" s="6"/>
      <c r="W4012" s="256">
        <f t="shared" si="357"/>
        <v>0</v>
      </c>
      <c r="X4012" s="144" t="str">
        <f t="shared" si="359"/>
        <v/>
      </c>
      <c r="Y4012" s="26"/>
      <c r="Z4012" s="34"/>
      <c r="AA4012" s="34"/>
      <c r="AB4012" s="34"/>
      <c r="AC4012" s="35"/>
      <c r="AD4012" s="36"/>
      <c r="AE4012" s="49"/>
      <c r="AF4012" s="246"/>
      <c r="AG4012" s="257">
        <f t="shared" si="358"/>
        <v>0</v>
      </c>
      <c r="AH4012" s="252" t="str">
        <f t="shared" si="360"/>
        <v/>
      </c>
      <c r="AI4012" s="258">
        <f t="shared" si="356"/>
        <v>0</v>
      </c>
    </row>
    <row r="4013" spans="1:35" ht="14.25" customHeight="1" x14ac:dyDescent="0.2">
      <c r="A4013" s="20"/>
      <c r="B4013" s="7"/>
      <c r="C4013" s="7"/>
      <c r="D4013" s="88"/>
      <c r="E4013" s="6"/>
      <c r="F4013" s="88"/>
      <c r="G4013" s="14"/>
      <c r="H4013" s="14"/>
      <c r="I4013" s="17"/>
      <c r="J4013" s="17"/>
      <c r="K4013" s="6"/>
      <c r="L4013" s="6"/>
      <c r="M4013" s="136"/>
      <c r="N4013" s="14"/>
      <c r="O4013" s="26"/>
      <c r="P4013" s="14"/>
      <c r="Q4013" s="14"/>
      <c r="R4013" s="14"/>
      <c r="S4013" s="14"/>
      <c r="T4013" s="14"/>
      <c r="U4013" s="14"/>
      <c r="V4013" s="6"/>
      <c r="W4013" s="256">
        <f t="shared" si="357"/>
        <v>0</v>
      </c>
      <c r="X4013" s="144" t="str">
        <f t="shared" si="359"/>
        <v/>
      </c>
      <c r="Y4013" s="26"/>
      <c r="Z4013" s="34"/>
      <c r="AA4013" s="34"/>
      <c r="AB4013" s="34"/>
      <c r="AC4013" s="35"/>
      <c r="AD4013" s="36"/>
      <c r="AE4013" s="49"/>
      <c r="AF4013" s="246"/>
      <c r="AG4013" s="257">
        <f t="shared" si="358"/>
        <v>0</v>
      </c>
      <c r="AH4013" s="252" t="str">
        <f t="shared" si="360"/>
        <v/>
      </c>
      <c r="AI4013" s="258">
        <f t="shared" si="356"/>
        <v>0</v>
      </c>
    </row>
    <row r="4014" spans="1:35" ht="14.25" customHeight="1" x14ac:dyDescent="0.2">
      <c r="A4014" s="20"/>
      <c r="B4014" s="7"/>
      <c r="C4014" s="7"/>
      <c r="D4014" s="88"/>
      <c r="E4014" s="6"/>
      <c r="F4014" s="88"/>
      <c r="G4014" s="14"/>
      <c r="H4014" s="14"/>
      <c r="I4014" s="17"/>
      <c r="J4014" s="17"/>
      <c r="K4014" s="6"/>
      <c r="L4014" s="6"/>
      <c r="M4014" s="136"/>
      <c r="N4014" s="14"/>
      <c r="O4014" s="26"/>
      <c r="P4014" s="14"/>
      <c r="Q4014" s="14"/>
      <c r="R4014" s="14"/>
      <c r="S4014" s="14"/>
      <c r="T4014" s="14"/>
      <c r="U4014" s="14"/>
      <c r="V4014" s="6"/>
      <c r="W4014" s="256">
        <f t="shared" si="357"/>
        <v>0</v>
      </c>
      <c r="X4014" s="144" t="str">
        <f t="shared" si="359"/>
        <v/>
      </c>
      <c r="Y4014" s="26"/>
      <c r="Z4014" s="34"/>
      <c r="AA4014" s="34"/>
      <c r="AB4014" s="34"/>
      <c r="AC4014" s="35"/>
      <c r="AD4014" s="36"/>
      <c r="AE4014" s="49"/>
      <c r="AF4014" s="246"/>
      <c r="AG4014" s="257">
        <f t="shared" si="358"/>
        <v>0</v>
      </c>
      <c r="AH4014" s="252" t="str">
        <f t="shared" si="360"/>
        <v/>
      </c>
      <c r="AI4014" s="258">
        <f t="shared" ref="AI4014:AI4070" si="361">AG4014-W4014</f>
        <v>0</v>
      </c>
    </row>
    <row r="4015" spans="1:35" ht="14.25" customHeight="1" x14ac:dyDescent="0.2">
      <c r="A4015" s="20"/>
      <c r="B4015" s="7"/>
      <c r="C4015" s="7"/>
      <c r="D4015" s="88"/>
      <c r="E4015" s="6"/>
      <c r="F4015" s="88"/>
      <c r="G4015" s="14"/>
      <c r="H4015" s="14"/>
      <c r="I4015" s="17"/>
      <c r="J4015" s="17"/>
      <c r="K4015" s="6"/>
      <c r="L4015" s="6"/>
      <c r="M4015" s="136"/>
      <c r="N4015" s="14"/>
      <c r="O4015" s="26"/>
      <c r="P4015" s="14"/>
      <c r="Q4015" s="14"/>
      <c r="R4015" s="14"/>
      <c r="S4015" s="14"/>
      <c r="T4015" s="14"/>
      <c r="U4015" s="14"/>
      <c r="V4015" s="6"/>
      <c r="W4015" s="256">
        <f t="shared" si="357"/>
        <v>0</v>
      </c>
      <c r="X4015" s="144" t="str">
        <f t="shared" si="359"/>
        <v/>
      </c>
      <c r="Y4015" s="26"/>
      <c r="Z4015" s="34"/>
      <c r="AA4015" s="34"/>
      <c r="AB4015" s="34"/>
      <c r="AC4015" s="35"/>
      <c r="AD4015" s="36"/>
      <c r="AE4015" s="49"/>
      <c r="AF4015" s="246"/>
      <c r="AG4015" s="257">
        <f t="shared" si="358"/>
        <v>0</v>
      </c>
      <c r="AH4015" s="252" t="str">
        <f t="shared" si="360"/>
        <v/>
      </c>
      <c r="AI4015" s="258">
        <f t="shared" si="361"/>
        <v>0</v>
      </c>
    </row>
    <row r="4016" spans="1:35" ht="14.25" customHeight="1" x14ac:dyDescent="0.2">
      <c r="A4016" s="20"/>
      <c r="B4016" s="7"/>
      <c r="C4016" s="7"/>
      <c r="D4016" s="88"/>
      <c r="E4016" s="6"/>
      <c r="F4016" s="88"/>
      <c r="G4016" s="14"/>
      <c r="H4016" s="14"/>
      <c r="I4016" s="17"/>
      <c r="J4016" s="17"/>
      <c r="K4016" s="6"/>
      <c r="L4016" s="6"/>
      <c r="M4016" s="136"/>
      <c r="N4016" s="14"/>
      <c r="O4016" s="26"/>
      <c r="P4016" s="14"/>
      <c r="Q4016" s="14"/>
      <c r="R4016" s="14"/>
      <c r="S4016" s="14"/>
      <c r="T4016" s="14"/>
      <c r="U4016" s="14"/>
      <c r="V4016" s="6"/>
      <c r="W4016" s="256">
        <f t="shared" si="357"/>
        <v>0</v>
      </c>
      <c r="X4016" s="144" t="str">
        <f t="shared" si="359"/>
        <v/>
      </c>
      <c r="Y4016" s="26"/>
      <c r="Z4016" s="34"/>
      <c r="AA4016" s="34"/>
      <c r="AB4016" s="34"/>
      <c r="AC4016" s="35"/>
      <c r="AD4016" s="36"/>
      <c r="AE4016" s="49"/>
      <c r="AF4016" s="246"/>
      <c r="AG4016" s="257">
        <f t="shared" si="358"/>
        <v>0</v>
      </c>
      <c r="AH4016" s="252" t="str">
        <f t="shared" si="360"/>
        <v/>
      </c>
      <c r="AI4016" s="258">
        <f t="shared" si="361"/>
        <v>0</v>
      </c>
    </row>
    <row r="4017" spans="1:35" ht="14.25" customHeight="1" x14ac:dyDescent="0.2">
      <c r="A4017" s="20"/>
      <c r="B4017" s="7"/>
      <c r="C4017" s="7"/>
      <c r="D4017" s="88"/>
      <c r="E4017" s="6"/>
      <c r="F4017" s="88"/>
      <c r="G4017" s="14"/>
      <c r="H4017" s="14"/>
      <c r="I4017" s="17"/>
      <c r="J4017" s="17"/>
      <c r="K4017" s="6"/>
      <c r="L4017" s="6"/>
      <c r="M4017" s="136"/>
      <c r="N4017" s="14"/>
      <c r="O4017" s="26"/>
      <c r="P4017" s="14"/>
      <c r="Q4017" s="14"/>
      <c r="R4017" s="14"/>
      <c r="S4017" s="14"/>
      <c r="T4017" s="14"/>
      <c r="U4017" s="14"/>
      <c r="V4017" s="6"/>
      <c r="W4017" s="256">
        <f t="shared" si="357"/>
        <v>0</v>
      </c>
      <c r="X4017" s="144" t="str">
        <f t="shared" si="359"/>
        <v/>
      </c>
      <c r="Y4017" s="26"/>
      <c r="Z4017" s="34"/>
      <c r="AA4017" s="34"/>
      <c r="AB4017" s="34"/>
      <c r="AC4017" s="35"/>
      <c r="AD4017" s="36"/>
      <c r="AE4017" s="49"/>
      <c r="AF4017" s="246"/>
      <c r="AG4017" s="257">
        <f t="shared" si="358"/>
        <v>0</v>
      </c>
      <c r="AH4017" s="252" t="str">
        <f t="shared" si="360"/>
        <v/>
      </c>
      <c r="AI4017" s="258">
        <f t="shared" si="361"/>
        <v>0</v>
      </c>
    </row>
    <row r="4018" spans="1:35" ht="14.25" customHeight="1" x14ac:dyDescent="0.2">
      <c r="A4018" s="20"/>
      <c r="B4018" s="7"/>
      <c r="C4018" s="7"/>
      <c r="D4018" s="88"/>
      <c r="E4018" s="6"/>
      <c r="F4018" s="88"/>
      <c r="G4018" s="14"/>
      <c r="H4018" s="14"/>
      <c r="I4018" s="17"/>
      <c r="J4018" s="17"/>
      <c r="K4018" s="6"/>
      <c r="L4018" s="6"/>
      <c r="M4018" s="136"/>
      <c r="N4018" s="14"/>
      <c r="O4018" s="26"/>
      <c r="P4018" s="14"/>
      <c r="Q4018" s="14"/>
      <c r="R4018" s="14"/>
      <c r="S4018" s="14"/>
      <c r="T4018" s="14"/>
      <c r="U4018" s="14"/>
      <c r="V4018" s="6"/>
      <c r="W4018" s="256">
        <f t="shared" si="357"/>
        <v>0</v>
      </c>
      <c r="X4018" s="144" t="str">
        <f t="shared" si="359"/>
        <v/>
      </c>
      <c r="Y4018" s="26"/>
      <c r="Z4018" s="34"/>
      <c r="AA4018" s="34"/>
      <c r="AB4018" s="34"/>
      <c r="AC4018" s="35"/>
      <c r="AD4018" s="36"/>
      <c r="AE4018" s="49"/>
      <c r="AF4018" s="246"/>
      <c r="AG4018" s="257">
        <f t="shared" si="358"/>
        <v>0</v>
      </c>
      <c r="AH4018" s="252" t="str">
        <f t="shared" si="360"/>
        <v/>
      </c>
      <c r="AI4018" s="258">
        <f t="shared" si="361"/>
        <v>0</v>
      </c>
    </row>
    <row r="4019" spans="1:35" ht="14.25" customHeight="1" x14ac:dyDescent="0.2">
      <c r="A4019" s="20"/>
      <c r="B4019" s="7"/>
      <c r="C4019" s="7"/>
      <c r="D4019" s="88"/>
      <c r="E4019" s="6"/>
      <c r="F4019" s="88"/>
      <c r="G4019" s="14"/>
      <c r="H4019" s="14"/>
      <c r="I4019" s="17"/>
      <c r="J4019" s="17"/>
      <c r="K4019" s="6"/>
      <c r="L4019" s="6"/>
      <c r="M4019" s="136"/>
      <c r="N4019" s="14"/>
      <c r="O4019" s="26"/>
      <c r="P4019" s="14"/>
      <c r="Q4019" s="14"/>
      <c r="R4019" s="14"/>
      <c r="S4019" s="14"/>
      <c r="T4019" s="14"/>
      <c r="U4019" s="14"/>
      <c r="V4019" s="6"/>
      <c r="W4019" s="256">
        <f t="shared" si="357"/>
        <v>0</v>
      </c>
      <c r="X4019" s="144" t="str">
        <f t="shared" si="359"/>
        <v/>
      </c>
      <c r="Y4019" s="26"/>
      <c r="Z4019" s="34"/>
      <c r="AA4019" s="34"/>
      <c r="AB4019" s="34"/>
      <c r="AC4019" s="35"/>
      <c r="AD4019" s="36"/>
      <c r="AE4019" s="49"/>
      <c r="AF4019" s="246"/>
      <c r="AG4019" s="257">
        <f t="shared" si="358"/>
        <v>0</v>
      </c>
      <c r="AH4019" s="252" t="str">
        <f t="shared" si="360"/>
        <v/>
      </c>
      <c r="AI4019" s="258">
        <f t="shared" si="361"/>
        <v>0</v>
      </c>
    </row>
    <row r="4020" spans="1:35" ht="14.25" customHeight="1" x14ac:dyDescent="0.2">
      <c r="A4020" s="20"/>
      <c r="B4020" s="7"/>
      <c r="C4020" s="7"/>
      <c r="D4020" s="88"/>
      <c r="E4020" s="6"/>
      <c r="F4020" s="88"/>
      <c r="G4020" s="14"/>
      <c r="H4020" s="14"/>
      <c r="I4020" s="17"/>
      <c r="J4020" s="17"/>
      <c r="K4020" s="6"/>
      <c r="L4020" s="6"/>
      <c r="M4020" s="136"/>
      <c r="N4020" s="14"/>
      <c r="O4020" s="26"/>
      <c r="P4020" s="14"/>
      <c r="Q4020" s="14"/>
      <c r="R4020" s="14"/>
      <c r="S4020" s="14"/>
      <c r="T4020" s="14"/>
      <c r="U4020" s="14"/>
      <c r="V4020" s="6"/>
      <c r="W4020" s="256">
        <f t="shared" si="357"/>
        <v>0</v>
      </c>
      <c r="X4020" s="144" t="str">
        <f t="shared" si="359"/>
        <v/>
      </c>
      <c r="Y4020" s="26"/>
      <c r="Z4020" s="34"/>
      <c r="AA4020" s="34"/>
      <c r="AB4020" s="34"/>
      <c r="AC4020" s="35"/>
      <c r="AD4020" s="36"/>
      <c r="AE4020" s="49"/>
      <c r="AF4020" s="246"/>
      <c r="AG4020" s="257">
        <f t="shared" si="358"/>
        <v>0</v>
      </c>
      <c r="AH4020" s="252" t="str">
        <f t="shared" si="360"/>
        <v/>
      </c>
      <c r="AI4020" s="258">
        <f t="shared" si="361"/>
        <v>0</v>
      </c>
    </row>
    <row r="4021" spans="1:35" ht="14.25" customHeight="1" x14ac:dyDescent="0.2">
      <c r="A4021" s="20"/>
      <c r="B4021" s="7"/>
      <c r="C4021" s="7"/>
      <c r="D4021" s="88"/>
      <c r="E4021" s="6"/>
      <c r="F4021" s="88"/>
      <c r="G4021" s="14"/>
      <c r="H4021" s="14"/>
      <c r="I4021" s="17"/>
      <c r="J4021" s="17"/>
      <c r="K4021" s="6"/>
      <c r="L4021" s="6"/>
      <c r="M4021" s="136"/>
      <c r="N4021" s="14"/>
      <c r="O4021" s="26"/>
      <c r="P4021" s="14"/>
      <c r="Q4021" s="14"/>
      <c r="R4021" s="14"/>
      <c r="S4021" s="14"/>
      <c r="T4021" s="14"/>
      <c r="U4021" s="14"/>
      <c r="V4021" s="6"/>
      <c r="W4021" s="256">
        <f t="shared" si="357"/>
        <v>0</v>
      </c>
      <c r="X4021" s="144" t="str">
        <f t="shared" si="359"/>
        <v/>
      </c>
      <c r="Y4021" s="26"/>
      <c r="Z4021" s="34"/>
      <c r="AA4021" s="34"/>
      <c r="AB4021" s="34"/>
      <c r="AC4021" s="35"/>
      <c r="AD4021" s="36"/>
      <c r="AE4021" s="49"/>
      <c r="AF4021" s="246"/>
      <c r="AG4021" s="257">
        <f t="shared" si="358"/>
        <v>0</v>
      </c>
      <c r="AH4021" s="252" t="str">
        <f t="shared" si="360"/>
        <v/>
      </c>
      <c r="AI4021" s="258">
        <f t="shared" si="361"/>
        <v>0</v>
      </c>
    </row>
    <row r="4022" spans="1:35" ht="14.25" customHeight="1" x14ac:dyDescent="0.2">
      <c r="A4022" s="20"/>
      <c r="B4022" s="7"/>
      <c r="C4022" s="7"/>
      <c r="D4022" s="88"/>
      <c r="E4022" s="6"/>
      <c r="F4022" s="88"/>
      <c r="G4022" s="14"/>
      <c r="H4022" s="14"/>
      <c r="I4022" s="17"/>
      <c r="J4022" s="17"/>
      <c r="K4022" s="6"/>
      <c r="L4022" s="6"/>
      <c r="M4022" s="136"/>
      <c r="N4022" s="14"/>
      <c r="O4022" s="26"/>
      <c r="P4022" s="14"/>
      <c r="Q4022" s="14"/>
      <c r="R4022" s="14"/>
      <c r="S4022" s="14"/>
      <c r="T4022" s="14"/>
      <c r="U4022" s="14"/>
      <c r="V4022" s="6"/>
      <c r="W4022" s="256">
        <f t="shared" si="357"/>
        <v>0</v>
      </c>
      <c r="X4022" s="144" t="str">
        <f t="shared" si="359"/>
        <v/>
      </c>
      <c r="Y4022" s="26"/>
      <c r="Z4022" s="34"/>
      <c r="AA4022" s="34"/>
      <c r="AB4022" s="34"/>
      <c r="AC4022" s="35"/>
      <c r="AD4022" s="36"/>
      <c r="AE4022" s="49"/>
      <c r="AF4022" s="246"/>
      <c r="AG4022" s="257">
        <f t="shared" si="358"/>
        <v>0</v>
      </c>
      <c r="AH4022" s="252" t="str">
        <f t="shared" si="360"/>
        <v/>
      </c>
      <c r="AI4022" s="258">
        <f t="shared" si="361"/>
        <v>0</v>
      </c>
    </row>
    <row r="4023" spans="1:35" ht="14.25" customHeight="1" x14ac:dyDescent="0.2">
      <c r="A4023" s="20"/>
      <c r="B4023" s="7"/>
      <c r="C4023" s="7"/>
      <c r="D4023" s="88"/>
      <c r="E4023" s="6"/>
      <c r="F4023" s="88"/>
      <c r="G4023" s="14"/>
      <c r="H4023" s="14"/>
      <c r="I4023" s="17"/>
      <c r="J4023" s="17"/>
      <c r="K4023" s="6"/>
      <c r="L4023" s="6"/>
      <c r="M4023" s="136"/>
      <c r="N4023" s="14"/>
      <c r="O4023" s="26"/>
      <c r="P4023" s="14"/>
      <c r="Q4023" s="14"/>
      <c r="R4023" s="14"/>
      <c r="S4023" s="14"/>
      <c r="T4023" s="14"/>
      <c r="U4023" s="14"/>
      <c r="V4023" s="6"/>
      <c r="W4023" s="256">
        <f t="shared" si="357"/>
        <v>0</v>
      </c>
      <c r="X4023" s="144" t="str">
        <f t="shared" si="359"/>
        <v/>
      </c>
      <c r="Y4023" s="26"/>
      <c r="Z4023" s="34"/>
      <c r="AA4023" s="34"/>
      <c r="AB4023" s="34"/>
      <c r="AC4023" s="35"/>
      <c r="AD4023" s="36"/>
      <c r="AE4023" s="49"/>
      <c r="AF4023" s="246"/>
      <c r="AG4023" s="257">
        <f t="shared" si="358"/>
        <v>0</v>
      </c>
      <c r="AH4023" s="252" t="str">
        <f t="shared" si="360"/>
        <v/>
      </c>
      <c r="AI4023" s="258">
        <f t="shared" si="361"/>
        <v>0</v>
      </c>
    </row>
    <row r="4024" spans="1:35" ht="14.25" customHeight="1" x14ac:dyDescent="0.2">
      <c r="A4024" s="20"/>
      <c r="B4024" s="7"/>
      <c r="C4024" s="7"/>
      <c r="D4024" s="88"/>
      <c r="E4024" s="6"/>
      <c r="F4024" s="88"/>
      <c r="G4024" s="14"/>
      <c r="H4024" s="14"/>
      <c r="I4024" s="17"/>
      <c r="J4024" s="17"/>
      <c r="K4024" s="6"/>
      <c r="L4024" s="6"/>
      <c r="M4024" s="136"/>
      <c r="N4024" s="14"/>
      <c r="O4024" s="26"/>
      <c r="P4024" s="14"/>
      <c r="Q4024" s="14"/>
      <c r="R4024" s="14"/>
      <c r="S4024" s="14"/>
      <c r="T4024" s="14"/>
      <c r="U4024" s="14"/>
      <c r="V4024" s="6"/>
      <c r="W4024" s="256">
        <f t="shared" si="357"/>
        <v>0</v>
      </c>
      <c r="X4024" s="144" t="str">
        <f t="shared" si="359"/>
        <v/>
      </c>
      <c r="Y4024" s="26"/>
      <c r="Z4024" s="34"/>
      <c r="AA4024" s="34"/>
      <c r="AB4024" s="34"/>
      <c r="AC4024" s="35"/>
      <c r="AD4024" s="36"/>
      <c r="AE4024" s="49"/>
      <c r="AF4024" s="246"/>
      <c r="AG4024" s="257">
        <f t="shared" si="358"/>
        <v>0</v>
      </c>
      <c r="AH4024" s="252" t="str">
        <f t="shared" si="360"/>
        <v/>
      </c>
      <c r="AI4024" s="258">
        <f t="shared" si="361"/>
        <v>0</v>
      </c>
    </row>
    <row r="4025" spans="1:35" ht="14.25" customHeight="1" x14ac:dyDescent="0.2">
      <c r="A4025" s="20"/>
      <c r="B4025" s="7"/>
      <c r="C4025" s="7"/>
      <c r="D4025" s="88"/>
      <c r="E4025" s="6"/>
      <c r="F4025" s="88"/>
      <c r="G4025" s="14"/>
      <c r="H4025" s="14"/>
      <c r="I4025" s="17"/>
      <c r="J4025" s="17"/>
      <c r="K4025" s="6"/>
      <c r="L4025" s="6"/>
      <c r="M4025" s="136"/>
      <c r="N4025" s="14"/>
      <c r="O4025" s="26"/>
      <c r="P4025" s="14"/>
      <c r="Q4025" s="14"/>
      <c r="R4025" s="14"/>
      <c r="S4025" s="14"/>
      <c r="T4025" s="14"/>
      <c r="U4025" s="14"/>
      <c r="V4025" s="6"/>
      <c r="W4025" s="256">
        <f t="shared" si="357"/>
        <v>0</v>
      </c>
      <c r="X4025" s="144" t="str">
        <f t="shared" si="359"/>
        <v/>
      </c>
      <c r="Y4025" s="26"/>
      <c r="Z4025" s="34"/>
      <c r="AA4025" s="34"/>
      <c r="AB4025" s="34"/>
      <c r="AC4025" s="35"/>
      <c r="AD4025" s="36"/>
      <c r="AE4025" s="49"/>
      <c r="AF4025" s="246"/>
      <c r="AG4025" s="257">
        <f t="shared" si="358"/>
        <v>0</v>
      </c>
      <c r="AH4025" s="252" t="str">
        <f t="shared" si="360"/>
        <v/>
      </c>
      <c r="AI4025" s="258">
        <f t="shared" si="361"/>
        <v>0</v>
      </c>
    </row>
    <row r="4026" spans="1:35" ht="14.25" customHeight="1" x14ac:dyDescent="0.2">
      <c r="A4026" s="20"/>
      <c r="B4026" s="7"/>
      <c r="C4026" s="7"/>
      <c r="D4026" s="88"/>
      <c r="E4026" s="6"/>
      <c r="F4026" s="88"/>
      <c r="G4026" s="14"/>
      <c r="H4026" s="14"/>
      <c r="I4026" s="17"/>
      <c r="J4026" s="17"/>
      <c r="K4026" s="6"/>
      <c r="L4026" s="6"/>
      <c r="M4026" s="136"/>
      <c r="N4026" s="14"/>
      <c r="O4026" s="26"/>
      <c r="P4026" s="14"/>
      <c r="Q4026" s="14"/>
      <c r="R4026" s="14"/>
      <c r="S4026" s="14"/>
      <c r="T4026" s="14"/>
      <c r="U4026" s="14"/>
      <c r="V4026" s="6"/>
      <c r="W4026" s="256">
        <f t="shared" si="357"/>
        <v>0</v>
      </c>
      <c r="X4026" s="144" t="str">
        <f t="shared" si="359"/>
        <v/>
      </c>
      <c r="Y4026" s="26"/>
      <c r="Z4026" s="34"/>
      <c r="AA4026" s="34"/>
      <c r="AB4026" s="34"/>
      <c r="AC4026" s="35"/>
      <c r="AD4026" s="36"/>
      <c r="AE4026" s="49"/>
      <c r="AF4026" s="246"/>
      <c r="AG4026" s="257">
        <f t="shared" si="358"/>
        <v>0</v>
      </c>
      <c r="AH4026" s="252" t="str">
        <f t="shared" si="360"/>
        <v/>
      </c>
      <c r="AI4026" s="258">
        <f t="shared" si="361"/>
        <v>0</v>
      </c>
    </row>
    <row r="4027" spans="1:35" ht="14.25" customHeight="1" x14ac:dyDescent="0.2">
      <c r="A4027" s="20"/>
      <c r="B4027" s="7"/>
      <c r="C4027" s="7"/>
      <c r="D4027" s="88"/>
      <c r="E4027" s="6"/>
      <c r="F4027" s="88"/>
      <c r="G4027" s="14"/>
      <c r="H4027" s="14"/>
      <c r="I4027" s="17"/>
      <c r="J4027" s="17"/>
      <c r="K4027" s="6"/>
      <c r="L4027" s="6"/>
      <c r="M4027" s="136"/>
      <c r="N4027" s="14"/>
      <c r="O4027" s="26"/>
      <c r="P4027" s="14"/>
      <c r="Q4027" s="14"/>
      <c r="R4027" s="14"/>
      <c r="S4027" s="14"/>
      <c r="T4027" s="14"/>
      <c r="U4027" s="14"/>
      <c r="V4027" s="6"/>
      <c r="W4027" s="256">
        <f t="shared" si="357"/>
        <v>0</v>
      </c>
      <c r="X4027" s="144" t="str">
        <f t="shared" si="359"/>
        <v/>
      </c>
      <c r="Y4027" s="26"/>
      <c r="Z4027" s="34"/>
      <c r="AA4027" s="34"/>
      <c r="AB4027" s="34"/>
      <c r="AC4027" s="35"/>
      <c r="AD4027" s="36"/>
      <c r="AE4027" s="49"/>
      <c r="AF4027" s="246"/>
      <c r="AG4027" s="257">
        <f t="shared" si="358"/>
        <v>0</v>
      </c>
      <c r="AH4027" s="252" t="str">
        <f t="shared" si="360"/>
        <v/>
      </c>
      <c r="AI4027" s="258">
        <f t="shared" si="361"/>
        <v>0</v>
      </c>
    </row>
    <row r="4028" spans="1:35" ht="14.25" customHeight="1" x14ac:dyDescent="0.2">
      <c r="A4028" s="20"/>
      <c r="B4028" s="7"/>
      <c r="C4028" s="7"/>
      <c r="D4028" s="88"/>
      <c r="E4028" s="6"/>
      <c r="F4028" s="88"/>
      <c r="G4028" s="14"/>
      <c r="H4028" s="14"/>
      <c r="I4028" s="17"/>
      <c r="J4028" s="17"/>
      <c r="K4028" s="6"/>
      <c r="L4028" s="6"/>
      <c r="M4028" s="136"/>
      <c r="N4028" s="14"/>
      <c r="O4028" s="26"/>
      <c r="P4028" s="14"/>
      <c r="Q4028" s="14"/>
      <c r="R4028" s="14"/>
      <c r="S4028" s="14"/>
      <c r="T4028" s="14"/>
      <c r="U4028" s="14"/>
      <c r="V4028" s="6"/>
      <c r="W4028" s="256">
        <f t="shared" si="357"/>
        <v>0</v>
      </c>
      <c r="X4028" s="144" t="str">
        <f t="shared" si="359"/>
        <v/>
      </c>
      <c r="Y4028" s="26"/>
      <c r="Z4028" s="34"/>
      <c r="AA4028" s="34"/>
      <c r="AB4028" s="34"/>
      <c r="AC4028" s="35"/>
      <c r="AD4028" s="36"/>
      <c r="AE4028" s="49"/>
      <c r="AF4028" s="246"/>
      <c r="AG4028" s="257">
        <f t="shared" si="358"/>
        <v>0</v>
      </c>
      <c r="AH4028" s="252" t="str">
        <f t="shared" si="360"/>
        <v/>
      </c>
      <c r="AI4028" s="258">
        <f t="shared" si="361"/>
        <v>0</v>
      </c>
    </row>
    <row r="4029" spans="1:35" ht="14.25" customHeight="1" x14ac:dyDescent="0.2">
      <c r="A4029" s="20"/>
      <c r="B4029" s="7"/>
      <c r="C4029" s="7"/>
      <c r="D4029" s="88"/>
      <c r="E4029" s="6"/>
      <c r="F4029" s="88"/>
      <c r="G4029" s="14"/>
      <c r="H4029" s="14"/>
      <c r="I4029" s="17"/>
      <c r="J4029" s="17"/>
      <c r="K4029" s="6"/>
      <c r="L4029" s="6"/>
      <c r="M4029" s="136"/>
      <c r="N4029" s="14"/>
      <c r="O4029" s="26"/>
      <c r="P4029" s="14"/>
      <c r="Q4029" s="14"/>
      <c r="R4029" s="14"/>
      <c r="S4029" s="14"/>
      <c r="T4029" s="14"/>
      <c r="U4029" s="14"/>
      <c r="V4029" s="6"/>
      <c r="W4029" s="256">
        <f t="shared" si="357"/>
        <v>0</v>
      </c>
      <c r="X4029" s="144" t="str">
        <f t="shared" si="359"/>
        <v/>
      </c>
      <c r="Y4029" s="26"/>
      <c r="Z4029" s="34"/>
      <c r="AA4029" s="34"/>
      <c r="AB4029" s="34"/>
      <c r="AC4029" s="35"/>
      <c r="AD4029" s="36"/>
      <c r="AE4029" s="49"/>
      <c r="AF4029" s="246"/>
      <c r="AG4029" s="257">
        <f t="shared" si="358"/>
        <v>0</v>
      </c>
      <c r="AH4029" s="252" t="str">
        <f t="shared" si="360"/>
        <v/>
      </c>
      <c r="AI4029" s="258">
        <f t="shared" si="361"/>
        <v>0</v>
      </c>
    </row>
    <row r="4030" spans="1:35" ht="14.25" customHeight="1" x14ac:dyDescent="0.2">
      <c r="A4030" s="20"/>
      <c r="B4030" s="7"/>
      <c r="C4030" s="7"/>
      <c r="D4030" s="88"/>
      <c r="E4030" s="6"/>
      <c r="F4030" s="88"/>
      <c r="G4030" s="14"/>
      <c r="H4030" s="14"/>
      <c r="I4030" s="17"/>
      <c r="J4030" s="17"/>
      <c r="K4030" s="6"/>
      <c r="L4030" s="6"/>
      <c r="M4030" s="136"/>
      <c r="N4030" s="14"/>
      <c r="O4030" s="26"/>
      <c r="P4030" s="14"/>
      <c r="Q4030" s="14"/>
      <c r="R4030" s="14"/>
      <c r="S4030" s="14"/>
      <c r="T4030" s="14"/>
      <c r="U4030" s="14"/>
      <c r="V4030" s="6"/>
      <c r="W4030" s="256">
        <f t="shared" si="357"/>
        <v>0</v>
      </c>
      <c r="X4030" s="144" t="str">
        <f t="shared" si="359"/>
        <v/>
      </c>
      <c r="Y4030" s="26"/>
      <c r="Z4030" s="34"/>
      <c r="AA4030" s="34"/>
      <c r="AB4030" s="34"/>
      <c r="AC4030" s="35"/>
      <c r="AD4030" s="36"/>
      <c r="AE4030" s="49"/>
      <c r="AF4030" s="246"/>
      <c r="AG4030" s="257">
        <f t="shared" si="358"/>
        <v>0</v>
      </c>
      <c r="AH4030" s="252" t="str">
        <f t="shared" si="360"/>
        <v/>
      </c>
      <c r="AI4030" s="258">
        <f t="shared" si="361"/>
        <v>0</v>
      </c>
    </row>
    <row r="4031" spans="1:35" ht="14.25" customHeight="1" x14ac:dyDescent="0.2">
      <c r="A4031" s="20"/>
      <c r="B4031" s="7"/>
      <c r="C4031" s="7"/>
      <c r="D4031" s="88"/>
      <c r="E4031" s="6"/>
      <c r="F4031" s="88"/>
      <c r="G4031" s="14"/>
      <c r="H4031" s="14"/>
      <c r="I4031" s="17"/>
      <c r="J4031" s="17"/>
      <c r="K4031" s="6"/>
      <c r="L4031" s="6"/>
      <c r="M4031" s="136"/>
      <c r="N4031" s="14"/>
      <c r="O4031" s="26"/>
      <c r="P4031" s="14"/>
      <c r="Q4031" s="14"/>
      <c r="R4031" s="14"/>
      <c r="S4031" s="14"/>
      <c r="T4031" s="14"/>
      <c r="U4031" s="14"/>
      <c r="V4031" s="6"/>
      <c r="W4031" s="256">
        <f t="shared" si="357"/>
        <v>0</v>
      </c>
      <c r="X4031" s="144" t="str">
        <f t="shared" si="359"/>
        <v/>
      </c>
      <c r="Y4031" s="26"/>
      <c r="Z4031" s="34"/>
      <c r="AA4031" s="34"/>
      <c r="AB4031" s="34"/>
      <c r="AC4031" s="35"/>
      <c r="AD4031" s="36"/>
      <c r="AE4031" s="49"/>
      <c r="AF4031" s="246"/>
      <c r="AG4031" s="257">
        <f t="shared" si="358"/>
        <v>0</v>
      </c>
      <c r="AH4031" s="252" t="str">
        <f t="shared" si="360"/>
        <v/>
      </c>
      <c r="AI4031" s="258">
        <f t="shared" si="361"/>
        <v>0</v>
      </c>
    </row>
    <row r="4032" spans="1:35" ht="14.25" customHeight="1" x14ac:dyDescent="0.2">
      <c r="A4032" s="20"/>
      <c r="B4032" s="7"/>
      <c r="C4032" s="7"/>
      <c r="D4032" s="88"/>
      <c r="E4032" s="6"/>
      <c r="F4032" s="88"/>
      <c r="G4032" s="14"/>
      <c r="H4032" s="14"/>
      <c r="I4032" s="17"/>
      <c r="J4032" s="17"/>
      <c r="K4032" s="6"/>
      <c r="L4032" s="6"/>
      <c r="M4032" s="136"/>
      <c r="N4032" s="14"/>
      <c r="O4032" s="26"/>
      <c r="P4032" s="14"/>
      <c r="Q4032" s="14"/>
      <c r="R4032" s="14"/>
      <c r="S4032" s="14"/>
      <c r="T4032" s="14"/>
      <c r="U4032" s="14"/>
      <c r="V4032" s="6"/>
      <c r="W4032" s="256">
        <f t="shared" si="357"/>
        <v>0</v>
      </c>
      <c r="X4032" s="144" t="str">
        <f t="shared" si="359"/>
        <v/>
      </c>
      <c r="Y4032" s="26"/>
      <c r="Z4032" s="34"/>
      <c r="AA4032" s="34"/>
      <c r="AB4032" s="34"/>
      <c r="AC4032" s="35"/>
      <c r="AD4032" s="36"/>
      <c r="AE4032" s="49"/>
      <c r="AF4032" s="246"/>
      <c r="AG4032" s="257">
        <f t="shared" si="358"/>
        <v>0</v>
      </c>
      <c r="AH4032" s="252" t="str">
        <f t="shared" si="360"/>
        <v/>
      </c>
      <c r="AI4032" s="258">
        <f t="shared" si="361"/>
        <v>0</v>
      </c>
    </row>
    <row r="4033" spans="1:35" ht="14.25" customHeight="1" x14ac:dyDescent="0.2">
      <c r="A4033" s="20"/>
      <c r="B4033" s="7"/>
      <c r="C4033" s="7"/>
      <c r="D4033" s="88"/>
      <c r="E4033" s="6"/>
      <c r="F4033" s="88"/>
      <c r="G4033" s="14"/>
      <c r="H4033" s="14"/>
      <c r="I4033" s="17"/>
      <c r="J4033" s="17"/>
      <c r="K4033" s="6"/>
      <c r="L4033" s="6"/>
      <c r="M4033" s="136"/>
      <c r="N4033" s="14"/>
      <c r="O4033" s="26"/>
      <c r="P4033" s="14"/>
      <c r="Q4033" s="14"/>
      <c r="R4033" s="14"/>
      <c r="S4033" s="14"/>
      <c r="T4033" s="14"/>
      <c r="U4033" s="14"/>
      <c r="V4033" s="6"/>
      <c r="W4033" s="256">
        <f t="shared" si="357"/>
        <v>0</v>
      </c>
      <c r="X4033" s="144" t="str">
        <f t="shared" si="359"/>
        <v/>
      </c>
      <c r="Y4033" s="26"/>
      <c r="Z4033" s="34"/>
      <c r="AA4033" s="34"/>
      <c r="AB4033" s="34"/>
      <c r="AC4033" s="35"/>
      <c r="AD4033" s="36"/>
      <c r="AE4033" s="49"/>
      <c r="AF4033" s="246"/>
      <c r="AG4033" s="257">
        <f t="shared" si="358"/>
        <v>0</v>
      </c>
      <c r="AH4033" s="252" t="str">
        <f t="shared" si="360"/>
        <v/>
      </c>
      <c r="AI4033" s="258">
        <f t="shared" si="361"/>
        <v>0</v>
      </c>
    </row>
    <row r="4034" spans="1:35" ht="14.25" customHeight="1" x14ac:dyDescent="0.2">
      <c r="A4034" s="20"/>
      <c r="B4034" s="7"/>
      <c r="C4034" s="7"/>
      <c r="D4034" s="88"/>
      <c r="E4034" s="6"/>
      <c r="F4034" s="88"/>
      <c r="G4034" s="14"/>
      <c r="H4034" s="14"/>
      <c r="I4034" s="17"/>
      <c r="J4034" s="17"/>
      <c r="K4034" s="6"/>
      <c r="L4034" s="6"/>
      <c r="M4034" s="136"/>
      <c r="N4034" s="14"/>
      <c r="O4034" s="26"/>
      <c r="P4034" s="14"/>
      <c r="Q4034" s="14"/>
      <c r="R4034" s="14"/>
      <c r="S4034" s="14"/>
      <c r="T4034" s="14"/>
      <c r="U4034" s="14"/>
      <c r="V4034" s="6"/>
      <c r="W4034" s="256">
        <f t="shared" si="357"/>
        <v>0</v>
      </c>
      <c r="X4034" s="144" t="str">
        <f t="shared" si="359"/>
        <v/>
      </c>
      <c r="Y4034" s="26"/>
      <c r="Z4034" s="34"/>
      <c r="AA4034" s="34"/>
      <c r="AB4034" s="34"/>
      <c r="AC4034" s="35"/>
      <c r="AD4034" s="36"/>
      <c r="AE4034" s="49"/>
      <c r="AF4034" s="246"/>
      <c r="AG4034" s="257">
        <f t="shared" si="358"/>
        <v>0</v>
      </c>
      <c r="AH4034" s="252" t="str">
        <f t="shared" si="360"/>
        <v/>
      </c>
      <c r="AI4034" s="258">
        <f t="shared" si="361"/>
        <v>0</v>
      </c>
    </row>
    <row r="4035" spans="1:35" ht="14.25" customHeight="1" x14ac:dyDescent="0.2">
      <c r="A4035" s="20"/>
      <c r="B4035" s="7"/>
      <c r="C4035" s="7"/>
      <c r="D4035" s="88"/>
      <c r="E4035" s="6"/>
      <c r="F4035" s="88"/>
      <c r="G4035" s="14"/>
      <c r="H4035" s="14"/>
      <c r="I4035" s="17"/>
      <c r="J4035" s="17"/>
      <c r="K4035" s="6"/>
      <c r="L4035" s="6"/>
      <c r="M4035" s="136"/>
      <c r="N4035" s="14"/>
      <c r="O4035" s="26"/>
      <c r="P4035" s="14"/>
      <c r="Q4035" s="14"/>
      <c r="R4035" s="14"/>
      <c r="S4035" s="14"/>
      <c r="T4035" s="14"/>
      <c r="U4035" s="14"/>
      <c r="V4035" s="6"/>
      <c r="W4035" s="256">
        <f t="shared" si="357"/>
        <v>0</v>
      </c>
      <c r="X4035" s="144" t="str">
        <f t="shared" si="359"/>
        <v/>
      </c>
      <c r="Y4035" s="26"/>
      <c r="Z4035" s="34"/>
      <c r="AA4035" s="34"/>
      <c r="AB4035" s="34"/>
      <c r="AC4035" s="35"/>
      <c r="AD4035" s="36"/>
      <c r="AE4035" s="49"/>
      <c r="AF4035" s="246"/>
      <c r="AG4035" s="257">
        <f t="shared" si="358"/>
        <v>0</v>
      </c>
      <c r="AH4035" s="252" t="str">
        <f t="shared" si="360"/>
        <v/>
      </c>
      <c r="AI4035" s="258">
        <f t="shared" si="361"/>
        <v>0</v>
      </c>
    </row>
    <row r="4036" spans="1:35" ht="14.25" customHeight="1" x14ac:dyDescent="0.2">
      <c r="A4036" s="20"/>
      <c r="B4036" s="7"/>
      <c r="C4036" s="7"/>
      <c r="D4036" s="88"/>
      <c r="E4036" s="6"/>
      <c r="F4036" s="88"/>
      <c r="G4036" s="14"/>
      <c r="H4036" s="14"/>
      <c r="I4036" s="17"/>
      <c r="J4036" s="17"/>
      <c r="K4036" s="6"/>
      <c r="L4036" s="6"/>
      <c r="M4036" s="136"/>
      <c r="N4036" s="14"/>
      <c r="O4036" s="26"/>
      <c r="P4036" s="14"/>
      <c r="Q4036" s="14"/>
      <c r="R4036" s="14"/>
      <c r="S4036" s="14"/>
      <c r="T4036" s="14"/>
      <c r="U4036" s="14"/>
      <c r="V4036" s="6"/>
      <c r="W4036" s="256">
        <f t="shared" si="357"/>
        <v>0</v>
      </c>
      <c r="X4036" s="144" t="str">
        <f t="shared" si="359"/>
        <v/>
      </c>
      <c r="Y4036" s="26"/>
      <c r="Z4036" s="34"/>
      <c r="AA4036" s="34"/>
      <c r="AB4036" s="34"/>
      <c r="AC4036" s="35"/>
      <c r="AD4036" s="36"/>
      <c r="AE4036" s="49"/>
      <c r="AF4036" s="246"/>
      <c r="AG4036" s="257">
        <f t="shared" si="358"/>
        <v>0</v>
      </c>
      <c r="AH4036" s="252" t="str">
        <f t="shared" si="360"/>
        <v/>
      </c>
      <c r="AI4036" s="258">
        <f t="shared" si="361"/>
        <v>0</v>
      </c>
    </row>
    <row r="4037" spans="1:35" ht="14.25" customHeight="1" x14ac:dyDescent="0.2">
      <c r="A4037" s="20"/>
      <c r="B4037" s="7"/>
      <c r="C4037" s="7"/>
      <c r="D4037" s="88"/>
      <c r="E4037" s="6"/>
      <c r="F4037" s="88"/>
      <c r="G4037" s="14"/>
      <c r="H4037" s="14"/>
      <c r="I4037" s="17"/>
      <c r="J4037" s="17"/>
      <c r="K4037" s="6"/>
      <c r="L4037" s="6"/>
      <c r="M4037" s="136"/>
      <c r="N4037" s="14"/>
      <c r="O4037" s="26"/>
      <c r="P4037" s="14"/>
      <c r="Q4037" s="14"/>
      <c r="R4037" s="14"/>
      <c r="S4037" s="14"/>
      <c r="T4037" s="14"/>
      <c r="U4037" s="14"/>
      <c r="V4037" s="6"/>
      <c r="W4037" s="256">
        <f t="shared" si="357"/>
        <v>0</v>
      </c>
      <c r="X4037" s="144" t="str">
        <f t="shared" si="359"/>
        <v/>
      </c>
      <c r="Y4037" s="26"/>
      <c r="Z4037" s="34"/>
      <c r="AA4037" s="34"/>
      <c r="AB4037" s="34"/>
      <c r="AC4037" s="35"/>
      <c r="AD4037" s="36"/>
      <c r="AE4037" s="49"/>
      <c r="AF4037" s="246"/>
      <c r="AG4037" s="257">
        <f t="shared" si="358"/>
        <v>0</v>
      </c>
      <c r="AH4037" s="252" t="str">
        <f t="shared" si="360"/>
        <v/>
      </c>
      <c r="AI4037" s="258">
        <f t="shared" si="361"/>
        <v>0</v>
      </c>
    </row>
    <row r="4038" spans="1:35" ht="14.25" customHeight="1" x14ac:dyDescent="0.2">
      <c r="A4038" s="20"/>
      <c r="B4038" s="7"/>
      <c r="C4038" s="7"/>
      <c r="D4038" s="88"/>
      <c r="E4038" s="6"/>
      <c r="F4038" s="88"/>
      <c r="G4038" s="14"/>
      <c r="H4038" s="14"/>
      <c r="I4038" s="17"/>
      <c r="J4038" s="17"/>
      <c r="K4038" s="6"/>
      <c r="L4038" s="6"/>
      <c r="M4038" s="136"/>
      <c r="N4038" s="14"/>
      <c r="O4038" s="26"/>
      <c r="P4038" s="14"/>
      <c r="Q4038" s="14"/>
      <c r="R4038" s="14"/>
      <c r="S4038" s="14"/>
      <c r="T4038" s="14"/>
      <c r="U4038" s="14"/>
      <c r="V4038" s="6"/>
      <c r="W4038" s="256">
        <f t="shared" si="357"/>
        <v>0</v>
      </c>
      <c r="X4038" s="144" t="str">
        <f t="shared" si="359"/>
        <v/>
      </c>
      <c r="Y4038" s="26"/>
      <c r="Z4038" s="34"/>
      <c r="AA4038" s="34"/>
      <c r="AB4038" s="34"/>
      <c r="AC4038" s="35"/>
      <c r="AD4038" s="36"/>
      <c r="AE4038" s="49"/>
      <c r="AF4038" s="246"/>
      <c r="AG4038" s="257">
        <f t="shared" si="358"/>
        <v>0</v>
      </c>
      <c r="AH4038" s="252" t="str">
        <f t="shared" si="360"/>
        <v/>
      </c>
      <c r="AI4038" s="258">
        <f t="shared" si="361"/>
        <v>0</v>
      </c>
    </row>
    <row r="4039" spans="1:35" ht="14.25" customHeight="1" x14ac:dyDescent="0.2">
      <c r="A4039" s="20"/>
      <c r="B4039" s="7"/>
      <c r="C4039" s="7"/>
      <c r="D4039" s="88"/>
      <c r="E4039" s="6"/>
      <c r="F4039" s="88"/>
      <c r="G4039" s="14"/>
      <c r="H4039" s="14"/>
      <c r="I4039" s="17"/>
      <c r="J4039" s="17"/>
      <c r="K4039" s="6"/>
      <c r="L4039" s="6"/>
      <c r="M4039" s="136"/>
      <c r="N4039" s="14"/>
      <c r="O4039" s="26"/>
      <c r="P4039" s="14"/>
      <c r="Q4039" s="14"/>
      <c r="R4039" s="14"/>
      <c r="S4039" s="14"/>
      <c r="T4039" s="14"/>
      <c r="U4039" s="14"/>
      <c r="V4039" s="6"/>
      <c r="W4039" s="256">
        <f t="shared" si="357"/>
        <v>0</v>
      </c>
      <c r="X4039" s="144" t="str">
        <f t="shared" si="359"/>
        <v/>
      </c>
      <c r="Y4039" s="26"/>
      <c r="Z4039" s="34"/>
      <c r="AA4039" s="34"/>
      <c r="AB4039" s="34"/>
      <c r="AC4039" s="35"/>
      <c r="AD4039" s="36"/>
      <c r="AE4039" s="49"/>
      <c r="AF4039" s="246"/>
      <c r="AG4039" s="257">
        <f t="shared" si="358"/>
        <v>0</v>
      </c>
      <c r="AH4039" s="252" t="str">
        <f t="shared" si="360"/>
        <v/>
      </c>
      <c r="AI4039" s="258">
        <f t="shared" si="361"/>
        <v>0</v>
      </c>
    </row>
    <row r="4040" spans="1:35" ht="14.25" customHeight="1" x14ac:dyDescent="0.2">
      <c r="A4040" s="20"/>
      <c r="B4040" s="7"/>
      <c r="C4040" s="7"/>
      <c r="D4040" s="88"/>
      <c r="E4040" s="6"/>
      <c r="F4040" s="88"/>
      <c r="G4040" s="14"/>
      <c r="H4040" s="14"/>
      <c r="I4040" s="17"/>
      <c r="J4040" s="17"/>
      <c r="K4040" s="6"/>
      <c r="L4040" s="6"/>
      <c r="M4040" s="136"/>
      <c r="N4040" s="14"/>
      <c r="O4040" s="26"/>
      <c r="P4040" s="14"/>
      <c r="Q4040" s="14"/>
      <c r="R4040" s="14"/>
      <c r="S4040" s="14"/>
      <c r="T4040" s="14"/>
      <c r="U4040" s="14"/>
      <c r="V4040" s="6"/>
      <c r="W4040" s="256">
        <f t="shared" si="357"/>
        <v>0</v>
      </c>
      <c r="X4040" s="144" t="str">
        <f t="shared" si="359"/>
        <v/>
      </c>
      <c r="Y4040" s="26"/>
      <c r="Z4040" s="34"/>
      <c r="AA4040" s="34"/>
      <c r="AB4040" s="34"/>
      <c r="AC4040" s="35"/>
      <c r="AD4040" s="36"/>
      <c r="AE4040" s="49"/>
      <c r="AF4040" s="246"/>
      <c r="AG4040" s="257">
        <f t="shared" si="358"/>
        <v>0</v>
      </c>
      <c r="AH4040" s="252" t="str">
        <f t="shared" si="360"/>
        <v/>
      </c>
      <c r="AI4040" s="258">
        <f t="shared" si="361"/>
        <v>0</v>
      </c>
    </row>
    <row r="4041" spans="1:35" ht="14.25" customHeight="1" x14ac:dyDescent="0.2">
      <c r="A4041" s="20"/>
      <c r="B4041" s="7"/>
      <c r="C4041" s="7"/>
      <c r="D4041" s="88"/>
      <c r="E4041" s="6"/>
      <c r="F4041" s="88"/>
      <c r="G4041" s="14"/>
      <c r="H4041" s="14"/>
      <c r="I4041" s="17"/>
      <c r="J4041" s="17"/>
      <c r="K4041" s="6"/>
      <c r="L4041" s="6"/>
      <c r="M4041" s="136"/>
      <c r="N4041" s="14"/>
      <c r="O4041" s="26"/>
      <c r="P4041" s="14"/>
      <c r="Q4041" s="14"/>
      <c r="R4041" s="14"/>
      <c r="S4041" s="14"/>
      <c r="T4041" s="14"/>
      <c r="U4041" s="14"/>
      <c r="V4041" s="6"/>
      <c r="W4041" s="256">
        <f t="shared" si="357"/>
        <v>0</v>
      </c>
      <c r="X4041" s="144" t="str">
        <f t="shared" si="359"/>
        <v/>
      </c>
      <c r="Y4041" s="26"/>
      <c r="Z4041" s="34"/>
      <c r="AA4041" s="34"/>
      <c r="AB4041" s="34"/>
      <c r="AC4041" s="35"/>
      <c r="AD4041" s="36"/>
      <c r="AE4041" s="49"/>
      <c r="AF4041" s="246"/>
      <c r="AG4041" s="257">
        <f t="shared" si="358"/>
        <v>0</v>
      </c>
      <c r="AH4041" s="252" t="str">
        <f t="shared" si="360"/>
        <v/>
      </c>
      <c r="AI4041" s="258">
        <f t="shared" si="361"/>
        <v>0</v>
      </c>
    </row>
    <row r="4042" spans="1:35" ht="14.25" customHeight="1" x14ac:dyDescent="0.2">
      <c r="A4042" s="20"/>
      <c r="B4042" s="7"/>
      <c r="C4042" s="7"/>
      <c r="D4042" s="88"/>
      <c r="E4042" s="6"/>
      <c r="F4042" s="88"/>
      <c r="G4042" s="14"/>
      <c r="H4042" s="14"/>
      <c r="I4042" s="17"/>
      <c r="J4042" s="17"/>
      <c r="K4042" s="6"/>
      <c r="L4042" s="6"/>
      <c r="M4042" s="136"/>
      <c r="N4042" s="14"/>
      <c r="O4042" s="26"/>
      <c r="P4042" s="14"/>
      <c r="Q4042" s="14"/>
      <c r="R4042" s="14"/>
      <c r="S4042" s="14"/>
      <c r="T4042" s="14"/>
      <c r="U4042" s="14"/>
      <c r="V4042" s="6"/>
      <c r="W4042" s="256">
        <f t="shared" si="357"/>
        <v>0</v>
      </c>
      <c r="X4042" s="144" t="str">
        <f t="shared" si="359"/>
        <v/>
      </c>
      <c r="Y4042" s="26"/>
      <c r="Z4042" s="34"/>
      <c r="AA4042" s="34"/>
      <c r="AB4042" s="34"/>
      <c r="AC4042" s="35"/>
      <c r="AD4042" s="36"/>
      <c r="AE4042" s="49"/>
      <c r="AF4042" s="246"/>
      <c r="AG4042" s="257">
        <f t="shared" si="358"/>
        <v>0</v>
      </c>
      <c r="AH4042" s="252" t="str">
        <f t="shared" si="360"/>
        <v/>
      </c>
      <c r="AI4042" s="258">
        <f t="shared" si="361"/>
        <v>0</v>
      </c>
    </row>
    <row r="4043" spans="1:35" ht="14.25" customHeight="1" x14ac:dyDescent="0.2">
      <c r="A4043" s="20"/>
      <c r="B4043" s="7"/>
      <c r="C4043" s="7"/>
      <c r="D4043" s="88"/>
      <c r="E4043" s="6"/>
      <c r="F4043" s="88"/>
      <c r="G4043" s="14"/>
      <c r="H4043" s="14"/>
      <c r="I4043" s="17"/>
      <c r="J4043" s="17"/>
      <c r="K4043" s="6"/>
      <c r="L4043" s="6"/>
      <c r="M4043" s="136"/>
      <c r="N4043" s="14"/>
      <c r="O4043" s="26"/>
      <c r="P4043" s="14"/>
      <c r="Q4043" s="14"/>
      <c r="R4043" s="14"/>
      <c r="S4043" s="14"/>
      <c r="T4043" s="14"/>
      <c r="U4043" s="14"/>
      <c r="V4043" s="6"/>
      <c r="W4043" s="256">
        <f t="shared" si="357"/>
        <v>0</v>
      </c>
      <c r="X4043" s="144" t="str">
        <f t="shared" si="359"/>
        <v/>
      </c>
      <c r="Y4043" s="26"/>
      <c r="Z4043" s="34"/>
      <c r="AA4043" s="34"/>
      <c r="AB4043" s="34"/>
      <c r="AC4043" s="35"/>
      <c r="AD4043" s="36"/>
      <c r="AE4043" s="49"/>
      <c r="AF4043" s="246"/>
      <c r="AG4043" s="257">
        <f t="shared" si="358"/>
        <v>0</v>
      </c>
      <c r="AH4043" s="252" t="str">
        <f t="shared" si="360"/>
        <v/>
      </c>
      <c r="AI4043" s="258">
        <f t="shared" si="361"/>
        <v>0</v>
      </c>
    </row>
    <row r="4044" spans="1:35" ht="14.25" customHeight="1" x14ac:dyDescent="0.2">
      <c r="A4044" s="20"/>
      <c r="B4044" s="7"/>
      <c r="C4044" s="7"/>
      <c r="D4044" s="88"/>
      <c r="E4044" s="6"/>
      <c r="F4044" s="88"/>
      <c r="G4044" s="14"/>
      <c r="H4044" s="14"/>
      <c r="I4044" s="17"/>
      <c r="J4044" s="17"/>
      <c r="K4044" s="6"/>
      <c r="L4044" s="6"/>
      <c r="M4044" s="136"/>
      <c r="N4044" s="14"/>
      <c r="O4044" s="26"/>
      <c r="P4044" s="14"/>
      <c r="Q4044" s="14"/>
      <c r="R4044" s="14"/>
      <c r="S4044" s="14"/>
      <c r="T4044" s="14"/>
      <c r="U4044" s="14"/>
      <c r="V4044" s="6"/>
      <c r="W4044" s="256">
        <f t="shared" si="357"/>
        <v>0</v>
      </c>
      <c r="X4044" s="144" t="str">
        <f t="shared" si="359"/>
        <v/>
      </c>
      <c r="Y4044" s="26"/>
      <c r="Z4044" s="34"/>
      <c r="AA4044" s="34"/>
      <c r="AB4044" s="34"/>
      <c r="AC4044" s="35"/>
      <c r="AD4044" s="36"/>
      <c r="AE4044" s="49"/>
      <c r="AF4044" s="246"/>
      <c r="AG4044" s="257">
        <f t="shared" si="358"/>
        <v>0</v>
      </c>
      <c r="AH4044" s="252" t="str">
        <f t="shared" si="360"/>
        <v/>
      </c>
      <c r="AI4044" s="258">
        <f t="shared" si="361"/>
        <v>0</v>
      </c>
    </row>
    <row r="4045" spans="1:35" ht="14.25" customHeight="1" x14ac:dyDescent="0.2">
      <c r="A4045" s="20"/>
      <c r="B4045" s="7"/>
      <c r="C4045" s="7"/>
      <c r="D4045" s="88"/>
      <c r="E4045" s="6"/>
      <c r="F4045" s="88"/>
      <c r="G4045" s="14"/>
      <c r="H4045" s="14"/>
      <c r="I4045" s="17"/>
      <c r="J4045" s="17"/>
      <c r="K4045" s="6"/>
      <c r="L4045" s="6"/>
      <c r="M4045" s="136"/>
      <c r="N4045" s="14"/>
      <c r="O4045" s="26"/>
      <c r="P4045" s="14"/>
      <c r="Q4045" s="14"/>
      <c r="R4045" s="14"/>
      <c r="S4045" s="14"/>
      <c r="T4045" s="14"/>
      <c r="U4045" s="14"/>
      <c r="V4045" s="6"/>
      <c r="W4045" s="256">
        <f t="shared" si="357"/>
        <v>0</v>
      </c>
      <c r="X4045" s="144" t="str">
        <f t="shared" si="359"/>
        <v/>
      </c>
      <c r="Y4045" s="26"/>
      <c r="Z4045" s="34"/>
      <c r="AA4045" s="34"/>
      <c r="AB4045" s="34"/>
      <c r="AC4045" s="35"/>
      <c r="AD4045" s="36"/>
      <c r="AE4045" s="49"/>
      <c r="AF4045" s="246"/>
      <c r="AG4045" s="257">
        <f t="shared" si="358"/>
        <v>0</v>
      </c>
      <c r="AH4045" s="252" t="str">
        <f t="shared" si="360"/>
        <v/>
      </c>
      <c r="AI4045" s="258">
        <f t="shared" si="361"/>
        <v>0</v>
      </c>
    </row>
    <row r="4046" spans="1:35" ht="14.25" customHeight="1" x14ac:dyDescent="0.2">
      <c r="A4046" s="20"/>
      <c r="B4046" s="7"/>
      <c r="C4046" s="7"/>
      <c r="D4046" s="88"/>
      <c r="E4046" s="6"/>
      <c r="F4046" s="88"/>
      <c r="G4046" s="14"/>
      <c r="H4046" s="14"/>
      <c r="I4046" s="17"/>
      <c r="J4046" s="17"/>
      <c r="K4046" s="6"/>
      <c r="L4046" s="6"/>
      <c r="M4046" s="136"/>
      <c r="N4046" s="14"/>
      <c r="O4046" s="26"/>
      <c r="P4046" s="14"/>
      <c r="Q4046" s="14"/>
      <c r="R4046" s="14"/>
      <c r="S4046" s="14"/>
      <c r="T4046" s="14"/>
      <c r="U4046" s="14"/>
      <c r="V4046" s="6"/>
      <c r="W4046" s="256">
        <f t="shared" si="357"/>
        <v>0</v>
      </c>
      <c r="X4046" s="144" t="str">
        <f t="shared" si="359"/>
        <v/>
      </c>
      <c r="Y4046" s="26"/>
      <c r="Z4046" s="34"/>
      <c r="AA4046" s="34"/>
      <c r="AB4046" s="34"/>
      <c r="AC4046" s="35"/>
      <c r="AD4046" s="36"/>
      <c r="AE4046" s="49"/>
      <c r="AF4046" s="246"/>
      <c r="AG4046" s="257">
        <f t="shared" si="358"/>
        <v>0</v>
      </c>
      <c r="AH4046" s="252" t="str">
        <f t="shared" si="360"/>
        <v/>
      </c>
      <c r="AI4046" s="258">
        <f t="shared" si="361"/>
        <v>0</v>
      </c>
    </row>
    <row r="4047" spans="1:35" ht="14.25" customHeight="1" x14ac:dyDescent="0.2">
      <c r="A4047" s="20"/>
      <c r="B4047" s="7"/>
      <c r="C4047" s="7"/>
      <c r="D4047" s="88"/>
      <c r="E4047" s="6"/>
      <c r="F4047" s="88"/>
      <c r="G4047" s="14"/>
      <c r="H4047" s="14"/>
      <c r="I4047" s="17"/>
      <c r="J4047" s="17"/>
      <c r="K4047" s="6"/>
      <c r="L4047" s="6"/>
      <c r="M4047" s="136"/>
      <c r="N4047" s="14"/>
      <c r="O4047" s="26"/>
      <c r="P4047" s="14"/>
      <c r="Q4047" s="14"/>
      <c r="R4047" s="14"/>
      <c r="S4047" s="14"/>
      <c r="T4047" s="14"/>
      <c r="U4047" s="14"/>
      <c r="V4047" s="6"/>
      <c r="W4047" s="256">
        <f t="shared" si="357"/>
        <v>0</v>
      </c>
      <c r="X4047" s="144" t="str">
        <f t="shared" si="359"/>
        <v/>
      </c>
      <c r="Y4047" s="26"/>
      <c r="Z4047" s="34"/>
      <c r="AA4047" s="34"/>
      <c r="AB4047" s="34"/>
      <c r="AC4047" s="35"/>
      <c r="AD4047" s="36"/>
      <c r="AE4047" s="49"/>
      <c r="AF4047" s="246"/>
      <c r="AG4047" s="257">
        <f t="shared" si="358"/>
        <v>0</v>
      </c>
      <c r="AH4047" s="252" t="str">
        <f t="shared" si="360"/>
        <v/>
      </c>
      <c r="AI4047" s="258">
        <f t="shared" si="361"/>
        <v>0</v>
      </c>
    </row>
    <row r="4048" spans="1:35" ht="14.25" customHeight="1" x14ac:dyDescent="0.2">
      <c r="A4048" s="20"/>
      <c r="B4048" s="7"/>
      <c r="C4048" s="7"/>
      <c r="D4048" s="88"/>
      <c r="E4048" s="6"/>
      <c r="F4048" s="88"/>
      <c r="G4048" s="14"/>
      <c r="H4048" s="14"/>
      <c r="I4048" s="17"/>
      <c r="J4048" s="17"/>
      <c r="K4048" s="6"/>
      <c r="L4048" s="6"/>
      <c r="M4048" s="136"/>
      <c r="N4048" s="14"/>
      <c r="O4048" s="26"/>
      <c r="P4048" s="14"/>
      <c r="Q4048" s="14"/>
      <c r="R4048" s="14"/>
      <c r="S4048" s="14"/>
      <c r="T4048" s="14"/>
      <c r="U4048" s="14"/>
      <c r="V4048" s="6"/>
      <c r="W4048" s="256">
        <f t="shared" si="357"/>
        <v>0</v>
      </c>
      <c r="X4048" s="144" t="str">
        <f t="shared" si="359"/>
        <v/>
      </c>
      <c r="Y4048" s="26"/>
      <c r="Z4048" s="34"/>
      <c r="AA4048" s="34"/>
      <c r="AB4048" s="34"/>
      <c r="AC4048" s="35"/>
      <c r="AD4048" s="36"/>
      <c r="AE4048" s="49"/>
      <c r="AF4048" s="246"/>
      <c r="AG4048" s="257">
        <f t="shared" si="358"/>
        <v>0</v>
      </c>
      <c r="AH4048" s="252" t="str">
        <f t="shared" si="360"/>
        <v/>
      </c>
      <c r="AI4048" s="258">
        <f t="shared" si="361"/>
        <v>0</v>
      </c>
    </row>
    <row r="4049" spans="1:35" ht="14.25" customHeight="1" x14ac:dyDescent="0.2">
      <c r="A4049" s="20"/>
      <c r="B4049" s="7"/>
      <c r="C4049" s="7"/>
      <c r="D4049" s="88"/>
      <c r="E4049" s="6"/>
      <c r="F4049" s="88"/>
      <c r="G4049" s="14"/>
      <c r="H4049" s="14"/>
      <c r="I4049" s="17"/>
      <c r="J4049" s="17"/>
      <c r="K4049" s="6"/>
      <c r="L4049" s="6"/>
      <c r="M4049" s="136"/>
      <c r="N4049" s="14"/>
      <c r="O4049" s="26"/>
      <c r="P4049" s="14"/>
      <c r="Q4049" s="14"/>
      <c r="R4049" s="14"/>
      <c r="S4049" s="14"/>
      <c r="T4049" s="14"/>
      <c r="U4049" s="14"/>
      <c r="V4049" s="6"/>
      <c r="W4049" s="256">
        <f t="shared" si="357"/>
        <v>0</v>
      </c>
      <c r="X4049" s="144" t="str">
        <f t="shared" si="359"/>
        <v/>
      </c>
      <c r="Y4049" s="26"/>
      <c r="Z4049" s="34"/>
      <c r="AA4049" s="34"/>
      <c r="AB4049" s="34"/>
      <c r="AC4049" s="35"/>
      <c r="AD4049" s="36"/>
      <c r="AE4049" s="49"/>
      <c r="AF4049" s="246"/>
      <c r="AG4049" s="257">
        <f t="shared" si="358"/>
        <v>0</v>
      </c>
      <c r="AH4049" s="252" t="str">
        <f t="shared" si="360"/>
        <v/>
      </c>
      <c r="AI4049" s="258">
        <f t="shared" si="361"/>
        <v>0</v>
      </c>
    </row>
    <row r="4050" spans="1:35" ht="14.25" customHeight="1" x14ac:dyDescent="0.2">
      <c r="A4050" s="20"/>
      <c r="B4050" s="7"/>
      <c r="C4050" s="7"/>
      <c r="D4050" s="88"/>
      <c r="E4050" s="6"/>
      <c r="F4050" s="88"/>
      <c r="G4050" s="14"/>
      <c r="H4050" s="14"/>
      <c r="I4050" s="17"/>
      <c r="J4050" s="17"/>
      <c r="K4050" s="6"/>
      <c r="L4050" s="6"/>
      <c r="M4050" s="136"/>
      <c r="N4050" s="14"/>
      <c r="O4050" s="26"/>
      <c r="P4050" s="14"/>
      <c r="Q4050" s="14"/>
      <c r="R4050" s="14"/>
      <c r="S4050" s="14"/>
      <c r="T4050" s="14"/>
      <c r="U4050" s="14"/>
      <c r="V4050" s="6"/>
      <c r="W4050" s="256">
        <f t="shared" si="357"/>
        <v>0</v>
      </c>
      <c r="X4050" s="144" t="str">
        <f t="shared" si="359"/>
        <v/>
      </c>
      <c r="Y4050" s="26"/>
      <c r="Z4050" s="34"/>
      <c r="AA4050" s="34"/>
      <c r="AB4050" s="34"/>
      <c r="AC4050" s="35"/>
      <c r="AD4050" s="36"/>
      <c r="AE4050" s="49"/>
      <c r="AF4050" s="246"/>
      <c r="AG4050" s="257">
        <f t="shared" si="358"/>
        <v>0</v>
      </c>
      <c r="AH4050" s="252" t="str">
        <f t="shared" si="360"/>
        <v/>
      </c>
      <c r="AI4050" s="258">
        <f t="shared" si="361"/>
        <v>0</v>
      </c>
    </row>
    <row r="4051" spans="1:35" ht="14.25" customHeight="1" x14ac:dyDescent="0.2">
      <c r="A4051" s="20"/>
      <c r="B4051" s="7"/>
      <c r="C4051" s="7"/>
      <c r="D4051" s="88"/>
      <c r="E4051" s="6"/>
      <c r="F4051" s="88"/>
      <c r="G4051" s="14"/>
      <c r="H4051" s="14"/>
      <c r="I4051" s="17"/>
      <c r="J4051" s="17"/>
      <c r="K4051" s="6"/>
      <c r="L4051" s="6"/>
      <c r="M4051" s="136"/>
      <c r="N4051" s="14"/>
      <c r="O4051" s="26"/>
      <c r="P4051" s="14"/>
      <c r="Q4051" s="14"/>
      <c r="R4051" s="14"/>
      <c r="S4051" s="14"/>
      <c r="T4051" s="14"/>
      <c r="U4051" s="14"/>
      <c r="V4051" s="6"/>
      <c r="W4051" s="256">
        <f t="shared" si="357"/>
        <v>0</v>
      </c>
      <c r="X4051" s="144" t="str">
        <f t="shared" si="359"/>
        <v/>
      </c>
      <c r="Y4051" s="26"/>
      <c r="Z4051" s="34"/>
      <c r="AA4051" s="34"/>
      <c r="AB4051" s="34"/>
      <c r="AC4051" s="35"/>
      <c r="AD4051" s="36"/>
      <c r="AE4051" s="49"/>
      <c r="AF4051" s="246"/>
      <c r="AG4051" s="257">
        <f t="shared" si="358"/>
        <v>0</v>
      </c>
      <c r="AH4051" s="252" t="str">
        <f t="shared" si="360"/>
        <v/>
      </c>
      <c r="AI4051" s="258">
        <f t="shared" si="361"/>
        <v>0</v>
      </c>
    </row>
    <row r="4052" spans="1:35" ht="14.25" customHeight="1" x14ac:dyDescent="0.2">
      <c r="A4052" s="20"/>
      <c r="B4052" s="7"/>
      <c r="C4052" s="7"/>
      <c r="D4052" s="88"/>
      <c r="E4052" s="6"/>
      <c r="F4052" s="88"/>
      <c r="G4052" s="14"/>
      <c r="H4052" s="14"/>
      <c r="I4052" s="17"/>
      <c r="J4052" s="17"/>
      <c r="K4052" s="6"/>
      <c r="L4052" s="6"/>
      <c r="M4052" s="136"/>
      <c r="N4052" s="14"/>
      <c r="O4052" s="26"/>
      <c r="P4052" s="14"/>
      <c r="Q4052" s="14"/>
      <c r="R4052" s="14"/>
      <c r="S4052" s="14"/>
      <c r="T4052" s="14"/>
      <c r="U4052" s="14"/>
      <c r="V4052" s="6"/>
      <c r="W4052" s="256">
        <f t="shared" si="357"/>
        <v>0</v>
      </c>
      <c r="X4052" s="144" t="str">
        <f t="shared" si="359"/>
        <v/>
      </c>
      <c r="Y4052" s="26"/>
      <c r="Z4052" s="34"/>
      <c r="AA4052" s="34"/>
      <c r="AB4052" s="34"/>
      <c r="AC4052" s="35"/>
      <c r="AD4052" s="36"/>
      <c r="AE4052" s="49"/>
      <c r="AF4052" s="246"/>
      <c r="AG4052" s="257">
        <f t="shared" si="358"/>
        <v>0</v>
      </c>
      <c r="AH4052" s="252" t="str">
        <f t="shared" si="360"/>
        <v/>
      </c>
      <c r="AI4052" s="258">
        <f t="shared" si="361"/>
        <v>0</v>
      </c>
    </row>
    <row r="4053" spans="1:35" ht="14.25" customHeight="1" x14ac:dyDescent="0.2">
      <c r="A4053" s="20"/>
      <c r="B4053" s="7"/>
      <c r="C4053" s="7"/>
      <c r="D4053" s="88"/>
      <c r="E4053" s="6"/>
      <c r="F4053" s="88"/>
      <c r="G4053" s="14"/>
      <c r="H4053" s="14"/>
      <c r="I4053" s="17"/>
      <c r="J4053" s="17"/>
      <c r="K4053" s="6"/>
      <c r="L4053" s="6"/>
      <c r="M4053" s="136"/>
      <c r="N4053" s="14"/>
      <c r="O4053" s="26"/>
      <c r="P4053" s="14"/>
      <c r="Q4053" s="14"/>
      <c r="R4053" s="14"/>
      <c r="S4053" s="14"/>
      <c r="T4053" s="14"/>
      <c r="U4053" s="14"/>
      <c r="V4053" s="6"/>
      <c r="W4053" s="256">
        <f t="shared" si="357"/>
        <v>0</v>
      </c>
      <c r="X4053" s="144" t="str">
        <f t="shared" si="359"/>
        <v/>
      </c>
      <c r="Y4053" s="26"/>
      <c r="Z4053" s="34"/>
      <c r="AA4053" s="34"/>
      <c r="AB4053" s="34"/>
      <c r="AC4053" s="35"/>
      <c r="AD4053" s="36"/>
      <c r="AE4053" s="49"/>
      <c r="AF4053" s="246"/>
      <c r="AG4053" s="257">
        <f t="shared" si="358"/>
        <v>0</v>
      </c>
      <c r="AH4053" s="252" t="str">
        <f t="shared" si="360"/>
        <v/>
      </c>
      <c r="AI4053" s="258">
        <f t="shared" si="361"/>
        <v>0</v>
      </c>
    </row>
    <row r="4054" spans="1:35" ht="14.25" customHeight="1" x14ac:dyDescent="0.2">
      <c r="A4054" s="20"/>
      <c r="B4054" s="7"/>
      <c r="C4054" s="7"/>
      <c r="D4054" s="88"/>
      <c r="E4054" s="6"/>
      <c r="F4054" s="88"/>
      <c r="G4054" s="14"/>
      <c r="H4054" s="14"/>
      <c r="I4054" s="17"/>
      <c r="J4054" s="17"/>
      <c r="K4054" s="6"/>
      <c r="L4054" s="6"/>
      <c r="M4054" s="136"/>
      <c r="N4054" s="14"/>
      <c r="O4054" s="26"/>
      <c r="P4054" s="14"/>
      <c r="Q4054" s="14"/>
      <c r="R4054" s="14"/>
      <c r="S4054" s="14"/>
      <c r="T4054" s="14"/>
      <c r="U4054" s="14"/>
      <c r="V4054" s="6"/>
      <c r="W4054" s="256">
        <f t="shared" si="357"/>
        <v>0</v>
      </c>
      <c r="X4054" s="144" t="str">
        <f t="shared" si="359"/>
        <v/>
      </c>
      <c r="Y4054" s="26"/>
      <c r="Z4054" s="34"/>
      <c r="AA4054" s="34"/>
      <c r="AB4054" s="34"/>
      <c r="AC4054" s="35"/>
      <c r="AD4054" s="36"/>
      <c r="AE4054" s="49"/>
      <c r="AF4054" s="246"/>
      <c r="AG4054" s="257">
        <f t="shared" si="358"/>
        <v>0</v>
      </c>
      <c r="AH4054" s="252" t="str">
        <f t="shared" si="360"/>
        <v/>
      </c>
      <c r="AI4054" s="258">
        <f t="shared" si="361"/>
        <v>0</v>
      </c>
    </row>
    <row r="4055" spans="1:35" ht="14.25" customHeight="1" x14ac:dyDescent="0.2">
      <c r="A4055" s="20"/>
      <c r="B4055" s="7"/>
      <c r="C4055" s="7"/>
      <c r="D4055" s="88"/>
      <c r="E4055" s="6"/>
      <c r="F4055" s="88"/>
      <c r="G4055" s="14"/>
      <c r="H4055" s="14"/>
      <c r="I4055" s="17"/>
      <c r="J4055" s="17"/>
      <c r="K4055" s="6"/>
      <c r="L4055" s="6"/>
      <c r="M4055" s="136"/>
      <c r="N4055" s="14"/>
      <c r="O4055" s="26"/>
      <c r="P4055" s="14"/>
      <c r="Q4055" s="14"/>
      <c r="R4055" s="14"/>
      <c r="S4055" s="14"/>
      <c r="T4055" s="14"/>
      <c r="U4055" s="14"/>
      <c r="V4055" s="6"/>
      <c r="W4055" s="256">
        <f t="shared" si="357"/>
        <v>0</v>
      </c>
      <c r="X4055" s="144" t="str">
        <f t="shared" si="359"/>
        <v/>
      </c>
      <c r="Y4055" s="26"/>
      <c r="Z4055" s="34"/>
      <c r="AA4055" s="34"/>
      <c r="AB4055" s="34"/>
      <c r="AC4055" s="35"/>
      <c r="AD4055" s="36"/>
      <c r="AE4055" s="49"/>
      <c r="AF4055" s="246"/>
      <c r="AG4055" s="257">
        <f t="shared" si="358"/>
        <v>0</v>
      </c>
      <c r="AH4055" s="252" t="str">
        <f t="shared" si="360"/>
        <v/>
      </c>
      <c r="AI4055" s="258">
        <f t="shared" si="361"/>
        <v>0</v>
      </c>
    </row>
    <row r="4056" spans="1:35" ht="14.25" customHeight="1" x14ac:dyDescent="0.2">
      <c r="A4056" s="20"/>
      <c r="B4056" s="7"/>
      <c r="C4056" s="7"/>
      <c r="D4056" s="88"/>
      <c r="E4056" s="6"/>
      <c r="F4056" s="88"/>
      <c r="G4056" s="14"/>
      <c r="H4056" s="14"/>
      <c r="I4056" s="17"/>
      <c r="J4056" s="17"/>
      <c r="K4056" s="6"/>
      <c r="L4056" s="6"/>
      <c r="M4056" s="136"/>
      <c r="N4056" s="14"/>
      <c r="O4056" s="26"/>
      <c r="P4056" s="14"/>
      <c r="Q4056" s="14"/>
      <c r="R4056" s="14"/>
      <c r="S4056" s="14"/>
      <c r="T4056" s="14"/>
      <c r="U4056" s="14"/>
      <c r="V4056" s="6"/>
      <c r="W4056" s="256">
        <f t="shared" si="357"/>
        <v>0</v>
      </c>
      <c r="X4056" s="144" t="str">
        <f t="shared" si="359"/>
        <v/>
      </c>
      <c r="Y4056" s="26"/>
      <c r="Z4056" s="34"/>
      <c r="AA4056" s="34"/>
      <c r="AB4056" s="34"/>
      <c r="AC4056" s="35"/>
      <c r="AD4056" s="36"/>
      <c r="AE4056" s="49"/>
      <c r="AF4056" s="246"/>
      <c r="AG4056" s="257">
        <f t="shared" si="358"/>
        <v>0</v>
      </c>
      <c r="AH4056" s="252" t="str">
        <f t="shared" si="360"/>
        <v/>
      </c>
      <c r="AI4056" s="258">
        <f t="shared" si="361"/>
        <v>0</v>
      </c>
    </row>
    <row r="4057" spans="1:35" ht="14.25" customHeight="1" x14ac:dyDescent="0.2">
      <c r="A4057" s="20"/>
      <c r="B4057" s="7"/>
      <c r="C4057" s="7"/>
      <c r="D4057" s="88"/>
      <c r="E4057" s="6"/>
      <c r="F4057" s="88"/>
      <c r="G4057" s="14"/>
      <c r="H4057" s="14"/>
      <c r="I4057" s="17"/>
      <c r="J4057" s="17"/>
      <c r="K4057" s="6"/>
      <c r="L4057" s="6"/>
      <c r="M4057" s="136"/>
      <c r="N4057" s="14"/>
      <c r="O4057" s="26"/>
      <c r="P4057" s="14"/>
      <c r="Q4057" s="14"/>
      <c r="R4057" s="14"/>
      <c r="S4057" s="14"/>
      <c r="T4057" s="14"/>
      <c r="U4057" s="14"/>
      <c r="V4057" s="6"/>
      <c r="W4057" s="256">
        <f t="shared" si="357"/>
        <v>0</v>
      </c>
      <c r="X4057" s="144" t="str">
        <f t="shared" si="359"/>
        <v/>
      </c>
      <c r="Y4057" s="26"/>
      <c r="Z4057" s="34"/>
      <c r="AA4057" s="34"/>
      <c r="AB4057" s="34"/>
      <c r="AC4057" s="35"/>
      <c r="AD4057" s="36"/>
      <c r="AE4057" s="49"/>
      <c r="AF4057" s="246"/>
      <c r="AG4057" s="257">
        <f t="shared" si="358"/>
        <v>0</v>
      </c>
      <c r="AH4057" s="252" t="str">
        <f t="shared" si="360"/>
        <v/>
      </c>
      <c r="AI4057" s="258">
        <f t="shared" si="361"/>
        <v>0</v>
      </c>
    </row>
    <row r="4058" spans="1:35" ht="14.25" customHeight="1" x14ac:dyDescent="0.2">
      <c r="A4058" s="20"/>
      <c r="B4058" s="7"/>
      <c r="C4058" s="7"/>
      <c r="D4058" s="88"/>
      <c r="E4058" s="6"/>
      <c r="F4058" s="88"/>
      <c r="G4058" s="14"/>
      <c r="H4058" s="14"/>
      <c r="I4058" s="17"/>
      <c r="J4058" s="17"/>
      <c r="K4058" s="6"/>
      <c r="L4058" s="6"/>
      <c r="M4058" s="136"/>
      <c r="N4058" s="14"/>
      <c r="O4058" s="26"/>
      <c r="P4058" s="14"/>
      <c r="Q4058" s="14"/>
      <c r="R4058" s="14"/>
      <c r="S4058" s="14"/>
      <c r="T4058" s="14"/>
      <c r="U4058" s="14"/>
      <c r="V4058" s="6"/>
      <c r="W4058" s="256">
        <f t="shared" si="357"/>
        <v>0</v>
      </c>
      <c r="X4058" s="144" t="str">
        <f t="shared" si="359"/>
        <v/>
      </c>
      <c r="Y4058" s="26"/>
      <c r="Z4058" s="34"/>
      <c r="AA4058" s="34"/>
      <c r="AB4058" s="34"/>
      <c r="AC4058" s="35"/>
      <c r="AD4058" s="36"/>
      <c r="AE4058" s="49"/>
      <c r="AF4058" s="246"/>
      <c r="AG4058" s="257">
        <f t="shared" si="358"/>
        <v>0</v>
      </c>
      <c r="AH4058" s="252" t="str">
        <f t="shared" si="360"/>
        <v/>
      </c>
      <c r="AI4058" s="258">
        <f t="shared" si="361"/>
        <v>0</v>
      </c>
    </row>
    <row r="4059" spans="1:35" ht="14.25" customHeight="1" x14ac:dyDescent="0.2">
      <c r="A4059" s="20"/>
      <c r="B4059" s="7"/>
      <c r="C4059" s="7"/>
      <c r="D4059" s="88"/>
      <c r="E4059" s="6"/>
      <c r="F4059" s="88"/>
      <c r="G4059" s="14"/>
      <c r="H4059" s="14"/>
      <c r="I4059" s="17"/>
      <c r="J4059" s="17"/>
      <c r="K4059" s="6"/>
      <c r="L4059" s="6"/>
      <c r="M4059" s="136"/>
      <c r="N4059" s="14"/>
      <c r="O4059" s="26"/>
      <c r="P4059" s="14"/>
      <c r="Q4059" s="14"/>
      <c r="R4059" s="14"/>
      <c r="S4059" s="14"/>
      <c r="T4059" s="14"/>
      <c r="U4059" s="14"/>
      <c r="V4059" s="6"/>
      <c r="W4059" s="256">
        <f t="shared" si="357"/>
        <v>0</v>
      </c>
      <c r="X4059" s="144" t="str">
        <f t="shared" si="359"/>
        <v/>
      </c>
      <c r="Y4059" s="26"/>
      <c r="Z4059" s="34"/>
      <c r="AA4059" s="34"/>
      <c r="AB4059" s="34"/>
      <c r="AC4059" s="35"/>
      <c r="AD4059" s="36"/>
      <c r="AE4059" s="49"/>
      <c r="AF4059" s="246"/>
      <c r="AG4059" s="257">
        <f t="shared" si="358"/>
        <v>0</v>
      </c>
      <c r="AH4059" s="252" t="str">
        <f t="shared" si="360"/>
        <v/>
      </c>
      <c r="AI4059" s="258">
        <f t="shared" si="361"/>
        <v>0</v>
      </c>
    </row>
    <row r="4060" spans="1:35" ht="14.25" customHeight="1" x14ac:dyDescent="0.2">
      <c r="A4060" s="20"/>
      <c r="B4060" s="7"/>
      <c r="C4060" s="7"/>
      <c r="D4060" s="88"/>
      <c r="E4060" s="6"/>
      <c r="F4060" s="88"/>
      <c r="G4060" s="14"/>
      <c r="H4060" s="14"/>
      <c r="I4060" s="17"/>
      <c r="J4060" s="17"/>
      <c r="K4060" s="6"/>
      <c r="L4060" s="6"/>
      <c r="M4060" s="136"/>
      <c r="N4060" s="14"/>
      <c r="O4060" s="26"/>
      <c r="P4060" s="14"/>
      <c r="Q4060" s="14"/>
      <c r="R4060" s="14"/>
      <c r="S4060" s="14"/>
      <c r="T4060" s="14"/>
      <c r="U4060" s="14"/>
      <c r="V4060" s="6"/>
      <c r="W4060" s="256">
        <f t="shared" si="357"/>
        <v>0</v>
      </c>
      <c r="X4060" s="144" t="str">
        <f t="shared" si="359"/>
        <v/>
      </c>
      <c r="Y4060" s="26"/>
      <c r="Z4060" s="34"/>
      <c r="AA4060" s="34"/>
      <c r="AB4060" s="34"/>
      <c r="AC4060" s="35"/>
      <c r="AD4060" s="36"/>
      <c r="AE4060" s="49"/>
      <c r="AF4060" s="246"/>
      <c r="AG4060" s="257">
        <f t="shared" si="358"/>
        <v>0</v>
      </c>
      <c r="AH4060" s="252" t="str">
        <f t="shared" si="360"/>
        <v/>
      </c>
      <c r="AI4060" s="258">
        <f t="shared" si="361"/>
        <v>0</v>
      </c>
    </row>
    <row r="4061" spans="1:35" ht="14.25" customHeight="1" x14ac:dyDescent="0.2">
      <c r="A4061" s="20"/>
      <c r="B4061" s="7"/>
      <c r="C4061" s="7"/>
      <c r="D4061" s="88"/>
      <c r="E4061" s="6"/>
      <c r="F4061" s="88"/>
      <c r="G4061" s="14"/>
      <c r="H4061" s="14"/>
      <c r="I4061" s="17"/>
      <c r="J4061" s="17"/>
      <c r="K4061" s="6"/>
      <c r="L4061" s="6"/>
      <c r="M4061" s="136"/>
      <c r="N4061" s="14"/>
      <c r="O4061" s="26"/>
      <c r="P4061" s="14"/>
      <c r="Q4061" s="14"/>
      <c r="R4061" s="14"/>
      <c r="S4061" s="14"/>
      <c r="T4061" s="14"/>
      <c r="U4061" s="14"/>
      <c r="V4061" s="6"/>
      <c r="W4061" s="256">
        <f t="shared" si="357"/>
        <v>0</v>
      </c>
      <c r="X4061" s="144" t="str">
        <f t="shared" si="359"/>
        <v/>
      </c>
      <c r="Y4061" s="26"/>
      <c r="Z4061" s="34"/>
      <c r="AA4061" s="34"/>
      <c r="AB4061" s="34"/>
      <c r="AC4061" s="35"/>
      <c r="AD4061" s="36"/>
      <c r="AE4061" s="49"/>
      <c r="AF4061" s="246"/>
      <c r="AG4061" s="257">
        <f t="shared" si="358"/>
        <v>0</v>
      </c>
      <c r="AH4061" s="252" t="str">
        <f t="shared" si="360"/>
        <v/>
      </c>
      <c r="AI4061" s="258">
        <f t="shared" si="361"/>
        <v>0</v>
      </c>
    </row>
    <row r="4062" spans="1:35" ht="14.25" customHeight="1" x14ac:dyDescent="0.2">
      <c r="A4062" s="20"/>
      <c r="B4062" s="7"/>
      <c r="C4062" s="7"/>
      <c r="D4062" s="88"/>
      <c r="E4062" s="6"/>
      <c r="F4062" s="88"/>
      <c r="G4062" s="14"/>
      <c r="H4062" s="14"/>
      <c r="I4062" s="17"/>
      <c r="J4062" s="17"/>
      <c r="K4062" s="6"/>
      <c r="L4062" s="6"/>
      <c r="M4062" s="136"/>
      <c r="N4062" s="14"/>
      <c r="O4062" s="26"/>
      <c r="P4062" s="14"/>
      <c r="Q4062" s="14"/>
      <c r="R4062" s="14"/>
      <c r="S4062" s="14"/>
      <c r="T4062" s="14"/>
      <c r="U4062" s="14"/>
      <c r="V4062" s="6"/>
      <c r="W4062" s="256">
        <f t="shared" si="357"/>
        <v>0</v>
      </c>
      <c r="X4062" s="144" t="str">
        <f t="shared" si="359"/>
        <v/>
      </c>
      <c r="Y4062" s="26"/>
      <c r="Z4062" s="34"/>
      <c r="AA4062" s="34"/>
      <c r="AB4062" s="34"/>
      <c r="AC4062" s="35"/>
      <c r="AD4062" s="36"/>
      <c r="AE4062" s="49"/>
      <c r="AF4062" s="246"/>
      <c r="AG4062" s="257">
        <f t="shared" si="358"/>
        <v>0</v>
      </c>
      <c r="AH4062" s="252" t="str">
        <f t="shared" si="360"/>
        <v/>
      </c>
      <c r="AI4062" s="258">
        <f t="shared" si="361"/>
        <v>0</v>
      </c>
    </row>
    <row r="4063" spans="1:35" ht="14.25" customHeight="1" x14ac:dyDescent="0.2">
      <c r="A4063" s="20"/>
      <c r="B4063" s="7"/>
      <c r="C4063" s="7"/>
      <c r="D4063" s="88"/>
      <c r="E4063" s="6"/>
      <c r="F4063" s="88"/>
      <c r="G4063" s="14"/>
      <c r="H4063" s="14"/>
      <c r="I4063" s="17"/>
      <c r="J4063" s="17"/>
      <c r="K4063" s="6"/>
      <c r="L4063" s="6"/>
      <c r="M4063" s="136"/>
      <c r="N4063" s="14"/>
      <c r="O4063" s="26"/>
      <c r="P4063" s="14"/>
      <c r="Q4063" s="14"/>
      <c r="R4063" s="14"/>
      <c r="S4063" s="14"/>
      <c r="T4063" s="14"/>
      <c r="U4063" s="14"/>
      <c r="V4063" s="6"/>
      <c r="W4063" s="256">
        <f t="shared" si="357"/>
        <v>0</v>
      </c>
      <c r="X4063" s="144" t="str">
        <f t="shared" si="359"/>
        <v/>
      </c>
      <c r="Y4063" s="26"/>
      <c r="Z4063" s="34"/>
      <c r="AA4063" s="34"/>
      <c r="AB4063" s="34"/>
      <c r="AC4063" s="35"/>
      <c r="AD4063" s="36"/>
      <c r="AE4063" s="49"/>
      <c r="AF4063" s="246"/>
      <c r="AG4063" s="257">
        <f t="shared" si="358"/>
        <v>0</v>
      </c>
      <c r="AH4063" s="252" t="str">
        <f t="shared" si="360"/>
        <v/>
      </c>
      <c r="AI4063" s="258">
        <f t="shared" si="361"/>
        <v>0</v>
      </c>
    </row>
    <row r="4064" spans="1:35" ht="14.25" customHeight="1" x14ac:dyDescent="0.2">
      <c r="A4064" s="20"/>
      <c r="B4064" s="7"/>
      <c r="C4064" s="7"/>
      <c r="D4064" s="88"/>
      <c r="E4064" s="6"/>
      <c r="F4064" s="88"/>
      <c r="G4064" s="14"/>
      <c r="H4064" s="14"/>
      <c r="I4064" s="17"/>
      <c r="J4064" s="17"/>
      <c r="K4064" s="6"/>
      <c r="L4064" s="6"/>
      <c r="M4064" s="136"/>
      <c r="N4064" s="14"/>
      <c r="O4064" s="26"/>
      <c r="P4064" s="14"/>
      <c r="Q4064" s="14"/>
      <c r="R4064" s="14"/>
      <c r="S4064" s="14"/>
      <c r="T4064" s="14"/>
      <c r="U4064" s="14"/>
      <c r="V4064" s="6"/>
      <c r="W4064" s="256">
        <f t="shared" si="357"/>
        <v>0</v>
      </c>
      <c r="X4064" s="144" t="str">
        <f t="shared" si="359"/>
        <v/>
      </c>
      <c r="Y4064" s="26"/>
      <c r="Z4064" s="34"/>
      <c r="AA4064" s="34"/>
      <c r="AB4064" s="34"/>
      <c r="AC4064" s="35"/>
      <c r="AD4064" s="36"/>
      <c r="AE4064" s="49"/>
      <c r="AF4064" s="246"/>
      <c r="AG4064" s="257">
        <f t="shared" si="358"/>
        <v>0</v>
      </c>
      <c r="AH4064" s="252" t="str">
        <f t="shared" si="360"/>
        <v/>
      </c>
      <c r="AI4064" s="258">
        <f t="shared" si="361"/>
        <v>0</v>
      </c>
    </row>
    <row r="4065" spans="1:35" ht="14.25" customHeight="1" x14ac:dyDescent="0.2">
      <c r="A4065" s="20"/>
      <c r="B4065" s="7"/>
      <c r="C4065" s="7"/>
      <c r="D4065" s="88"/>
      <c r="E4065" s="6"/>
      <c r="F4065" s="88"/>
      <c r="G4065" s="14"/>
      <c r="H4065" s="14"/>
      <c r="I4065" s="17"/>
      <c r="J4065" s="17"/>
      <c r="K4065" s="6"/>
      <c r="L4065" s="6"/>
      <c r="M4065" s="136"/>
      <c r="N4065" s="14"/>
      <c r="O4065" s="26"/>
      <c r="P4065" s="14"/>
      <c r="Q4065" s="14"/>
      <c r="R4065" s="14"/>
      <c r="S4065" s="14"/>
      <c r="T4065" s="14"/>
      <c r="U4065" s="14"/>
      <c r="V4065" s="6"/>
      <c r="W4065" s="256">
        <f t="shared" si="357"/>
        <v>0</v>
      </c>
      <c r="X4065" s="144" t="str">
        <f t="shared" si="359"/>
        <v/>
      </c>
      <c r="Y4065" s="26"/>
      <c r="Z4065" s="34"/>
      <c r="AA4065" s="34"/>
      <c r="AB4065" s="34"/>
      <c r="AC4065" s="35"/>
      <c r="AD4065" s="36"/>
      <c r="AE4065" s="49"/>
      <c r="AF4065" s="246"/>
      <c r="AG4065" s="257">
        <f t="shared" si="358"/>
        <v>0</v>
      </c>
      <c r="AH4065" s="252" t="str">
        <f t="shared" si="360"/>
        <v/>
      </c>
      <c r="AI4065" s="258">
        <f t="shared" si="361"/>
        <v>0</v>
      </c>
    </row>
    <row r="4066" spans="1:35" ht="14.25" customHeight="1" x14ac:dyDescent="0.2">
      <c r="A4066" s="20"/>
      <c r="B4066" s="7"/>
      <c r="C4066" s="7"/>
      <c r="D4066" s="88"/>
      <c r="E4066" s="6"/>
      <c r="F4066" s="88"/>
      <c r="G4066" s="14"/>
      <c r="H4066" s="14"/>
      <c r="I4066" s="17"/>
      <c r="J4066" s="17"/>
      <c r="K4066" s="6"/>
      <c r="L4066" s="6"/>
      <c r="M4066" s="136"/>
      <c r="N4066" s="14"/>
      <c r="O4066" s="26"/>
      <c r="P4066" s="14"/>
      <c r="Q4066" s="14"/>
      <c r="R4066" s="14"/>
      <c r="S4066" s="14"/>
      <c r="T4066" s="14"/>
      <c r="U4066" s="14"/>
      <c r="V4066" s="6"/>
      <c r="W4066" s="256">
        <f t="shared" si="357"/>
        <v>0</v>
      </c>
      <c r="X4066" s="144" t="str">
        <f t="shared" si="359"/>
        <v/>
      </c>
      <c r="Y4066" s="26"/>
      <c r="Z4066" s="34"/>
      <c r="AA4066" s="34"/>
      <c r="AB4066" s="34"/>
      <c r="AC4066" s="35"/>
      <c r="AD4066" s="36"/>
      <c r="AE4066" s="49"/>
      <c r="AF4066" s="246"/>
      <c r="AG4066" s="257">
        <f t="shared" si="358"/>
        <v>0</v>
      </c>
      <c r="AH4066" s="252" t="str">
        <f t="shared" si="360"/>
        <v/>
      </c>
      <c r="AI4066" s="258">
        <f t="shared" si="361"/>
        <v>0</v>
      </c>
    </row>
    <row r="4067" spans="1:35" ht="14.25" customHeight="1" x14ac:dyDescent="0.2">
      <c r="A4067" s="20"/>
      <c r="B4067" s="7"/>
      <c r="C4067" s="7"/>
      <c r="D4067" s="88"/>
      <c r="E4067" s="6"/>
      <c r="F4067" s="88"/>
      <c r="G4067" s="14"/>
      <c r="H4067" s="14"/>
      <c r="I4067" s="17"/>
      <c r="J4067" s="17"/>
      <c r="K4067" s="6"/>
      <c r="L4067" s="6"/>
      <c r="M4067" s="136"/>
      <c r="N4067" s="14"/>
      <c r="O4067" s="26"/>
      <c r="P4067" s="14"/>
      <c r="Q4067" s="14"/>
      <c r="R4067" s="14"/>
      <c r="S4067" s="14"/>
      <c r="T4067" s="14"/>
      <c r="U4067" s="14"/>
      <c r="V4067" s="6"/>
      <c r="W4067" s="256">
        <f t="shared" si="357"/>
        <v>0</v>
      </c>
      <c r="X4067" s="144" t="str">
        <f t="shared" si="359"/>
        <v/>
      </c>
      <c r="Y4067" s="26"/>
      <c r="Z4067" s="34"/>
      <c r="AA4067" s="34"/>
      <c r="AB4067" s="34"/>
      <c r="AC4067" s="35"/>
      <c r="AD4067" s="36"/>
      <c r="AE4067" s="49"/>
      <c r="AF4067" s="246"/>
      <c r="AG4067" s="257">
        <f t="shared" si="358"/>
        <v>0</v>
      </c>
      <c r="AH4067" s="252" t="str">
        <f t="shared" si="360"/>
        <v/>
      </c>
      <c r="AI4067" s="258">
        <f t="shared" si="361"/>
        <v>0</v>
      </c>
    </row>
    <row r="4068" spans="1:35" ht="14.25" customHeight="1" x14ac:dyDescent="0.2">
      <c r="A4068" s="20"/>
      <c r="B4068" s="7"/>
      <c r="C4068" s="7"/>
      <c r="D4068" s="88"/>
      <c r="E4068" s="6"/>
      <c r="F4068" s="88"/>
      <c r="G4068" s="14"/>
      <c r="H4068" s="14"/>
      <c r="I4068" s="17"/>
      <c r="J4068" s="17"/>
      <c r="K4068" s="6"/>
      <c r="L4068" s="6"/>
      <c r="M4068" s="136"/>
      <c r="N4068" s="14"/>
      <c r="O4068" s="26"/>
      <c r="P4068" s="14"/>
      <c r="Q4068" s="14"/>
      <c r="R4068" s="14"/>
      <c r="S4068" s="14"/>
      <c r="T4068" s="14"/>
      <c r="U4068" s="14"/>
      <c r="V4068" s="6"/>
      <c r="W4068" s="256">
        <f t="shared" si="357"/>
        <v>0</v>
      </c>
      <c r="X4068" s="144" t="str">
        <f t="shared" si="359"/>
        <v/>
      </c>
      <c r="Y4068" s="26"/>
      <c r="Z4068" s="34"/>
      <c r="AA4068" s="34"/>
      <c r="AB4068" s="34"/>
      <c r="AC4068" s="35"/>
      <c r="AD4068" s="36"/>
      <c r="AE4068" s="49"/>
      <c r="AF4068" s="246"/>
      <c r="AG4068" s="257">
        <f t="shared" si="358"/>
        <v>0</v>
      </c>
      <c r="AH4068" s="252" t="str">
        <f t="shared" si="360"/>
        <v/>
      </c>
      <c r="AI4068" s="258">
        <f t="shared" si="361"/>
        <v>0</v>
      </c>
    </row>
    <row r="4069" spans="1:35" ht="14.25" customHeight="1" x14ac:dyDescent="0.2">
      <c r="A4069" s="20"/>
      <c r="B4069" s="7"/>
      <c r="C4069" s="7"/>
      <c r="D4069" s="88"/>
      <c r="E4069" s="6"/>
      <c r="F4069" s="88"/>
      <c r="G4069" s="14"/>
      <c r="H4069" s="14"/>
      <c r="I4069" s="17"/>
      <c r="J4069" s="17"/>
      <c r="K4069" s="6"/>
      <c r="L4069" s="6"/>
      <c r="M4069" s="136"/>
      <c r="N4069" s="14"/>
      <c r="O4069" s="26"/>
      <c r="P4069" s="14"/>
      <c r="Q4069" s="14"/>
      <c r="R4069" s="14"/>
      <c r="S4069" s="14"/>
      <c r="T4069" s="14"/>
      <c r="U4069" s="14"/>
      <c r="V4069" s="6"/>
      <c r="W4069" s="256">
        <f t="shared" si="357"/>
        <v>0</v>
      </c>
      <c r="X4069" s="144" t="str">
        <f t="shared" si="359"/>
        <v/>
      </c>
      <c r="Y4069" s="26"/>
      <c r="Z4069" s="34"/>
      <c r="AA4069" s="34"/>
      <c r="AB4069" s="34"/>
      <c r="AC4069" s="35"/>
      <c r="AD4069" s="36"/>
      <c r="AE4069" s="49"/>
      <c r="AF4069" s="246"/>
      <c r="AG4069" s="257">
        <f t="shared" si="358"/>
        <v>0</v>
      </c>
      <c r="AH4069" s="252" t="str">
        <f t="shared" si="360"/>
        <v/>
      </c>
      <c r="AI4069" s="258">
        <f t="shared" si="361"/>
        <v>0</v>
      </c>
    </row>
    <row r="4070" spans="1:35" ht="14.25" customHeight="1" x14ac:dyDescent="0.2">
      <c r="B4070" s="2" t="s">
        <v>23</v>
      </c>
      <c r="E4070" s="87"/>
      <c r="F4070" s="89"/>
      <c r="G4070" s="51"/>
      <c r="H4070" s="51"/>
      <c r="I4070" s="51"/>
      <c r="J4070" s="106"/>
      <c r="K4070" s="50"/>
      <c r="L4070" s="50"/>
      <c r="AG4070" s="250"/>
      <c r="AI4070" s="258">
        <f t="shared" si="361"/>
        <v>0</v>
      </c>
    </row>
    <row r="4071" spans="1:35" x14ac:dyDescent="0.2">
      <c r="E4071" s="86"/>
      <c r="AG4071" s="250"/>
    </row>
    <row r="4072" spans="1:35" x14ac:dyDescent="0.2">
      <c r="E4072" s="86"/>
      <c r="N4072" s="51"/>
      <c r="O4072" s="94"/>
      <c r="P4072" s="106"/>
      <c r="Q4072" s="106"/>
      <c r="R4072" s="106"/>
      <c r="S4072" s="106"/>
      <c r="T4072" s="51"/>
      <c r="U4072" s="51"/>
      <c r="AG4072" s="250"/>
    </row>
    <row r="4073" spans="1:35" x14ac:dyDescent="0.2">
      <c r="E4073" s="86"/>
      <c r="AG4073" s="250"/>
    </row>
    <row r="4074" spans="1:35" x14ac:dyDescent="0.2">
      <c r="E4074" s="86"/>
      <c r="AG4074" s="250"/>
    </row>
    <row r="4075" spans="1:35" x14ac:dyDescent="0.2">
      <c r="E4075" s="86"/>
      <c r="AG4075" s="250"/>
    </row>
    <row r="4076" spans="1:35" x14ac:dyDescent="0.2">
      <c r="E4076" s="86"/>
      <c r="AG4076" s="250"/>
    </row>
    <row r="4077" spans="1:35" x14ac:dyDescent="0.2">
      <c r="AG4077" s="250"/>
    </row>
    <row r="4078" spans="1:35" x14ac:dyDescent="0.2">
      <c r="AG4078" s="250"/>
    </row>
    <row r="4079" spans="1:35" x14ac:dyDescent="0.2">
      <c r="D4079" s="90" t="s">
        <v>15</v>
      </c>
      <c r="AG4079" s="250"/>
    </row>
    <row r="4080" spans="1:35" x14ac:dyDescent="0.2">
      <c r="AG4080" s="250"/>
    </row>
    <row r="4081" spans="6:33" x14ac:dyDescent="0.2">
      <c r="M4081" s="180"/>
      <c r="AG4081" s="250"/>
    </row>
    <row r="4082" spans="6:33" x14ac:dyDescent="0.2">
      <c r="AG4082" s="250"/>
    </row>
    <row r="4083" spans="6:33" x14ac:dyDescent="0.2">
      <c r="AG4083" s="250"/>
    </row>
    <row r="4084" spans="6:33" x14ac:dyDescent="0.2">
      <c r="AG4084" s="250"/>
    </row>
    <row r="4086" spans="6:33" x14ac:dyDescent="0.2">
      <c r="F4086" s="90" t="s">
        <v>16</v>
      </c>
    </row>
  </sheetData>
  <sheetProtection selectLockedCells="1"/>
  <autoFilter ref="A2:AK4070">
    <sortState ref="A3:AK4097">
      <sortCondition ref="I2:I4097"/>
    </sortState>
  </autoFilter>
  <mergeCells count="1">
    <mergeCell ref="C1:D1"/>
  </mergeCells>
  <phoneticPr fontId="5" type="noConversion"/>
  <conditionalFormatting sqref="B4070:C65508 L2 B1:B2">
    <cfRule type="cellIs" dxfId="22" priority="13" stopIfTrue="1" operator="equal">
      <formula>#REF!</formula>
    </cfRule>
  </conditionalFormatting>
  <conditionalFormatting sqref="B440:B507 B512:B566 B338:B426 B3:B100 B102:B336 B430:B438 B571:B576 B579:B594">
    <cfRule type="cellIs" dxfId="21" priority="12" stopIfTrue="1" operator="equal">
      <formula>"R"</formula>
    </cfRule>
  </conditionalFormatting>
  <conditionalFormatting sqref="B337">
    <cfRule type="cellIs" dxfId="20" priority="9" stopIfTrue="1" operator="equal">
      <formula>"R"</formula>
    </cfRule>
  </conditionalFormatting>
  <conditionalFormatting sqref="B510">
    <cfRule type="cellIs" dxfId="19" priority="8" stopIfTrue="1" operator="equal">
      <formula>"R"</formula>
    </cfRule>
  </conditionalFormatting>
  <conditionalFormatting sqref="B511">
    <cfRule type="cellIs" dxfId="18" priority="7" stopIfTrue="1" operator="equal">
      <formula>"R"</formula>
    </cfRule>
  </conditionalFormatting>
  <conditionalFormatting sqref="B508">
    <cfRule type="cellIs" dxfId="17" priority="6" stopIfTrue="1" operator="equal">
      <formula>"R"</formula>
    </cfRule>
  </conditionalFormatting>
  <conditionalFormatting sqref="B509">
    <cfRule type="cellIs" dxfId="16" priority="5" stopIfTrue="1" operator="equal">
      <formula>"R"</formula>
    </cfRule>
  </conditionalFormatting>
  <conditionalFormatting sqref="B101">
    <cfRule type="cellIs" dxfId="15" priority="4" stopIfTrue="1" operator="equal">
      <formula>"R"</formula>
    </cfRule>
  </conditionalFormatting>
  <conditionalFormatting sqref="B427:B429">
    <cfRule type="cellIs" dxfId="14" priority="3" stopIfTrue="1" operator="equal">
      <formula>"R"</formula>
    </cfRule>
  </conditionalFormatting>
  <conditionalFormatting sqref="B567:B570">
    <cfRule type="cellIs" dxfId="13" priority="2" stopIfTrue="1" operator="equal">
      <formula>"R"</formula>
    </cfRule>
  </conditionalFormatting>
  <conditionalFormatting sqref="B577:B578">
    <cfRule type="cellIs" dxfId="12" priority="1" stopIfTrue="1" operator="equal">
      <formula>"R"</formula>
    </cfRule>
  </conditionalFormatting>
  <dataValidations disablePrompts="1" count="2">
    <dataValidation allowBlank="1" showInputMessage="1" showErrorMessage="1" prompt="1007758681" sqref="S512"/>
    <dataValidation allowBlank="1" showInputMessage="1" showErrorMessage="1" prompt="1007758678" sqref="T512"/>
  </dataValidations>
  <pageMargins left="0.25" right="0.25" top="0.75" bottom="0.75" header="0.3" footer="0.3"/>
  <pageSetup paperSize="8" scale="10" orientation="landscape" r:id="rId1"/>
  <headerFooter alignWithMargins="0">
    <oddFooter>&amp;Lpage &amp;P&amp;Rédition du 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B7" sqref="B7"/>
    </sheetView>
  </sheetViews>
  <sheetFormatPr baseColWidth="10" defaultRowHeight="12.75" x14ac:dyDescent="0.2"/>
  <cols>
    <col min="1" max="1" width="18.28515625" customWidth="1"/>
    <col min="2" max="2" width="12.85546875" style="55" bestFit="1" customWidth="1"/>
    <col min="3" max="3" width="11.42578125" style="55"/>
    <col min="4" max="5" width="11.85546875" style="55" bestFit="1" customWidth="1"/>
    <col min="6" max="7" width="11.42578125" style="55"/>
  </cols>
  <sheetData>
    <row r="1" spans="1:7" s="70" customFormat="1" x14ac:dyDescent="0.2">
      <c r="A1" s="68"/>
      <c r="B1" s="69">
        <v>42690</v>
      </c>
      <c r="C1" s="69"/>
      <c r="D1" s="69"/>
      <c r="E1" s="69"/>
      <c r="F1" s="72"/>
      <c r="G1" s="72"/>
    </row>
    <row r="2" spans="1:7" x14ac:dyDescent="0.2">
      <c r="A2" s="56" t="s">
        <v>27</v>
      </c>
      <c r="B2" s="81">
        <v>1611573.8799999997</v>
      </c>
      <c r="C2" s="80"/>
      <c r="D2" s="80"/>
      <c r="E2" s="80"/>
      <c r="F2" s="80"/>
      <c r="G2" s="57"/>
    </row>
    <row r="3" spans="1:7" s="77" customFormat="1" x14ac:dyDescent="0.2">
      <c r="A3" s="76" t="s">
        <v>28</v>
      </c>
      <c r="B3" s="71">
        <v>1323477</v>
      </c>
      <c r="C3" s="71"/>
      <c r="D3" s="71"/>
      <c r="E3" s="71"/>
      <c r="F3" s="71"/>
      <c r="G3" s="71"/>
    </row>
    <row r="4" spans="1:7" x14ac:dyDescent="0.2">
      <c r="A4" s="56" t="s">
        <v>40</v>
      </c>
      <c r="B4" s="59">
        <f>+B2-B3</f>
        <v>288096.87999999966</v>
      </c>
      <c r="C4" s="59"/>
      <c r="D4" s="59"/>
      <c r="E4" s="59"/>
      <c r="F4" s="59"/>
      <c r="G4" s="59"/>
    </row>
    <row r="5" spans="1:7" x14ac:dyDescent="0.2">
      <c r="A5" s="60" t="s">
        <v>29</v>
      </c>
      <c r="B5" s="61">
        <f>+B3/B2</f>
        <v>0.821232595306149</v>
      </c>
      <c r="C5" s="61" t="e">
        <f>+C3/C2</f>
        <v>#DIV/0!</v>
      </c>
      <c r="D5" s="61" t="e">
        <f>+D3/D2</f>
        <v>#DIV/0!</v>
      </c>
      <c r="E5" s="61" t="e">
        <f>+E3/E2</f>
        <v>#DIV/0!</v>
      </c>
      <c r="F5" s="73"/>
      <c r="G5" s="73"/>
    </row>
    <row r="6" spans="1:7" s="64" customFormat="1" x14ac:dyDescent="0.2">
      <c r="A6" s="62" t="s">
        <v>32</v>
      </c>
      <c r="B6" s="63">
        <v>121</v>
      </c>
      <c r="C6" s="24"/>
      <c r="D6" s="24"/>
      <c r="E6" s="24"/>
      <c r="F6" s="24"/>
      <c r="G6" s="24"/>
    </row>
    <row r="7" spans="1:7" s="66" customFormat="1" x14ac:dyDescent="0.2">
      <c r="A7" s="65" t="s">
        <v>31</v>
      </c>
      <c r="B7" s="67">
        <f>+B3/B6</f>
        <v>10937.826446280991</v>
      </c>
      <c r="C7" s="67" t="e">
        <f>+C3/C6</f>
        <v>#DIV/0!</v>
      </c>
      <c r="D7" s="67" t="e">
        <f>+D3/D6</f>
        <v>#DIV/0!</v>
      </c>
      <c r="E7" s="67" t="e">
        <f>+E3/E6</f>
        <v>#DIV/0!</v>
      </c>
      <c r="F7" s="67"/>
      <c r="G7" s="67"/>
    </row>
    <row r="8" spans="1:7" x14ac:dyDescent="0.2">
      <c r="A8" s="56" t="s">
        <v>25</v>
      </c>
      <c r="B8" s="58">
        <v>832028</v>
      </c>
      <c r="C8" s="57"/>
      <c r="D8" s="57"/>
      <c r="E8" s="57"/>
      <c r="F8" s="57"/>
      <c r="G8" s="57"/>
    </row>
    <row r="9" spans="1:7" x14ac:dyDescent="0.2">
      <c r="A9" s="56" t="s">
        <v>33</v>
      </c>
      <c r="B9" s="75">
        <f>+B8/200000</f>
        <v>4.1601400000000002</v>
      </c>
      <c r="C9" s="75">
        <f>+C8/79000</f>
        <v>0</v>
      </c>
      <c r="D9" s="75">
        <f>+D8/79000</f>
        <v>0</v>
      </c>
      <c r="E9" s="75">
        <f>+E8/79000</f>
        <v>0</v>
      </c>
      <c r="F9" s="75"/>
      <c r="G9" s="75"/>
    </row>
    <row r="10" spans="1:7" x14ac:dyDescent="0.2">
      <c r="A10" s="56" t="s">
        <v>30</v>
      </c>
      <c r="B10" s="58">
        <f>B3-942089</f>
        <v>381388</v>
      </c>
      <c r="C10" s="57"/>
      <c r="D10" s="57"/>
      <c r="E10" s="57"/>
      <c r="F10" s="57"/>
      <c r="G10" s="57"/>
    </row>
    <row r="11" spans="1:7" x14ac:dyDescent="0.2">
      <c r="A11" s="15"/>
    </row>
    <row r="14" spans="1:7" x14ac:dyDescent="0.2">
      <c r="C14" s="74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I28"/>
  <sheetViews>
    <sheetView workbookViewId="0">
      <selection activeCell="A28" sqref="A28:XFD28"/>
    </sheetView>
  </sheetViews>
  <sheetFormatPr baseColWidth="10" defaultRowHeight="12.75" x14ac:dyDescent="0.2"/>
  <cols>
    <col min="4" max="4" width="10.5703125" bestFit="1" customWidth="1"/>
    <col min="5" max="5" width="15.28515625" bestFit="1" customWidth="1"/>
    <col min="6" max="6" width="44.7109375" bestFit="1" customWidth="1"/>
    <col min="11" max="11" width="12.42578125" bestFit="1" customWidth="1"/>
    <col min="13" max="13" width="52.7109375" bestFit="1" customWidth="1"/>
    <col min="14" max="14" width="14.5703125" bestFit="1" customWidth="1"/>
    <col min="15" max="15" width="13.28515625" bestFit="1" customWidth="1"/>
    <col min="16" max="16" width="14.5703125" bestFit="1" customWidth="1"/>
  </cols>
  <sheetData>
    <row r="1" spans="1:35" ht="21.75" thickTop="1" thickBot="1" x14ac:dyDescent="0.3">
      <c r="A1" s="19"/>
      <c r="B1" s="41"/>
      <c r="C1" s="327" t="s">
        <v>22</v>
      </c>
      <c r="D1" s="327"/>
      <c r="E1" s="270"/>
      <c r="F1" s="270" t="s">
        <v>894</v>
      </c>
      <c r="G1" s="175"/>
      <c r="H1" s="16"/>
      <c r="I1" s="16"/>
      <c r="J1" s="107"/>
      <c r="K1" s="1"/>
      <c r="L1" s="1" t="s">
        <v>895</v>
      </c>
      <c r="M1" s="177"/>
      <c r="N1" s="273">
        <f>SUM(N3:N2042)</f>
        <v>124370.89000000003</v>
      </c>
      <c r="O1" s="299">
        <f>N4+N5+N6+N7+N8+N13+N18+N19</f>
        <v>46371.02</v>
      </c>
      <c r="P1" s="300">
        <f>N1-O1</f>
        <v>77999.870000000024</v>
      </c>
    </row>
    <row r="2" spans="1:35" ht="48.75" thickTop="1" thickBot="1" x14ac:dyDescent="0.25">
      <c r="A2" s="85" t="s">
        <v>8</v>
      </c>
      <c r="B2" s="5" t="s">
        <v>19</v>
      </c>
      <c r="C2" s="54" t="s">
        <v>24</v>
      </c>
      <c r="D2" s="3" t="s">
        <v>37</v>
      </c>
      <c r="E2" s="3" t="s">
        <v>34</v>
      </c>
      <c r="F2" s="4" t="s">
        <v>14</v>
      </c>
      <c r="G2" s="176" t="s">
        <v>35</v>
      </c>
      <c r="H2" s="47" t="s">
        <v>38</v>
      </c>
      <c r="I2" s="45" t="s">
        <v>39</v>
      </c>
      <c r="J2" s="104" t="s">
        <v>51</v>
      </c>
      <c r="K2" s="46" t="s">
        <v>17</v>
      </c>
      <c r="L2" s="5" t="s">
        <v>42</v>
      </c>
      <c r="M2" s="3" t="s">
        <v>21</v>
      </c>
      <c r="N2" s="3" t="s">
        <v>4</v>
      </c>
      <c r="O2" s="83" t="s">
        <v>26</v>
      </c>
    </row>
    <row r="3" spans="1:35" ht="15" thickTop="1" x14ac:dyDescent="0.2">
      <c r="A3" s="93">
        <v>42644</v>
      </c>
      <c r="B3" s="9"/>
      <c r="C3" s="53">
        <v>0</v>
      </c>
      <c r="D3" s="131" t="s">
        <v>53</v>
      </c>
      <c r="E3" s="102"/>
      <c r="F3" s="102" t="s">
        <v>56</v>
      </c>
      <c r="G3" s="102"/>
      <c r="H3" s="102"/>
      <c r="I3" s="100">
        <v>163515</v>
      </c>
      <c r="J3" s="102"/>
      <c r="K3" s="102"/>
      <c r="L3" s="10"/>
      <c r="M3" s="131" t="s">
        <v>128</v>
      </c>
      <c r="N3" s="101">
        <v>2383.88</v>
      </c>
      <c r="O3" s="201" t="s">
        <v>494</v>
      </c>
      <c r="Z3" s="293"/>
      <c r="AA3" s="293"/>
      <c r="AB3" s="293"/>
      <c r="AC3" s="293"/>
    </row>
    <row r="4" spans="1:35" s="12" customFormat="1" ht="14.25" customHeight="1" x14ac:dyDescent="0.2">
      <c r="A4" s="109">
        <v>42685</v>
      </c>
      <c r="B4" s="9"/>
      <c r="C4" s="53">
        <v>0</v>
      </c>
      <c r="D4" s="114">
        <v>8</v>
      </c>
      <c r="E4" s="115" t="s">
        <v>69</v>
      </c>
      <c r="F4" s="127" t="s">
        <v>79</v>
      </c>
      <c r="G4" s="130"/>
      <c r="H4" s="130"/>
      <c r="I4" s="118">
        <v>260020</v>
      </c>
      <c r="J4" s="130"/>
      <c r="K4" s="130"/>
      <c r="L4" s="10"/>
      <c r="M4" s="130" t="s">
        <v>984</v>
      </c>
      <c r="N4" s="294">
        <v>3971.5</v>
      </c>
      <c r="O4" s="295" t="s">
        <v>495</v>
      </c>
      <c r="P4" s="286"/>
      <c r="Q4" s="286"/>
      <c r="R4" s="287"/>
      <c r="S4" s="286"/>
      <c r="T4" s="286"/>
      <c r="U4" s="286"/>
      <c r="V4" s="288"/>
      <c r="W4" s="276"/>
      <c r="X4" s="277"/>
      <c r="Y4" s="289"/>
      <c r="Z4" s="290"/>
      <c r="AA4" s="290"/>
      <c r="AB4" s="290"/>
      <c r="AC4" s="290"/>
      <c r="AD4" s="289"/>
      <c r="AE4" s="291"/>
      <c r="AF4" s="292"/>
      <c r="AG4" s="281"/>
      <c r="AH4" s="282"/>
      <c r="AI4" s="283"/>
    </row>
    <row r="5" spans="1:35" s="12" customFormat="1" ht="14.25" customHeight="1" x14ac:dyDescent="0.2">
      <c r="A5" s="109">
        <v>42685</v>
      </c>
      <c r="B5" s="9"/>
      <c r="C5" s="53">
        <v>0</v>
      </c>
      <c r="D5" s="114">
        <v>8</v>
      </c>
      <c r="E5" s="115" t="s">
        <v>69</v>
      </c>
      <c r="F5" s="127" t="s">
        <v>79</v>
      </c>
      <c r="G5" s="117"/>
      <c r="H5" s="117"/>
      <c r="I5" s="118">
        <v>260021</v>
      </c>
      <c r="J5" s="127"/>
      <c r="K5" s="119"/>
      <c r="L5" s="10"/>
      <c r="M5" s="127" t="s">
        <v>976</v>
      </c>
      <c r="N5" s="296">
        <v>1903.8</v>
      </c>
      <c r="O5" s="295" t="s">
        <v>495</v>
      </c>
      <c r="P5" s="286"/>
      <c r="Q5" s="286"/>
      <c r="R5" s="287"/>
      <c r="S5" s="286"/>
      <c r="T5" s="286"/>
      <c r="U5" s="286"/>
      <c r="V5" s="288"/>
      <c r="W5" s="276"/>
      <c r="X5" s="277"/>
      <c r="Y5" s="289"/>
      <c r="Z5" s="290"/>
      <c r="AA5" s="290"/>
      <c r="AB5" s="290"/>
      <c r="AC5" s="290"/>
      <c r="AD5" s="289"/>
      <c r="AE5" s="291"/>
      <c r="AF5" s="292"/>
      <c r="AG5" s="281"/>
      <c r="AH5" s="282"/>
      <c r="AI5" s="283"/>
    </row>
    <row r="6" spans="1:35" s="12" customFormat="1" ht="14.25" customHeight="1" x14ac:dyDescent="0.2">
      <c r="A6" s="109">
        <v>42685</v>
      </c>
      <c r="B6" s="9"/>
      <c r="C6" s="53">
        <v>0</v>
      </c>
      <c r="D6" s="114">
        <v>8</v>
      </c>
      <c r="E6" s="115" t="s">
        <v>69</v>
      </c>
      <c r="F6" s="127" t="s">
        <v>79</v>
      </c>
      <c r="G6" s="117"/>
      <c r="H6" s="117"/>
      <c r="I6" s="118">
        <v>260022</v>
      </c>
      <c r="J6" s="127"/>
      <c r="K6" s="119"/>
      <c r="L6" s="10"/>
      <c r="M6" s="127" t="s">
        <v>977</v>
      </c>
      <c r="N6" s="296">
        <v>1432.6</v>
      </c>
      <c r="O6" s="295" t="s">
        <v>495</v>
      </c>
      <c r="P6" s="286"/>
      <c r="Q6" s="286"/>
      <c r="R6" s="301"/>
      <c r="S6" s="328" t="s">
        <v>985</v>
      </c>
      <c r="T6" s="329"/>
      <c r="U6" s="286"/>
      <c r="V6" s="288"/>
      <c r="W6" s="276"/>
      <c r="X6" s="277"/>
      <c r="Y6" s="289"/>
      <c r="Z6" s="290"/>
      <c r="AA6" s="290"/>
      <c r="AB6" s="290"/>
      <c r="AC6" s="290"/>
      <c r="AD6" s="289"/>
      <c r="AE6" s="291"/>
      <c r="AF6" s="292"/>
      <c r="AG6" s="281"/>
      <c r="AH6" s="282"/>
      <c r="AI6" s="283"/>
    </row>
    <row r="7" spans="1:35" s="12" customFormat="1" ht="14.25" customHeight="1" x14ac:dyDescent="0.2">
      <c r="A7" s="109">
        <v>42685</v>
      </c>
      <c r="B7" s="9"/>
      <c r="C7" s="53">
        <v>0</v>
      </c>
      <c r="D7" s="114">
        <v>8</v>
      </c>
      <c r="E7" s="115" t="s">
        <v>69</v>
      </c>
      <c r="F7" s="127" t="s">
        <v>79</v>
      </c>
      <c r="G7" s="130"/>
      <c r="H7" s="130"/>
      <c r="I7" s="118">
        <v>260024</v>
      </c>
      <c r="J7" s="130"/>
      <c r="K7" s="130"/>
      <c r="L7" s="10"/>
      <c r="M7" s="130" t="s">
        <v>983</v>
      </c>
      <c r="N7" s="294">
        <v>577</v>
      </c>
      <c r="O7" s="295" t="s">
        <v>495</v>
      </c>
      <c r="P7" s="286"/>
      <c r="Q7" s="286"/>
      <c r="R7" s="287"/>
      <c r="S7" s="286"/>
      <c r="T7" s="286"/>
      <c r="U7" s="286"/>
      <c r="V7" s="288"/>
      <c r="W7" s="276"/>
      <c r="X7" s="277"/>
      <c r="Y7" s="289"/>
      <c r="Z7" s="290"/>
      <c r="AA7" s="290"/>
      <c r="AB7" s="290"/>
      <c r="AC7" s="290"/>
      <c r="AD7" s="289"/>
      <c r="AE7" s="291"/>
      <c r="AF7" s="292"/>
      <c r="AG7" s="281"/>
      <c r="AH7" s="282"/>
      <c r="AI7" s="283"/>
    </row>
    <row r="8" spans="1:35" ht="14.25" x14ac:dyDescent="0.2">
      <c r="A8" s="109">
        <v>42685</v>
      </c>
      <c r="B8" s="9"/>
      <c r="C8" s="53">
        <v>0</v>
      </c>
      <c r="D8" s="114">
        <v>3</v>
      </c>
      <c r="E8" s="117"/>
      <c r="F8" s="127" t="s">
        <v>56</v>
      </c>
      <c r="G8" s="117"/>
      <c r="H8" s="117"/>
      <c r="I8" s="118">
        <v>260039</v>
      </c>
      <c r="J8" s="127"/>
      <c r="K8" s="119"/>
      <c r="L8" s="10"/>
      <c r="M8" s="127" t="s">
        <v>202</v>
      </c>
      <c r="N8" s="296">
        <v>1100.3</v>
      </c>
      <c r="O8" s="295" t="s">
        <v>495</v>
      </c>
      <c r="R8" s="307"/>
      <c r="S8" s="330" t="s">
        <v>1012</v>
      </c>
      <c r="T8" s="332"/>
    </row>
    <row r="9" spans="1:35" ht="14.25" x14ac:dyDescent="0.2">
      <c r="A9" s="187">
        <v>42703</v>
      </c>
      <c r="B9" s="137"/>
      <c r="C9" s="138">
        <v>0</v>
      </c>
      <c r="D9" s="134">
        <v>3</v>
      </c>
      <c r="E9" s="231" t="s">
        <v>387</v>
      </c>
      <c r="F9" s="134" t="s">
        <v>317</v>
      </c>
      <c r="G9" s="231"/>
      <c r="H9" s="231"/>
      <c r="I9" s="118">
        <v>260198</v>
      </c>
      <c r="J9" s="228"/>
      <c r="K9" s="231"/>
      <c r="L9" s="231" t="s">
        <v>311</v>
      </c>
      <c r="M9" s="178" t="s">
        <v>388</v>
      </c>
      <c r="N9" s="230">
        <v>858</v>
      </c>
      <c r="O9" s="142" t="s">
        <v>494</v>
      </c>
    </row>
    <row r="10" spans="1:35" ht="14.25" x14ac:dyDescent="0.2">
      <c r="A10" s="187">
        <v>42703</v>
      </c>
      <c r="B10" s="137"/>
      <c r="C10" s="138">
        <v>0</v>
      </c>
      <c r="D10" s="134">
        <v>3</v>
      </c>
      <c r="E10" s="231" t="s">
        <v>389</v>
      </c>
      <c r="F10" s="134" t="s">
        <v>390</v>
      </c>
      <c r="G10" s="231"/>
      <c r="H10" s="231"/>
      <c r="I10" s="118">
        <v>260199</v>
      </c>
      <c r="J10" s="228"/>
      <c r="K10" s="231"/>
      <c r="L10" s="231" t="s">
        <v>311</v>
      </c>
      <c r="M10" s="178" t="s">
        <v>391</v>
      </c>
      <c r="N10" s="230">
        <v>280</v>
      </c>
      <c r="O10" s="142" t="s">
        <v>494</v>
      </c>
      <c r="R10" s="302"/>
      <c r="S10" s="330" t="s">
        <v>986</v>
      </c>
      <c r="T10" s="331"/>
    </row>
    <row r="11" spans="1:35" ht="14.25" x14ac:dyDescent="0.2">
      <c r="A11" s="187">
        <v>42704</v>
      </c>
      <c r="B11" s="137"/>
      <c r="C11" s="138">
        <v>0</v>
      </c>
      <c r="D11" s="134">
        <v>8</v>
      </c>
      <c r="E11" s="231" t="s">
        <v>166</v>
      </c>
      <c r="F11" s="134" t="s">
        <v>79</v>
      </c>
      <c r="G11" s="231"/>
      <c r="H11" s="231"/>
      <c r="I11" s="118">
        <v>260210</v>
      </c>
      <c r="J11" s="228"/>
      <c r="K11" s="231"/>
      <c r="L11" s="231" t="s">
        <v>312</v>
      </c>
      <c r="M11" s="178" t="s">
        <v>400</v>
      </c>
      <c r="N11" s="230">
        <v>1562.78</v>
      </c>
      <c r="O11" s="142" t="s">
        <v>494</v>
      </c>
    </row>
    <row r="12" spans="1:35" ht="14.25" x14ac:dyDescent="0.2">
      <c r="A12" s="200">
        <v>42705</v>
      </c>
      <c r="B12" s="137"/>
      <c r="C12" s="138">
        <v>0</v>
      </c>
      <c r="D12" s="134">
        <v>3</v>
      </c>
      <c r="E12" s="231" t="s">
        <v>415</v>
      </c>
      <c r="F12" s="134" t="s">
        <v>408</v>
      </c>
      <c r="G12" s="231"/>
      <c r="H12" s="231"/>
      <c r="I12" s="118">
        <v>260217</v>
      </c>
      <c r="J12" s="228"/>
      <c r="K12" s="231"/>
      <c r="L12" s="231" t="s">
        <v>311</v>
      </c>
      <c r="M12" s="178" t="s">
        <v>391</v>
      </c>
      <c r="N12" s="230">
        <v>280</v>
      </c>
      <c r="O12" s="142" t="s">
        <v>494</v>
      </c>
    </row>
    <row r="13" spans="1:35" ht="14.25" x14ac:dyDescent="0.2">
      <c r="A13" s="200">
        <v>42710</v>
      </c>
      <c r="B13" s="137"/>
      <c r="C13" s="138">
        <v>0</v>
      </c>
      <c r="D13" s="134">
        <v>5</v>
      </c>
      <c r="E13" s="231" t="s">
        <v>173</v>
      </c>
      <c r="F13" s="134" t="s">
        <v>79</v>
      </c>
      <c r="G13" s="231">
        <v>90490656</v>
      </c>
      <c r="H13" s="231"/>
      <c r="I13" s="118">
        <v>260236</v>
      </c>
      <c r="J13" s="228"/>
      <c r="K13" s="231">
        <v>4402854500</v>
      </c>
      <c r="L13" s="231" t="s">
        <v>311</v>
      </c>
      <c r="M13" s="178" t="s">
        <v>436</v>
      </c>
      <c r="N13" s="297">
        <v>3708.43</v>
      </c>
      <c r="O13" s="298" t="s">
        <v>495</v>
      </c>
    </row>
    <row r="14" spans="1:35" ht="14.25" x14ac:dyDescent="0.2">
      <c r="A14" s="200">
        <v>42712</v>
      </c>
      <c r="B14" s="137"/>
      <c r="C14" s="138">
        <v>0</v>
      </c>
      <c r="D14" s="134">
        <v>3</v>
      </c>
      <c r="E14" s="231"/>
      <c r="F14" s="134" t="s">
        <v>390</v>
      </c>
      <c r="G14" s="231"/>
      <c r="H14" s="231"/>
      <c r="I14" s="118">
        <v>260267</v>
      </c>
      <c r="J14" s="228"/>
      <c r="K14" s="231"/>
      <c r="L14" s="231" t="s">
        <v>311</v>
      </c>
      <c r="M14" s="178" t="s">
        <v>471</v>
      </c>
      <c r="N14" s="230">
        <v>30000</v>
      </c>
      <c r="O14" s="142" t="s">
        <v>494</v>
      </c>
    </row>
    <row r="15" spans="1:35" ht="14.25" x14ac:dyDescent="0.2">
      <c r="A15" s="200">
        <v>42717</v>
      </c>
      <c r="B15" s="137"/>
      <c r="C15" s="138">
        <v>0</v>
      </c>
      <c r="D15" s="134">
        <v>8</v>
      </c>
      <c r="E15" s="231" t="s">
        <v>492</v>
      </c>
      <c r="F15" s="134" t="s">
        <v>79</v>
      </c>
      <c r="G15" s="231"/>
      <c r="H15" s="231"/>
      <c r="I15" s="118">
        <v>260291</v>
      </c>
      <c r="J15" s="228"/>
      <c r="K15" s="231"/>
      <c r="L15" s="231" t="s">
        <v>311</v>
      </c>
      <c r="M15" s="178" t="s">
        <v>493</v>
      </c>
      <c r="N15" s="230">
        <v>1432.62</v>
      </c>
      <c r="O15" s="142" t="s">
        <v>494</v>
      </c>
    </row>
    <row r="16" spans="1:35" ht="14.25" x14ac:dyDescent="0.2">
      <c r="A16" s="200">
        <v>42719</v>
      </c>
      <c r="B16" s="137"/>
      <c r="C16" s="138">
        <v>0</v>
      </c>
      <c r="D16" s="134">
        <v>11</v>
      </c>
      <c r="E16" s="231" t="s">
        <v>75</v>
      </c>
      <c r="F16" s="134" t="s">
        <v>85</v>
      </c>
      <c r="G16" s="231"/>
      <c r="H16" s="231"/>
      <c r="I16" s="118">
        <v>260313</v>
      </c>
      <c r="J16" s="228"/>
      <c r="K16" s="231"/>
      <c r="L16" s="231" t="s">
        <v>312</v>
      </c>
      <c r="M16" s="178" t="s">
        <v>521</v>
      </c>
      <c r="N16" s="230">
        <v>2740</v>
      </c>
      <c r="O16" s="142" t="s">
        <v>494</v>
      </c>
    </row>
    <row r="17" spans="1:61" ht="14.25" x14ac:dyDescent="0.2">
      <c r="A17" s="200">
        <v>42719</v>
      </c>
      <c r="B17" s="137"/>
      <c r="C17" s="138">
        <v>0</v>
      </c>
      <c r="D17" s="134">
        <v>11</v>
      </c>
      <c r="E17" s="231" t="s">
        <v>520</v>
      </c>
      <c r="F17" s="134" t="s">
        <v>519</v>
      </c>
      <c r="G17" s="231"/>
      <c r="H17" s="231"/>
      <c r="I17" s="118">
        <v>260314</v>
      </c>
      <c r="J17" s="228"/>
      <c r="K17" s="231"/>
      <c r="L17" s="231" t="s">
        <v>312</v>
      </c>
      <c r="M17" s="178" t="s">
        <v>521</v>
      </c>
      <c r="N17" s="230">
        <v>2740</v>
      </c>
      <c r="O17" s="142" t="s">
        <v>494</v>
      </c>
    </row>
    <row r="18" spans="1:61" ht="14.25" x14ac:dyDescent="0.2">
      <c r="A18" s="200">
        <v>42719</v>
      </c>
      <c r="B18" s="137"/>
      <c r="C18" s="138">
        <v>0</v>
      </c>
      <c r="D18" s="232">
        <v>3</v>
      </c>
      <c r="E18" s="228" t="s">
        <v>75</v>
      </c>
      <c r="F18" s="232" t="s">
        <v>85</v>
      </c>
      <c r="G18" s="228"/>
      <c r="H18" s="228"/>
      <c r="I18" s="118">
        <v>260335</v>
      </c>
      <c r="J18" s="228"/>
      <c r="K18" s="228"/>
      <c r="L18" s="228" t="s">
        <v>311</v>
      </c>
      <c r="M18" s="232" t="s">
        <v>522</v>
      </c>
      <c r="N18" s="297">
        <v>23854.26</v>
      </c>
      <c r="O18" s="298" t="s">
        <v>495</v>
      </c>
    </row>
    <row r="19" spans="1:61" ht="14.25" x14ac:dyDescent="0.2">
      <c r="A19" s="200">
        <v>42719</v>
      </c>
      <c r="B19" s="137"/>
      <c r="C19" s="138">
        <v>0</v>
      </c>
      <c r="D19" s="232">
        <v>3</v>
      </c>
      <c r="E19" s="228" t="s">
        <v>71</v>
      </c>
      <c r="F19" s="232" t="s">
        <v>79</v>
      </c>
      <c r="G19" s="228"/>
      <c r="H19" s="228"/>
      <c r="I19" s="118">
        <v>260336</v>
      </c>
      <c r="J19" s="228"/>
      <c r="K19" s="228"/>
      <c r="L19" s="228" t="s">
        <v>313</v>
      </c>
      <c r="M19" s="232" t="s">
        <v>523</v>
      </c>
      <c r="N19" s="297">
        <v>9823.1299999999992</v>
      </c>
      <c r="O19" s="298" t="s">
        <v>495</v>
      </c>
    </row>
    <row r="20" spans="1:61" ht="14.25" x14ac:dyDescent="0.2">
      <c r="A20" s="221">
        <v>42740</v>
      </c>
      <c r="B20" s="137"/>
      <c r="C20" s="138">
        <v>0</v>
      </c>
      <c r="D20" s="232">
        <v>8</v>
      </c>
      <c r="E20" s="228" t="s">
        <v>501</v>
      </c>
      <c r="F20" s="232" t="s">
        <v>79</v>
      </c>
      <c r="G20" s="228"/>
      <c r="H20" s="228"/>
      <c r="I20" s="118">
        <v>260451</v>
      </c>
      <c r="J20" s="228"/>
      <c r="K20" s="228"/>
      <c r="L20" s="228" t="s">
        <v>312</v>
      </c>
      <c r="M20" s="232" t="s">
        <v>663</v>
      </c>
      <c r="N20" s="230">
        <v>2515.9300000000003</v>
      </c>
      <c r="O20" s="142" t="s">
        <v>494</v>
      </c>
    </row>
    <row r="21" spans="1:61" ht="14.25" x14ac:dyDescent="0.2">
      <c r="A21" s="221">
        <v>42753</v>
      </c>
      <c r="B21" s="173"/>
      <c r="C21" s="138">
        <v>0</v>
      </c>
      <c r="D21" s="232">
        <v>3</v>
      </c>
      <c r="E21" s="228" t="s">
        <v>507</v>
      </c>
      <c r="F21" s="232" t="s">
        <v>56</v>
      </c>
      <c r="G21" s="228"/>
      <c r="H21" s="228"/>
      <c r="I21" s="118">
        <v>260552</v>
      </c>
      <c r="J21" s="228"/>
      <c r="K21" s="228"/>
      <c r="L21" s="228" t="s">
        <v>313</v>
      </c>
      <c r="M21" s="232" t="s">
        <v>761</v>
      </c>
      <c r="N21" s="225">
        <v>920</v>
      </c>
      <c r="O21" s="142" t="s">
        <v>494</v>
      </c>
    </row>
    <row r="22" spans="1:61" ht="14.25" x14ac:dyDescent="0.2">
      <c r="A22" s="221">
        <v>42762</v>
      </c>
      <c r="B22" s="173"/>
      <c r="C22" s="138">
        <v>0</v>
      </c>
      <c r="D22" s="232">
        <v>3</v>
      </c>
      <c r="E22" s="228" t="s">
        <v>868</v>
      </c>
      <c r="F22" s="232" t="s">
        <v>81</v>
      </c>
      <c r="G22" s="228"/>
      <c r="H22" s="228"/>
      <c r="I22" s="118">
        <v>260639</v>
      </c>
      <c r="J22" s="174"/>
      <c r="K22" s="228"/>
      <c r="L22" s="228" t="s">
        <v>312</v>
      </c>
      <c r="M22" s="232" t="s">
        <v>869</v>
      </c>
      <c r="N22" s="225">
        <v>947.77</v>
      </c>
      <c r="O22" s="142" t="s">
        <v>494</v>
      </c>
    </row>
    <row r="23" spans="1:61" ht="14.25" x14ac:dyDescent="0.2">
      <c r="A23" s="269">
        <v>42773</v>
      </c>
      <c r="B23" s="173"/>
      <c r="C23" s="138">
        <v>0</v>
      </c>
      <c r="D23" s="232">
        <v>8</v>
      </c>
      <c r="E23" s="228" t="s">
        <v>75</v>
      </c>
      <c r="F23" s="232" t="s">
        <v>85</v>
      </c>
      <c r="G23" s="228"/>
      <c r="H23" s="228"/>
      <c r="I23" s="118">
        <v>260641</v>
      </c>
      <c r="J23" s="174"/>
      <c r="K23" s="228"/>
      <c r="L23" s="228" t="s">
        <v>311</v>
      </c>
      <c r="M23" s="232" t="s">
        <v>884</v>
      </c>
      <c r="N23" s="225">
        <v>2861.8</v>
      </c>
      <c r="O23" s="142" t="s">
        <v>494</v>
      </c>
    </row>
    <row r="24" spans="1:61" ht="14.25" x14ac:dyDescent="0.2">
      <c r="A24" s="269">
        <v>42773</v>
      </c>
      <c r="B24" s="173"/>
      <c r="C24" s="138">
        <v>0</v>
      </c>
      <c r="D24" s="232">
        <v>11</v>
      </c>
      <c r="E24" s="228" t="s">
        <v>75</v>
      </c>
      <c r="F24" s="232" t="s">
        <v>85</v>
      </c>
      <c r="G24" s="228"/>
      <c r="H24" s="228"/>
      <c r="I24" s="118">
        <v>260642</v>
      </c>
      <c r="J24" s="174"/>
      <c r="K24" s="228"/>
      <c r="L24" s="228" t="s">
        <v>311</v>
      </c>
      <c r="M24" s="232" t="s">
        <v>885</v>
      </c>
      <c r="N24" s="225">
        <v>180</v>
      </c>
      <c r="O24" s="142" t="s">
        <v>494</v>
      </c>
    </row>
    <row r="25" spans="1:61" ht="14.25" x14ac:dyDescent="0.2">
      <c r="A25" s="269">
        <v>42773</v>
      </c>
      <c r="B25" s="173"/>
      <c r="C25" s="138">
        <v>0</v>
      </c>
      <c r="D25" s="232">
        <v>11</v>
      </c>
      <c r="E25" s="228" t="s">
        <v>75</v>
      </c>
      <c r="F25" s="232" t="s">
        <v>85</v>
      </c>
      <c r="G25" s="228"/>
      <c r="H25" s="228"/>
      <c r="I25" s="118">
        <v>260643</v>
      </c>
      <c r="J25" s="174"/>
      <c r="K25" s="228"/>
      <c r="L25" s="228" t="s">
        <v>312</v>
      </c>
      <c r="M25" s="232" t="s">
        <v>886</v>
      </c>
      <c r="N25" s="225">
        <v>536.24</v>
      </c>
      <c r="O25" s="142" t="s">
        <v>494</v>
      </c>
    </row>
    <row r="26" spans="1:61" ht="14.25" x14ac:dyDescent="0.2">
      <c r="A26" s="269">
        <v>42773</v>
      </c>
      <c r="B26" s="173"/>
      <c r="C26" s="138">
        <v>0</v>
      </c>
      <c r="D26" s="232">
        <v>11</v>
      </c>
      <c r="E26" s="228" t="s">
        <v>75</v>
      </c>
      <c r="F26" s="232" t="s">
        <v>85</v>
      </c>
      <c r="G26" s="228"/>
      <c r="H26" s="228"/>
      <c r="I26" s="118">
        <v>260644</v>
      </c>
      <c r="J26" s="174"/>
      <c r="K26" s="228"/>
      <c r="L26" s="228" t="s">
        <v>311</v>
      </c>
      <c r="M26" s="232" t="s">
        <v>887</v>
      </c>
      <c r="N26" s="225">
        <v>329.8</v>
      </c>
      <c r="O26" s="142" t="s">
        <v>494</v>
      </c>
      <c r="P26" s="284"/>
      <c r="Q26" s="284"/>
      <c r="R26" s="284"/>
      <c r="S26" s="284"/>
      <c r="T26" s="284"/>
      <c r="U26" s="284"/>
      <c r="V26" s="284"/>
      <c r="W26" s="284"/>
      <c r="X26" s="284"/>
      <c r="Y26" s="284"/>
      <c r="Z26" s="284"/>
      <c r="AA26" s="284"/>
      <c r="AB26" s="284"/>
      <c r="AC26" s="284"/>
      <c r="AD26" s="284"/>
      <c r="AE26" s="284"/>
      <c r="AF26" s="284"/>
      <c r="AG26" s="284"/>
      <c r="AH26" s="284"/>
      <c r="AI26" s="284"/>
      <c r="AJ26" s="284"/>
      <c r="AK26" s="284"/>
      <c r="AL26" s="284"/>
      <c r="AM26" s="284"/>
      <c r="AN26" s="284"/>
      <c r="AO26" s="284"/>
      <c r="AP26" s="284"/>
      <c r="AQ26" s="284"/>
      <c r="AR26" s="284"/>
      <c r="AS26" s="284"/>
      <c r="AT26" s="284"/>
      <c r="AU26" s="284"/>
      <c r="AV26" s="284"/>
      <c r="AW26" s="284"/>
      <c r="AX26" s="284"/>
      <c r="AY26" s="284"/>
      <c r="AZ26" s="284"/>
      <c r="BA26" s="284"/>
      <c r="BB26" s="284"/>
      <c r="BC26" s="284"/>
      <c r="BD26" s="284"/>
      <c r="BE26" s="284"/>
      <c r="BF26" s="284"/>
      <c r="BG26" s="284"/>
      <c r="BH26" s="284"/>
      <c r="BI26" s="284"/>
    </row>
    <row r="27" spans="1:61" s="2" customFormat="1" ht="14.25" customHeight="1" x14ac:dyDescent="0.2">
      <c r="A27" s="269">
        <v>42775</v>
      </c>
      <c r="B27" s="173"/>
      <c r="C27" s="138">
        <v>0</v>
      </c>
      <c r="D27" s="152">
        <v>3</v>
      </c>
      <c r="E27" s="140" t="s">
        <v>61</v>
      </c>
      <c r="F27" s="232" t="s">
        <v>79</v>
      </c>
      <c r="G27" s="140"/>
      <c r="H27" s="140"/>
      <c r="I27" s="118">
        <v>260686</v>
      </c>
      <c r="J27" s="174"/>
      <c r="K27" s="140"/>
      <c r="L27" s="140" t="s">
        <v>313</v>
      </c>
      <c r="M27" s="152" t="s">
        <v>948</v>
      </c>
      <c r="N27" s="225">
        <v>19816.09</v>
      </c>
      <c r="O27" s="142" t="s">
        <v>494</v>
      </c>
      <c r="P27" s="275"/>
      <c r="Q27" s="275"/>
      <c r="R27" s="275"/>
      <c r="S27" s="275"/>
      <c r="T27" s="275"/>
      <c r="U27" s="275"/>
      <c r="V27" s="275"/>
      <c r="W27" s="276"/>
      <c r="X27" s="277"/>
      <c r="Y27" s="278"/>
      <c r="Z27" s="279"/>
      <c r="AA27" s="279"/>
      <c r="AB27" s="279"/>
      <c r="AC27" s="279"/>
      <c r="AD27" s="278"/>
      <c r="AE27" s="280"/>
      <c r="AF27" s="278"/>
      <c r="AG27" s="281"/>
      <c r="AH27" s="282"/>
      <c r="AI27" s="283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</row>
    <row r="28" spans="1:61" ht="14.25" x14ac:dyDescent="0.2">
      <c r="A28" s="322">
        <v>42780</v>
      </c>
      <c r="B28" s="310"/>
      <c r="C28" s="323">
        <v>0</v>
      </c>
      <c r="D28" s="315" t="s">
        <v>53</v>
      </c>
      <c r="E28" s="228" t="s">
        <v>165</v>
      </c>
      <c r="F28" s="232" t="s">
        <v>79</v>
      </c>
      <c r="G28" s="310"/>
      <c r="H28" s="310"/>
      <c r="I28" s="118">
        <v>260740</v>
      </c>
      <c r="J28" s="310"/>
      <c r="K28" s="310"/>
      <c r="L28" s="228" t="s">
        <v>313</v>
      </c>
      <c r="M28" s="232" t="s">
        <v>1016</v>
      </c>
      <c r="N28" s="225">
        <v>7614.96</v>
      </c>
      <c r="O28" s="142" t="s">
        <v>494</v>
      </c>
    </row>
  </sheetData>
  <mergeCells count="4">
    <mergeCell ref="C1:D1"/>
    <mergeCell ref="S6:T6"/>
    <mergeCell ref="S10:T10"/>
    <mergeCell ref="S8:T8"/>
  </mergeCells>
  <conditionalFormatting sqref="B13">
    <cfRule type="cellIs" dxfId="11" priority="4" stopIfTrue="1" operator="equal">
      <formula>"R"</formula>
    </cfRule>
  </conditionalFormatting>
  <conditionalFormatting sqref="B3 B8:B12 B14:B20">
    <cfRule type="cellIs" dxfId="10" priority="5" stopIfTrue="1" operator="equal">
      <formula>"R"</formula>
    </cfRule>
  </conditionalFormatting>
  <conditionalFormatting sqref="L2 B1:B2">
    <cfRule type="cellIs" dxfId="9" priority="6" stopIfTrue="1" operator="equal">
      <formula>#REF!</formula>
    </cfRule>
  </conditionalFormatting>
  <conditionalFormatting sqref="B4:B6">
    <cfRule type="cellIs" dxfId="8" priority="2" stopIfTrue="1" operator="equal">
      <formula>"R"</formula>
    </cfRule>
  </conditionalFormatting>
  <conditionalFormatting sqref="B7">
    <cfRule type="cellIs" dxfId="7" priority="1" stopIfTrue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FC25"/>
  <sheetViews>
    <sheetView workbookViewId="0">
      <selection activeCell="L35" sqref="L35"/>
    </sheetView>
  </sheetViews>
  <sheetFormatPr baseColWidth="10" defaultRowHeight="12.75" x14ac:dyDescent="0.2"/>
  <cols>
    <col min="6" max="7" width="0" hidden="1" customWidth="1"/>
    <col min="9" max="10" width="0" hidden="1" customWidth="1"/>
    <col min="11" max="11" width="3.140625" bestFit="1" customWidth="1"/>
    <col min="12" max="12" width="40" bestFit="1" customWidth="1"/>
    <col min="13" max="13" width="12.140625" bestFit="1" customWidth="1"/>
    <col min="16" max="37" width="0" hidden="1" customWidth="1"/>
  </cols>
  <sheetData>
    <row r="1" spans="1:16383" ht="86.25" thickTop="1" thickBot="1" x14ac:dyDescent="0.25">
      <c r="A1" s="85" t="s">
        <v>8</v>
      </c>
      <c r="B1" s="54" t="s">
        <v>24</v>
      </c>
      <c r="C1" s="3" t="s">
        <v>37</v>
      </c>
      <c r="D1" s="3" t="s">
        <v>34</v>
      </c>
      <c r="E1" s="4" t="s">
        <v>14</v>
      </c>
      <c r="F1" s="176" t="s">
        <v>35</v>
      </c>
      <c r="G1" s="47" t="s">
        <v>38</v>
      </c>
      <c r="H1" s="45" t="s">
        <v>39</v>
      </c>
      <c r="I1" s="104" t="s">
        <v>51</v>
      </c>
      <c r="J1" s="46" t="s">
        <v>17</v>
      </c>
      <c r="K1" s="5" t="s">
        <v>42</v>
      </c>
      <c r="L1" s="3" t="s">
        <v>21</v>
      </c>
      <c r="M1" s="3" t="s">
        <v>4</v>
      </c>
      <c r="N1" s="83" t="s">
        <v>26</v>
      </c>
      <c r="O1" s="113" t="s">
        <v>44</v>
      </c>
      <c r="P1" s="113" t="s">
        <v>45</v>
      </c>
      <c r="Q1" s="113" t="s">
        <v>46</v>
      </c>
      <c r="R1" s="105" t="s">
        <v>47</v>
      </c>
      <c r="S1" s="3" t="s">
        <v>48</v>
      </c>
      <c r="T1" s="3" t="s">
        <v>49</v>
      </c>
      <c r="U1" s="3" t="s">
        <v>50</v>
      </c>
      <c r="V1" s="3" t="s">
        <v>808</v>
      </c>
      <c r="W1" s="182" t="s">
        <v>36</v>
      </c>
      <c r="X1" s="5" t="s">
        <v>9</v>
      </c>
      <c r="Y1" s="52" t="s">
        <v>11</v>
      </c>
      <c r="Z1" s="42" t="s">
        <v>12</v>
      </c>
      <c r="AA1" s="42" t="s">
        <v>18</v>
      </c>
      <c r="AB1" s="43" t="s">
        <v>13</v>
      </c>
      <c r="AC1" s="44" t="s">
        <v>1</v>
      </c>
      <c r="AD1" s="44" t="s">
        <v>41</v>
      </c>
      <c r="AE1" s="245" t="s">
        <v>2</v>
      </c>
      <c r="AF1" s="245" t="s">
        <v>806</v>
      </c>
      <c r="AG1" s="251" t="s">
        <v>25</v>
      </c>
      <c r="AH1" s="254" t="s">
        <v>807</v>
      </c>
      <c r="AI1" s="8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"/>
      <c r="OI1" s="2"/>
      <c r="OJ1" s="2"/>
      <c r="OK1" s="2"/>
      <c r="OL1" s="2"/>
      <c r="OM1" s="2"/>
      <c r="ON1" s="2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PB1" s="2"/>
      <c r="PC1" s="2"/>
      <c r="PD1" s="2"/>
      <c r="PE1" s="2"/>
      <c r="PF1" s="2"/>
      <c r="PG1" s="2"/>
      <c r="PH1" s="2"/>
      <c r="PI1" s="2"/>
      <c r="PJ1" s="2"/>
      <c r="PK1" s="2"/>
      <c r="PL1" s="2"/>
      <c r="PM1" s="2"/>
      <c r="PN1" s="2"/>
      <c r="PO1" s="2"/>
      <c r="PP1" s="2"/>
      <c r="PQ1" s="2"/>
      <c r="PR1" s="2"/>
      <c r="PS1" s="2"/>
      <c r="PT1" s="2"/>
      <c r="PU1" s="2"/>
      <c r="PV1" s="2"/>
      <c r="PW1" s="2"/>
      <c r="PX1" s="2"/>
      <c r="PY1" s="2"/>
      <c r="PZ1" s="2"/>
      <c r="QA1" s="2"/>
      <c r="QB1" s="2"/>
      <c r="QC1" s="2"/>
      <c r="QD1" s="2"/>
      <c r="QE1" s="2"/>
      <c r="QF1" s="2"/>
      <c r="QG1" s="2"/>
      <c r="QH1" s="2"/>
      <c r="QI1" s="2"/>
      <c r="QJ1" s="2"/>
      <c r="QK1" s="2"/>
      <c r="QL1" s="2"/>
      <c r="QM1" s="2"/>
      <c r="QN1" s="2"/>
      <c r="QO1" s="2"/>
      <c r="QP1" s="2"/>
      <c r="QQ1" s="2"/>
      <c r="QR1" s="2"/>
      <c r="QS1" s="2"/>
      <c r="QT1" s="2"/>
      <c r="QU1" s="2"/>
      <c r="QV1" s="2"/>
      <c r="QW1" s="2"/>
      <c r="QX1" s="2"/>
      <c r="QY1" s="2"/>
      <c r="QZ1" s="2"/>
      <c r="RA1" s="2"/>
      <c r="RB1" s="2"/>
      <c r="RC1" s="2"/>
      <c r="RD1" s="2"/>
      <c r="RE1" s="2"/>
      <c r="RF1" s="2"/>
      <c r="RG1" s="2"/>
      <c r="RH1" s="2"/>
      <c r="RI1" s="2"/>
      <c r="RJ1" s="2"/>
      <c r="RK1" s="2"/>
      <c r="RL1" s="2"/>
      <c r="RM1" s="2"/>
      <c r="RN1" s="2"/>
      <c r="RO1" s="2"/>
      <c r="RP1" s="2"/>
      <c r="RQ1" s="2"/>
      <c r="RR1" s="2"/>
      <c r="RS1" s="2"/>
      <c r="RT1" s="2"/>
      <c r="RU1" s="2"/>
      <c r="RV1" s="2"/>
      <c r="RW1" s="2"/>
      <c r="RX1" s="2"/>
      <c r="RY1" s="2"/>
      <c r="RZ1" s="2"/>
      <c r="SA1" s="2"/>
      <c r="SB1" s="2"/>
      <c r="SC1" s="2"/>
      <c r="SD1" s="2"/>
      <c r="SE1" s="2"/>
      <c r="SF1" s="2"/>
      <c r="SG1" s="2"/>
      <c r="SH1" s="2"/>
      <c r="SI1" s="2"/>
      <c r="SJ1" s="2"/>
      <c r="SK1" s="2"/>
      <c r="SL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SX1" s="2"/>
      <c r="SY1" s="2"/>
      <c r="SZ1" s="2"/>
      <c r="TA1" s="2"/>
      <c r="TB1" s="2"/>
      <c r="TC1" s="2"/>
      <c r="TD1" s="2"/>
      <c r="TE1" s="2"/>
      <c r="TF1" s="2"/>
      <c r="TG1" s="2"/>
      <c r="TH1" s="2"/>
      <c r="TI1" s="2"/>
      <c r="TJ1" s="2"/>
      <c r="TK1" s="2"/>
      <c r="TL1" s="2"/>
      <c r="TM1" s="2"/>
      <c r="TN1" s="2"/>
      <c r="TO1" s="2"/>
      <c r="TP1" s="2"/>
      <c r="TQ1" s="2"/>
      <c r="TR1" s="2"/>
      <c r="TS1" s="2"/>
      <c r="TT1" s="2"/>
      <c r="TU1" s="2"/>
      <c r="TV1" s="2"/>
      <c r="TW1" s="2"/>
      <c r="TX1" s="2"/>
      <c r="TY1" s="2"/>
      <c r="TZ1" s="2"/>
      <c r="UA1" s="2"/>
      <c r="UB1" s="2"/>
      <c r="UC1" s="2"/>
      <c r="UD1" s="2"/>
      <c r="UE1" s="2"/>
      <c r="UF1" s="2"/>
      <c r="UG1" s="2"/>
      <c r="UH1" s="2"/>
      <c r="UI1" s="2"/>
      <c r="UJ1" s="2"/>
      <c r="UK1" s="2"/>
      <c r="UL1" s="2"/>
      <c r="UM1" s="2"/>
      <c r="UN1" s="2"/>
      <c r="UO1" s="2"/>
      <c r="UP1" s="2"/>
      <c r="UQ1" s="2"/>
      <c r="UR1" s="2"/>
      <c r="US1" s="2"/>
      <c r="UT1" s="2"/>
      <c r="UU1" s="2"/>
      <c r="UV1" s="2"/>
      <c r="UW1" s="2"/>
      <c r="UX1" s="2"/>
      <c r="UY1" s="2"/>
      <c r="UZ1" s="2"/>
      <c r="VA1" s="2"/>
      <c r="VB1" s="2"/>
      <c r="VC1" s="2"/>
      <c r="VD1" s="2"/>
      <c r="VE1" s="2"/>
      <c r="VF1" s="2"/>
      <c r="VG1" s="2"/>
      <c r="VH1" s="2"/>
      <c r="VI1" s="2"/>
      <c r="VJ1" s="2"/>
      <c r="VK1" s="2"/>
      <c r="VL1" s="2"/>
      <c r="VM1" s="2"/>
      <c r="VN1" s="2"/>
      <c r="VO1" s="2"/>
      <c r="VP1" s="2"/>
      <c r="VQ1" s="2"/>
      <c r="VR1" s="2"/>
      <c r="VS1" s="2"/>
      <c r="VT1" s="2"/>
      <c r="VU1" s="2"/>
      <c r="VV1" s="2"/>
      <c r="VW1" s="2"/>
      <c r="VX1" s="2"/>
      <c r="VY1" s="2"/>
      <c r="VZ1" s="2"/>
      <c r="WA1" s="2"/>
      <c r="WB1" s="2"/>
      <c r="WC1" s="2"/>
      <c r="WD1" s="2"/>
      <c r="WE1" s="2"/>
      <c r="WF1" s="2"/>
      <c r="WG1" s="2"/>
      <c r="WH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WT1" s="2"/>
      <c r="WU1" s="2"/>
      <c r="WV1" s="2"/>
      <c r="WW1" s="2"/>
      <c r="WX1" s="2"/>
      <c r="WY1" s="2"/>
      <c r="WZ1" s="2"/>
      <c r="XA1" s="2"/>
      <c r="XB1" s="2"/>
      <c r="XC1" s="2"/>
      <c r="XD1" s="2"/>
      <c r="XE1" s="2"/>
      <c r="XF1" s="2"/>
      <c r="XG1" s="2"/>
      <c r="XH1" s="2"/>
      <c r="XI1" s="2"/>
      <c r="XJ1" s="2"/>
      <c r="XK1" s="2"/>
      <c r="XL1" s="2"/>
      <c r="XM1" s="2"/>
      <c r="XN1" s="2"/>
      <c r="XO1" s="2"/>
      <c r="XP1" s="2"/>
      <c r="XQ1" s="2"/>
      <c r="XR1" s="2"/>
      <c r="XS1" s="2"/>
      <c r="XT1" s="2"/>
      <c r="XU1" s="2"/>
      <c r="XV1" s="2"/>
      <c r="XW1" s="2"/>
      <c r="XX1" s="2"/>
      <c r="XY1" s="2"/>
      <c r="XZ1" s="2"/>
      <c r="YA1" s="2"/>
      <c r="YB1" s="2"/>
      <c r="YC1" s="2"/>
      <c r="YD1" s="2"/>
      <c r="YE1" s="2"/>
      <c r="YF1" s="2"/>
      <c r="YG1" s="2"/>
      <c r="YH1" s="2"/>
      <c r="YI1" s="2"/>
      <c r="YJ1" s="2"/>
      <c r="YK1" s="2"/>
      <c r="YL1" s="2"/>
      <c r="YM1" s="2"/>
      <c r="YN1" s="2"/>
      <c r="YO1" s="2"/>
      <c r="YP1" s="2"/>
      <c r="YQ1" s="2"/>
      <c r="YR1" s="2"/>
      <c r="YS1" s="2"/>
      <c r="YT1" s="2"/>
      <c r="YU1" s="2"/>
      <c r="YV1" s="2"/>
      <c r="YW1" s="2"/>
      <c r="YX1" s="2"/>
      <c r="YY1" s="2"/>
      <c r="YZ1" s="2"/>
      <c r="ZA1" s="2"/>
      <c r="ZB1" s="2"/>
      <c r="ZC1" s="2"/>
      <c r="ZD1" s="2"/>
      <c r="ZE1" s="2"/>
      <c r="ZF1" s="2"/>
      <c r="ZG1" s="2"/>
      <c r="ZH1" s="2"/>
      <c r="ZI1" s="2"/>
      <c r="ZJ1" s="2"/>
      <c r="ZK1" s="2"/>
      <c r="ZL1" s="2"/>
      <c r="ZM1" s="2"/>
      <c r="ZN1" s="2"/>
      <c r="ZO1" s="2"/>
      <c r="ZP1" s="2"/>
      <c r="ZQ1" s="2"/>
      <c r="ZR1" s="2"/>
      <c r="ZS1" s="2"/>
      <c r="ZT1" s="2"/>
      <c r="ZU1" s="2"/>
      <c r="ZV1" s="2"/>
      <c r="ZW1" s="2"/>
      <c r="ZX1" s="2"/>
      <c r="ZY1" s="2"/>
      <c r="ZZ1" s="2"/>
      <c r="AAA1" s="2"/>
      <c r="AAB1" s="2"/>
      <c r="AAC1" s="2"/>
      <c r="AAD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AP1" s="2"/>
      <c r="AAQ1" s="2"/>
      <c r="AAR1" s="2"/>
      <c r="AAS1" s="2"/>
      <c r="AAT1" s="2"/>
      <c r="AAU1" s="2"/>
      <c r="AAV1" s="2"/>
      <c r="AAW1" s="2"/>
      <c r="AAX1" s="2"/>
      <c r="AAY1" s="2"/>
      <c r="AAZ1" s="2"/>
      <c r="ABA1" s="2"/>
      <c r="ABB1" s="2"/>
      <c r="ABC1" s="2"/>
      <c r="ABD1" s="2"/>
      <c r="ABE1" s="2"/>
      <c r="ABF1" s="2"/>
      <c r="ABG1" s="2"/>
      <c r="ABH1" s="2"/>
      <c r="ABI1" s="2"/>
      <c r="ABJ1" s="2"/>
      <c r="ABK1" s="2"/>
      <c r="ABL1" s="2"/>
      <c r="ABM1" s="2"/>
      <c r="ABN1" s="2"/>
      <c r="ABO1" s="2"/>
      <c r="ABP1" s="2"/>
      <c r="ABQ1" s="2"/>
      <c r="ABR1" s="2"/>
      <c r="ABS1" s="2"/>
      <c r="ABT1" s="2"/>
      <c r="ABU1" s="2"/>
      <c r="ABV1" s="2"/>
      <c r="ABW1" s="2"/>
      <c r="ABX1" s="2"/>
      <c r="ABY1" s="2"/>
      <c r="ABZ1" s="2"/>
      <c r="ACA1" s="2"/>
      <c r="ACB1" s="2"/>
      <c r="ACC1" s="2"/>
      <c r="ACD1" s="2"/>
      <c r="ACE1" s="2"/>
      <c r="ACF1" s="2"/>
      <c r="ACG1" s="2"/>
      <c r="ACH1" s="2"/>
      <c r="ACI1" s="2"/>
      <c r="ACJ1" s="2"/>
      <c r="ACK1" s="2"/>
      <c r="ACL1" s="2"/>
      <c r="ACM1" s="2"/>
      <c r="ACN1" s="2"/>
      <c r="ACO1" s="2"/>
      <c r="ACP1" s="2"/>
      <c r="ACQ1" s="2"/>
      <c r="ACR1" s="2"/>
      <c r="ACS1" s="2"/>
      <c r="ACT1" s="2"/>
      <c r="ACU1" s="2"/>
      <c r="ACV1" s="2"/>
      <c r="ACW1" s="2"/>
      <c r="ACX1" s="2"/>
      <c r="ACY1" s="2"/>
      <c r="ACZ1" s="2"/>
      <c r="ADA1" s="2"/>
      <c r="ADB1" s="2"/>
      <c r="ADC1" s="2"/>
      <c r="ADD1" s="2"/>
      <c r="ADE1" s="2"/>
      <c r="ADF1" s="2"/>
      <c r="ADG1" s="2"/>
      <c r="ADH1" s="2"/>
      <c r="ADI1" s="2"/>
      <c r="ADJ1" s="2"/>
      <c r="ADK1" s="2"/>
      <c r="ADL1" s="2"/>
      <c r="ADM1" s="2"/>
      <c r="ADN1" s="2"/>
      <c r="ADO1" s="2"/>
      <c r="ADP1" s="2"/>
      <c r="ADQ1" s="2"/>
      <c r="ADR1" s="2"/>
      <c r="ADS1" s="2"/>
      <c r="ADT1" s="2"/>
      <c r="ADU1" s="2"/>
      <c r="ADV1" s="2"/>
      <c r="ADW1" s="2"/>
      <c r="ADX1" s="2"/>
      <c r="ADY1" s="2"/>
      <c r="ADZ1" s="2"/>
      <c r="AEA1" s="2"/>
      <c r="AEB1" s="2"/>
      <c r="AEC1" s="2"/>
      <c r="AED1" s="2"/>
      <c r="AEE1" s="2"/>
      <c r="AEF1" s="2"/>
      <c r="AEG1" s="2"/>
      <c r="AEH1" s="2"/>
      <c r="AEI1" s="2"/>
      <c r="AEJ1" s="2"/>
      <c r="AEK1" s="2"/>
      <c r="AEL1" s="2"/>
      <c r="AEM1" s="2"/>
      <c r="AEN1" s="2"/>
      <c r="AEO1" s="2"/>
      <c r="AEP1" s="2"/>
      <c r="AEQ1" s="2"/>
      <c r="AER1" s="2"/>
      <c r="AES1" s="2"/>
      <c r="AET1" s="2"/>
      <c r="AEU1" s="2"/>
      <c r="AEV1" s="2"/>
      <c r="AEW1" s="2"/>
      <c r="AEX1" s="2"/>
      <c r="AEY1" s="2"/>
      <c r="AEZ1" s="2"/>
      <c r="AFA1" s="2"/>
      <c r="AFB1" s="2"/>
      <c r="AFC1" s="2"/>
      <c r="AFD1" s="2"/>
      <c r="AFE1" s="2"/>
      <c r="AFF1" s="2"/>
      <c r="AFG1" s="2"/>
      <c r="AFH1" s="2"/>
      <c r="AFI1" s="2"/>
      <c r="AFJ1" s="2"/>
      <c r="AFK1" s="2"/>
      <c r="AFL1" s="2"/>
      <c r="AFM1" s="2"/>
      <c r="AFN1" s="2"/>
      <c r="AFO1" s="2"/>
      <c r="AFP1" s="2"/>
      <c r="AFQ1" s="2"/>
      <c r="AFR1" s="2"/>
      <c r="AFS1" s="2"/>
      <c r="AFT1" s="2"/>
      <c r="AFU1" s="2"/>
      <c r="AFV1" s="2"/>
      <c r="AFW1" s="2"/>
      <c r="AFX1" s="2"/>
      <c r="AFY1" s="2"/>
      <c r="AFZ1" s="2"/>
      <c r="AGA1" s="2"/>
      <c r="AGB1" s="2"/>
      <c r="AGC1" s="2"/>
      <c r="AGD1" s="2"/>
      <c r="AGE1" s="2"/>
      <c r="AGF1" s="2"/>
      <c r="AGG1" s="2"/>
      <c r="AGH1" s="2"/>
      <c r="AGI1" s="2"/>
      <c r="AGJ1" s="2"/>
      <c r="AGK1" s="2"/>
      <c r="AGL1" s="2"/>
      <c r="AGM1" s="2"/>
      <c r="AGN1" s="2"/>
      <c r="AGO1" s="2"/>
      <c r="AGP1" s="2"/>
      <c r="AGQ1" s="2"/>
      <c r="AGR1" s="2"/>
      <c r="AGS1" s="2"/>
      <c r="AGT1" s="2"/>
      <c r="AGU1" s="2"/>
      <c r="AGV1" s="2"/>
      <c r="AGW1" s="2"/>
      <c r="AGX1" s="2"/>
      <c r="AGY1" s="2"/>
      <c r="AGZ1" s="2"/>
      <c r="AHA1" s="2"/>
      <c r="AHB1" s="2"/>
      <c r="AHC1" s="2"/>
      <c r="AHD1" s="2"/>
      <c r="AHE1" s="2"/>
      <c r="AHF1" s="2"/>
      <c r="AHG1" s="2"/>
      <c r="AHH1" s="2"/>
      <c r="AHI1" s="2"/>
      <c r="AHJ1" s="2"/>
      <c r="AHK1" s="2"/>
      <c r="AHL1" s="2"/>
      <c r="AHM1" s="2"/>
      <c r="AHN1" s="2"/>
      <c r="AHO1" s="2"/>
      <c r="AHP1" s="2"/>
      <c r="AHQ1" s="2"/>
      <c r="AHR1" s="2"/>
      <c r="AHS1" s="2"/>
      <c r="AHT1" s="2"/>
      <c r="AHU1" s="2"/>
      <c r="AHV1" s="2"/>
      <c r="AHW1" s="2"/>
      <c r="AHX1" s="2"/>
      <c r="AHY1" s="2"/>
      <c r="AHZ1" s="2"/>
      <c r="AIA1" s="2"/>
      <c r="AIB1" s="2"/>
      <c r="AIC1" s="2"/>
      <c r="AID1" s="2"/>
      <c r="AIE1" s="2"/>
      <c r="AIF1" s="2"/>
      <c r="AIG1" s="2"/>
      <c r="AIH1" s="2"/>
      <c r="AII1" s="2"/>
      <c r="AIJ1" s="2"/>
      <c r="AIK1" s="2"/>
      <c r="AIL1" s="2"/>
      <c r="AIM1" s="2"/>
      <c r="AIN1" s="2"/>
      <c r="AIO1" s="2"/>
      <c r="AIP1" s="2"/>
      <c r="AIQ1" s="2"/>
      <c r="AIR1" s="2"/>
      <c r="AIS1" s="2"/>
      <c r="AIT1" s="2"/>
      <c r="AIU1" s="2"/>
      <c r="AIV1" s="2"/>
      <c r="AIW1" s="2"/>
      <c r="AIX1" s="2"/>
      <c r="AIY1" s="2"/>
      <c r="AIZ1" s="2"/>
      <c r="AJA1" s="2"/>
      <c r="AJB1" s="2"/>
      <c r="AJC1" s="2"/>
      <c r="AJD1" s="2"/>
      <c r="AJE1" s="2"/>
      <c r="AJF1" s="2"/>
      <c r="AJG1" s="2"/>
      <c r="AJH1" s="2"/>
      <c r="AJI1" s="2"/>
      <c r="AJJ1" s="2"/>
      <c r="AJK1" s="2"/>
      <c r="AJL1" s="2"/>
      <c r="AJM1" s="2"/>
      <c r="AJN1" s="2"/>
      <c r="AJO1" s="2"/>
      <c r="AJP1" s="2"/>
      <c r="AJQ1" s="2"/>
      <c r="AJR1" s="2"/>
      <c r="AJS1" s="2"/>
      <c r="AJT1" s="2"/>
      <c r="AJU1" s="2"/>
      <c r="AJV1" s="2"/>
      <c r="AJW1" s="2"/>
      <c r="AJX1" s="2"/>
      <c r="AJY1" s="2"/>
      <c r="AJZ1" s="2"/>
      <c r="AKA1" s="2"/>
      <c r="AKB1" s="2"/>
      <c r="AKC1" s="2"/>
      <c r="AKD1" s="2"/>
      <c r="AKE1" s="2"/>
      <c r="AKF1" s="2"/>
      <c r="AKG1" s="2"/>
      <c r="AKH1" s="2"/>
      <c r="AKI1" s="2"/>
      <c r="AKJ1" s="2"/>
      <c r="AKK1" s="2"/>
      <c r="AKL1" s="2"/>
      <c r="AKM1" s="2"/>
      <c r="AKN1" s="2"/>
      <c r="AKO1" s="2"/>
      <c r="AKP1" s="2"/>
      <c r="AKQ1" s="2"/>
      <c r="AKR1" s="2"/>
      <c r="AKS1" s="2"/>
      <c r="AKT1" s="2"/>
      <c r="AKU1" s="2"/>
      <c r="AKV1" s="2"/>
      <c r="AKW1" s="2"/>
      <c r="AKX1" s="2"/>
      <c r="AKY1" s="2"/>
      <c r="AKZ1" s="2"/>
      <c r="ALA1" s="2"/>
      <c r="ALB1" s="2"/>
      <c r="ALC1" s="2"/>
      <c r="ALD1" s="2"/>
      <c r="ALE1" s="2"/>
      <c r="ALF1" s="2"/>
      <c r="ALG1" s="2"/>
      <c r="ALH1" s="2"/>
      <c r="ALI1" s="2"/>
      <c r="ALJ1" s="2"/>
      <c r="ALK1" s="2"/>
      <c r="ALL1" s="2"/>
      <c r="ALM1" s="2"/>
      <c r="ALN1" s="2"/>
      <c r="ALO1" s="2"/>
      <c r="ALP1" s="2"/>
      <c r="ALQ1" s="2"/>
      <c r="ALR1" s="2"/>
      <c r="ALS1" s="2"/>
      <c r="ALT1" s="2"/>
      <c r="ALU1" s="2"/>
      <c r="ALV1" s="2"/>
      <c r="ALW1" s="2"/>
      <c r="ALX1" s="2"/>
      <c r="ALY1" s="2"/>
      <c r="ALZ1" s="2"/>
      <c r="AMA1" s="2"/>
      <c r="AMB1" s="2"/>
      <c r="AMC1" s="2"/>
      <c r="AMD1" s="2"/>
      <c r="AME1" s="2"/>
      <c r="AMF1" s="2"/>
      <c r="AMG1" s="2"/>
      <c r="AMH1" s="2"/>
      <c r="AMI1" s="2"/>
      <c r="AMJ1" s="2"/>
      <c r="AMK1" s="2"/>
      <c r="AML1" s="2"/>
      <c r="AMM1" s="2"/>
      <c r="AMN1" s="2"/>
      <c r="AMO1" s="2"/>
      <c r="AMP1" s="2"/>
      <c r="AMQ1" s="2"/>
      <c r="AMR1" s="2"/>
      <c r="AMS1" s="2"/>
      <c r="AMT1" s="2"/>
      <c r="AMU1" s="2"/>
      <c r="AMV1" s="2"/>
      <c r="AMW1" s="2"/>
      <c r="AMX1" s="2"/>
      <c r="AMY1" s="2"/>
      <c r="AMZ1" s="2"/>
      <c r="ANA1" s="2"/>
      <c r="ANB1" s="2"/>
      <c r="ANC1" s="2"/>
      <c r="AND1" s="2"/>
      <c r="ANE1" s="2"/>
      <c r="ANF1" s="2"/>
      <c r="ANG1" s="2"/>
      <c r="ANH1" s="2"/>
      <c r="ANI1" s="2"/>
      <c r="ANJ1" s="2"/>
      <c r="ANK1" s="2"/>
      <c r="ANL1" s="2"/>
      <c r="ANM1" s="2"/>
      <c r="ANN1" s="2"/>
      <c r="ANO1" s="2"/>
      <c r="ANP1" s="2"/>
      <c r="ANQ1" s="2"/>
      <c r="ANR1" s="2"/>
      <c r="ANS1" s="2"/>
      <c r="ANT1" s="2"/>
      <c r="ANU1" s="2"/>
      <c r="ANV1" s="2"/>
      <c r="ANW1" s="2"/>
      <c r="ANX1" s="2"/>
      <c r="ANY1" s="2"/>
      <c r="ANZ1" s="2"/>
      <c r="AOA1" s="2"/>
      <c r="AOB1" s="2"/>
      <c r="AOC1" s="2"/>
      <c r="AOD1" s="2"/>
      <c r="AOE1" s="2"/>
      <c r="AOF1" s="2"/>
      <c r="AOG1" s="2"/>
      <c r="AOH1" s="2"/>
      <c r="AOI1" s="2"/>
      <c r="AOJ1" s="2"/>
      <c r="AOK1" s="2"/>
      <c r="AOL1" s="2"/>
      <c r="AOM1" s="2"/>
      <c r="AON1" s="2"/>
      <c r="AOO1" s="2"/>
      <c r="AOP1" s="2"/>
      <c r="AOQ1" s="2"/>
      <c r="AOR1" s="2"/>
      <c r="AOS1" s="2"/>
      <c r="AOT1" s="2"/>
      <c r="AOU1" s="2"/>
      <c r="AOV1" s="2"/>
      <c r="AOW1" s="2"/>
      <c r="AOX1" s="2"/>
      <c r="AOY1" s="2"/>
      <c r="AOZ1" s="2"/>
      <c r="APA1" s="2"/>
      <c r="APB1" s="2"/>
      <c r="APC1" s="2"/>
      <c r="APD1" s="2"/>
      <c r="APE1" s="2"/>
      <c r="APF1" s="2"/>
      <c r="APG1" s="2"/>
      <c r="APH1" s="2"/>
      <c r="API1" s="2"/>
      <c r="APJ1" s="2"/>
      <c r="APK1" s="2"/>
      <c r="APL1" s="2"/>
      <c r="APM1" s="2"/>
      <c r="APN1" s="2"/>
      <c r="APO1" s="2"/>
      <c r="APP1" s="2"/>
      <c r="APQ1" s="2"/>
      <c r="APR1" s="2"/>
      <c r="APS1" s="2"/>
      <c r="APT1" s="2"/>
      <c r="APU1" s="2"/>
      <c r="APV1" s="2"/>
      <c r="APW1" s="2"/>
      <c r="APX1" s="2"/>
      <c r="APY1" s="2"/>
      <c r="APZ1" s="2"/>
      <c r="AQA1" s="2"/>
      <c r="AQB1" s="2"/>
      <c r="AQC1" s="2"/>
      <c r="AQD1" s="2"/>
      <c r="AQE1" s="2"/>
      <c r="AQF1" s="2"/>
      <c r="AQG1" s="2"/>
      <c r="AQH1" s="2"/>
      <c r="AQI1" s="2"/>
      <c r="AQJ1" s="2"/>
      <c r="AQK1" s="2"/>
      <c r="AQL1" s="2"/>
      <c r="AQM1" s="2"/>
      <c r="AQN1" s="2"/>
      <c r="AQO1" s="2"/>
      <c r="AQP1" s="2"/>
      <c r="AQQ1" s="2"/>
      <c r="AQR1" s="2"/>
      <c r="AQS1" s="2"/>
      <c r="AQT1" s="2"/>
      <c r="AQU1" s="2"/>
      <c r="AQV1" s="2"/>
      <c r="AQW1" s="2"/>
      <c r="AQX1" s="2"/>
      <c r="AQY1" s="2"/>
      <c r="AQZ1" s="2"/>
      <c r="ARA1" s="2"/>
      <c r="ARB1" s="2"/>
      <c r="ARC1" s="2"/>
      <c r="ARD1" s="2"/>
      <c r="ARE1" s="2"/>
      <c r="ARF1" s="2"/>
      <c r="ARG1" s="2"/>
      <c r="ARH1" s="2"/>
      <c r="ARI1" s="2"/>
      <c r="ARJ1" s="2"/>
      <c r="ARK1" s="2"/>
      <c r="ARL1" s="2"/>
      <c r="ARM1" s="2"/>
      <c r="ARN1" s="2"/>
      <c r="ARO1" s="2"/>
      <c r="ARP1" s="2"/>
      <c r="ARQ1" s="2"/>
      <c r="ARR1" s="2"/>
      <c r="ARS1" s="2"/>
      <c r="ART1" s="2"/>
      <c r="ARU1" s="2"/>
      <c r="ARV1" s="2"/>
      <c r="ARW1" s="2"/>
      <c r="ARX1" s="2"/>
      <c r="ARY1" s="2"/>
      <c r="ARZ1" s="2"/>
      <c r="ASA1" s="2"/>
      <c r="ASB1" s="2"/>
      <c r="ASC1" s="2"/>
      <c r="ASD1" s="2"/>
      <c r="ASE1" s="2"/>
      <c r="ASF1" s="2"/>
      <c r="ASG1" s="2"/>
      <c r="ASH1" s="2"/>
      <c r="ASI1" s="2"/>
      <c r="ASJ1" s="2"/>
      <c r="ASK1" s="2"/>
      <c r="ASL1" s="2"/>
      <c r="ASM1" s="2"/>
      <c r="ASN1" s="2"/>
      <c r="ASO1" s="2"/>
      <c r="ASP1" s="2"/>
      <c r="ASQ1" s="2"/>
      <c r="ASR1" s="2"/>
      <c r="ASS1" s="2"/>
      <c r="AST1" s="2"/>
      <c r="ASU1" s="2"/>
      <c r="ASV1" s="2"/>
      <c r="ASW1" s="2"/>
      <c r="ASX1" s="2"/>
      <c r="ASY1" s="2"/>
      <c r="ASZ1" s="2"/>
      <c r="ATA1" s="2"/>
      <c r="ATB1" s="2"/>
      <c r="ATC1" s="2"/>
      <c r="ATD1" s="2"/>
      <c r="ATE1" s="2"/>
      <c r="ATF1" s="2"/>
      <c r="ATG1" s="2"/>
      <c r="ATH1" s="2"/>
      <c r="ATI1" s="2"/>
      <c r="ATJ1" s="2"/>
      <c r="ATK1" s="2"/>
      <c r="ATL1" s="2"/>
      <c r="ATM1" s="2"/>
      <c r="ATN1" s="2"/>
      <c r="ATO1" s="2"/>
      <c r="ATP1" s="2"/>
      <c r="ATQ1" s="2"/>
      <c r="ATR1" s="2"/>
      <c r="ATS1" s="2"/>
      <c r="ATT1" s="2"/>
      <c r="ATU1" s="2"/>
      <c r="ATV1" s="2"/>
      <c r="ATW1" s="2"/>
      <c r="ATX1" s="2"/>
      <c r="ATY1" s="2"/>
      <c r="ATZ1" s="2"/>
      <c r="AUA1" s="2"/>
      <c r="AUB1" s="2"/>
      <c r="AUC1" s="2"/>
      <c r="AUD1" s="2"/>
      <c r="AUE1" s="2"/>
      <c r="AUF1" s="2"/>
      <c r="AUG1" s="2"/>
      <c r="AUH1" s="2"/>
      <c r="AUI1" s="2"/>
      <c r="AUJ1" s="2"/>
      <c r="AUK1" s="2"/>
      <c r="AUL1" s="2"/>
      <c r="AUM1" s="2"/>
      <c r="AUN1" s="2"/>
      <c r="AUO1" s="2"/>
      <c r="AUP1" s="2"/>
      <c r="AUQ1" s="2"/>
      <c r="AUR1" s="2"/>
      <c r="AUS1" s="2"/>
      <c r="AUT1" s="2"/>
      <c r="AUU1" s="2"/>
      <c r="AUV1" s="2"/>
      <c r="AUW1" s="2"/>
      <c r="AUX1" s="2"/>
      <c r="AUY1" s="2"/>
      <c r="AUZ1" s="2"/>
      <c r="AVA1" s="2"/>
      <c r="AVB1" s="2"/>
      <c r="AVC1" s="2"/>
      <c r="AVD1" s="2"/>
      <c r="AVE1" s="2"/>
      <c r="AVF1" s="2"/>
      <c r="AVG1" s="2"/>
      <c r="AVH1" s="2"/>
      <c r="AVI1" s="2"/>
      <c r="AVJ1" s="2"/>
      <c r="AVK1" s="2"/>
      <c r="AVL1" s="2"/>
      <c r="AVM1" s="2"/>
      <c r="AVN1" s="2"/>
      <c r="AVO1" s="2"/>
      <c r="AVP1" s="2"/>
      <c r="AVQ1" s="2"/>
      <c r="AVR1" s="2"/>
      <c r="AVS1" s="2"/>
      <c r="AVT1" s="2"/>
      <c r="AVU1" s="2"/>
      <c r="AVV1" s="2"/>
      <c r="AVW1" s="2"/>
      <c r="AVX1" s="2"/>
      <c r="AVY1" s="2"/>
      <c r="AVZ1" s="2"/>
      <c r="AWA1" s="2"/>
      <c r="AWB1" s="2"/>
      <c r="AWC1" s="2"/>
      <c r="AWD1" s="2"/>
      <c r="AWE1" s="2"/>
      <c r="AWF1" s="2"/>
      <c r="AWG1" s="2"/>
      <c r="AWH1" s="2"/>
      <c r="AWI1" s="2"/>
      <c r="AWJ1" s="2"/>
      <c r="AWK1" s="2"/>
      <c r="AWL1" s="2"/>
      <c r="AWM1" s="2"/>
      <c r="AWN1" s="2"/>
      <c r="AWO1" s="2"/>
      <c r="AWP1" s="2"/>
      <c r="AWQ1" s="2"/>
      <c r="AWR1" s="2"/>
      <c r="AWS1" s="2"/>
      <c r="AWT1" s="2"/>
      <c r="AWU1" s="2"/>
      <c r="AWV1" s="2"/>
      <c r="AWW1" s="2"/>
      <c r="AWX1" s="2"/>
      <c r="AWY1" s="2"/>
      <c r="AWZ1" s="2"/>
      <c r="AXA1" s="2"/>
      <c r="AXB1" s="2"/>
      <c r="AXC1" s="2"/>
      <c r="AXD1" s="2"/>
      <c r="AXE1" s="2"/>
      <c r="AXF1" s="2"/>
      <c r="AXG1" s="2"/>
      <c r="AXH1" s="2"/>
      <c r="AXI1" s="2"/>
      <c r="AXJ1" s="2"/>
      <c r="AXK1" s="2"/>
      <c r="AXL1" s="2"/>
      <c r="AXM1" s="2"/>
      <c r="AXN1" s="2"/>
      <c r="AXO1" s="2"/>
      <c r="AXP1" s="2"/>
      <c r="AXQ1" s="2"/>
      <c r="AXR1" s="2"/>
      <c r="AXS1" s="2"/>
      <c r="AXT1" s="2"/>
      <c r="AXU1" s="2"/>
      <c r="AXV1" s="2"/>
      <c r="AXW1" s="2"/>
      <c r="AXX1" s="2"/>
      <c r="AXY1" s="2"/>
      <c r="AXZ1" s="2"/>
      <c r="AYA1" s="2"/>
      <c r="AYB1" s="2"/>
      <c r="AYC1" s="2"/>
      <c r="AYD1" s="2"/>
      <c r="AYE1" s="2"/>
      <c r="AYF1" s="2"/>
      <c r="AYG1" s="2"/>
      <c r="AYH1" s="2"/>
      <c r="AYI1" s="2"/>
      <c r="AYJ1" s="2"/>
      <c r="AYK1" s="2"/>
      <c r="AYL1" s="2"/>
      <c r="AYM1" s="2"/>
      <c r="AYN1" s="2"/>
      <c r="AYO1" s="2"/>
      <c r="AYP1" s="2"/>
      <c r="AYQ1" s="2"/>
      <c r="AYR1" s="2"/>
      <c r="AYS1" s="2"/>
      <c r="AYT1" s="2"/>
      <c r="AYU1" s="2"/>
      <c r="AYV1" s="2"/>
      <c r="AYW1" s="2"/>
      <c r="AYX1" s="2"/>
      <c r="AYY1" s="2"/>
      <c r="AYZ1" s="2"/>
      <c r="AZA1" s="2"/>
      <c r="AZB1" s="2"/>
      <c r="AZC1" s="2"/>
      <c r="AZD1" s="2"/>
      <c r="AZE1" s="2"/>
      <c r="AZF1" s="2"/>
      <c r="AZG1" s="2"/>
      <c r="AZH1" s="2"/>
      <c r="AZI1" s="2"/>
      <c r="AZJ1" s="2"/>
      <c r="AZK1" s="2"/>
      <c r="AZL1" s="2"/>
      <c r="AZM1" s="2"/>
      <c r="AZN1" s="2"/>
      <c r="AZO1" s="2"/>
      <c r="AZP1" s="2"/>
      <c r="AZQ1" s="2"/>
      <c r="AZR1" s="2"/>
      <c r="AZS1" s="2"/>
      <c r="AZT1" s="2"/>
      <c r="AZU1" s="2"/>
      <c r="AZV1" s="2"/>
      <c r="AZW1" s="2"/>
      <c r="AZX1" s="2"/>
      <c r="AZY1" s="2"/>
      <c r="AZZ1" s="2"/>
      <c r="BAA1" s="2"/>
      <c r="BAB1" s="2"/>
      <c r="BAC1" s="2"/>
      <c r="BAD1" s="2"/>
      <c r="BAE1" s="2"/>
      <c r="BAF1" s="2"/>
      <c r="BAG1" s="2"/>
      <c r="BAH1" s="2"/>
      <c r="BAI1" s="2"/>
      <c r="BAJ1" s="2"/>
      <c r="BAK1" s="2"/>
      <c r="BAL1" s="2"/>
      <c r="BAM1" s="2"/>
      <c r="BAN1" s="2"/>
      <c r="BAO1" s="2"/>
      <c r="BAP1" s="2"/>
      <c r="BAQ1" s="2"/>
      <c r="BAR1" s="2"/>
      <c r="BAS1" s="2"/>
      <c r="BAT1" s="2"/>
      <c r="BAU1" s="2"/>
      <c r="BAV1" s="2"/>
      <c r="BAW1" s="2"/>
      <c r="BAX1" s="2"/>
      <c r="BAY1" s="2"/>
      <c r="BAZ1" s="2"/>
      <c r="BBA1" s="2"/>
      <c r="BBB1" s="2"/>
      <c r="BBC1" s="2"/>
      <c r="BBD1" s="2"/>
      <c r="BBE1" s="2"/>
      <c r="BBF1" s="2"/>
      <c r="BBG1" s="2"/>
      <c r="BBH1" s="2"/>
      <c r="BBI1" s="2"/>
      <c r="BBJ1" s="2"/>
      <c r="BBK1" s="2"/>
      <c r="BBL1" s="2"/>
      <c r="BBM1" s="2"/>
      <c r="BBN1" s="2"/>
      <c r="BBO1" s="2"/>
      <c r="BBP1" s="2"/>
      <c r="BBQ1" s="2"/>
      <c r="BBR1" s="2"/>
      <c r="BBS1" s="2"/>
      <c r="BBT1" s="2"/>
      <c r="BBU1" s="2"/>
      <c r="BBV1" s="2"/>
      <c r="BBW1" s="2"/>
      <c r="BBX1" s="2"/>
      <c r="BBY1" s="2"/>
      <c r="BBZ1" s="2"/>
      <c r="BCA1" s="2"/>
      <c r="BCB1" s="2"/>
      <c r="BCC1" s="2"/>
      <c r="BCD1" s="2"/>
      <c r="BCE1" s="2"/>
      <c r="BCF1" s="2"/>
      <c r="BCG1" s="2"/>
      <c r="BCH1" s="2"/>
      <c r="BCI1" s="2"/>
      <c r="BCJ1" s="2"/>
      <c r="BCK1" s="2"/>
      <c r="BCL1" s="2"/>
      <c r="BCM1" s="2"/>
      <c r="BCN1" s="2"/>
      <c r="BCO1" s="2"/>
      <c r="BCP1" s="2"/>
      <c r="BCQ1" s="2"/>
      <c r="BCR1" s="2"/>
      <c r="BCS1" s="2"/>
      <c r="BCT1" s="2"/>
      <c r="BCU1" s="2"/>
      <c r="BCV1" s="2"/>
      <c r="BCW1" s="2"/>
      <c r="BCX1" s="2"/>
      <c r="BCY1" s="2"/>
      <c r="BCZ1" s="2"/>
      <c r="BDA1" s="2"/>
      <c r="BDB1" s="2"/>
      <c r="BDC1" s="2"/>
      <c r="BDD1" s="2"/>
      <c r="BDE1" s="2"/>
      <c r="BDF1" s="2"/>
      <c r="BDG1" s="2"/>
      <c r="BDH1" s="2"/>
      <c r="BDI1" s="2"/>
      <c r="BDJ1" s="2"/>
      <c r="BDK1" s="2"/>
      <c r="BDL1" s="2"/>
      <c r="BDM1" s="2"/>
      <c r="BDN1" s="2"/>
      <c r="BDO1" s="2"/>
      <c r="BDP1" s="2"/>
      <c r="BDQ1" s="2"/>
      <c r="BDR1" s="2"/>
      <c r="BDS1" s="2"/>
      <c r="BDT1" s="2"/>
      <c r="BDU1" s="2"/>
      <c r="BDV1" s="2"/>
      <c r="BDW1" s="2"/>
      <c r="BDX1" s="2"/>
      <c r="BDY1" s="2"/>
      <c r="BDZ1" s="2"/>
      <c r="BEA1" s="2"/>
      <c r="BEB1" s="2"/>
      <c r="BEC1" s="2"/>
      <c r="BED1" s="2"/>
      <c r="BEE1" s="2"/>
      <c r="BEF1" s="2"/>
      <c r="BEG1" s="2"/>
      <c r="BEH1" s="2"/>
      <c r="BEI1" s="2"/>
      <c r="BEJ1" s="2"/>
      <c r="BEK1" s="2"/>
      <c r="BEL1" s="2"/>
      <c r="BEM1" s="2"/>
      <c r="BEN1" s="2"/>
      <c r="BEO1" s="2"/>
      <c r="BEP1" s="2"/>
      <c r="BEQ1" s="2"/>
      <c r="BER1" s="2"/>
      <c r="BES1" s="2"/>
      <c r="BET1" s="2"/>
      <c r="BEU1" s="2"/>
      <c r="BEV1" s="2"/>
      <c r="BEW1" s="2"/>
      <c r="BEX1" s="2"/>
      <c r="BEY1" s="2"/>
      <c r="BEZ1" s="2"/>
      <c r="BFA1" s="2"/>
      <c r="BFB1" s="2"/>
      <c r="BFC1" s="2"/>
      <c r="BFD1" s="2"/>
      <c r="BFE1" s="2"/>
      <c r="BFF1" s="2"/>
      <c r="BFG1" s="2"/>
      <c r="BFH1" s="2"/>
      <c r="BFI1" s="2"/>
      <c r="BFJ1" s="2"/>
      <c r="BFK1" s="2"/>
      <c r="BFL1" s="2"/>
      <c r="BFM1" s="2"/>
      <c r="BFN1" s="2"/>
      <c r="BFO1" s="2"/>
      <c r="BFP1" s="2"/>
      <c r="BFQ1" s="2"/>
      <c r="BFR1" s="2"/>
      <c r="BFS1" s="2"/>
      <c r="BFT1" s="2"/>
      <c r="BFU1" s="2"/>
      <c r="BFV1" s="2"/>
      <c r="BFW1" s="2"/>
      <c r="BFX1" s="2"/>
      <c r="BFY1" s="2"/>
      <c r="BFZ1" s="2"/>
      <c r="BGA1" s="2"/>
      <c r="BGB1" s="2"/>
      <c r="BGC1" s="2"/>
      <c r="BGD1" s="2"/>
      <c r="BGE1" s="2"/>
      <c r="BGF1" s="2"/>
      <c r="BGG1" s="2"/>
      <c r="BGH1" s="2"/>
      <c r="BGI1" s="2"/>
      <c r="BGJ1" s="2"/>
      <c r="BGK1" s="2"/>
      <c r="BGL1" s="2"/>
      <c r="BGM1" s="2"/>
      <c r="BGN1" s="2"/>
      <c r="BGO1" s="2"/>
      <c r="BGP1" s="2"/>
      <c r="BGQ1" s="2"/>
      <c r="BGR1" s="2"/>
      <c r="BGS1" s="2"/>
      <c r="BGT1" s="2"/>
      <c r="BGU1" s="2"/>
      <c r="BGV1" s="2"/>
      <c r="BGW1" s="2"/>
      <c r="BGX1" s="2"/>
      <c r="BGY1" s="2"/>
      <c r="BGZ1" s="2"/>
      <c r="BHA1" s="2"/>
      <c r="BHB1" s="2"/>
      <c r="BHC1" s="2"/>
      <c r="BHD1" s="2"/>
      <c r="BHE1" s="2"/>
      <c r="BHF1" s="2"/>
      <c r="BHG1" s="2"/>
      <c r="BHH1" s="2"/>
      <c r="BHI1" s="2"/>
      <c r="BHJ1" s="2"/>
      <c r="BHK1" s="2"/>
      <c r="BHL1" s="2"/>
      <c r="BHM1" s="2"/>
      <c r="BHN1" s="2"/>
      <c r="BHO1" s="2"/>
      <c r="BHP1" s="2"/>
      <c r="BHQ1" s="2"/>
      <c r="BHR1" s="2"/>
      <c r="BHS1" s="2"/>
      <c r="BHT1" s="2"/>
      <c r="BHU1" s="2"/>
      <c r="BHV1" s="2"/>
      <c r="BHW1" s="2"/>
      <c r="BHX1" s="2"/>
      <c r="BHY1" s="2"/>
      <c r="BHZ1" s="2"/>
      <c r="BIA1" s="2"/>
      <c r="BIB1" s="2"/>
      <c r="BIC1" s="2"/>
      <c r="BID1" s="2"/>
      <c r="BIE1" s="2"/>
      <c r="BIF1" s="2"/>
      <c r="BIG1" s="2"/>
      <c r="BIH1" s="2"/>
      <c r="BII1" s="2"/>
      <c r="BIJ1" s="2"/>
      <c r="BIK1" s="2"/>
      <c r="BIL1" s="2"/>
      <c r="BIM1" s="2"/>
      <c r="BIN1" s="2"/>
      <c r="BIO1" s="2"/>
      <c r="BIP1" s="2"/>
      <c r="BIQ1" s="2"/>
      <c r="BIR1" s="2"/>
      <c r="BIS1" s="2"/>
      <c r="BIT1" s="2"/>
      <c r="BIU1" s="2"/>
      <c r="BIV1" s="2"/>
      <c r="BIW1" s="2"/>
      <c r="BIX1" s="2"/>
      <c r="BIY1" s="2"/>
      <c r="BIZ1" s="2"/>
      <c r="BJA1" s="2"/>
      <c r="BJB1" s="2"/>
      <c r="BJC1" s="2"/>
      <c r="BJD1" s="2"/>
      <c r="BJE1" s="2"/>
      <c r="BJF1" s="2"/>
      <c r="BJG1" s="2"/>
      <c r="BJH1" s="2"/>
      <c r="BJI1" s="2"/>
      <c r="BJJ1" s="2"/>
      <c r="BJK1" s="2"/>
      <c r="BJL1" s="2"/>
      <c r="BJM1" s="2"/>
      <c r="BJN1" s="2"/>
      <c r="BJO1" s="2"/>
      <c r="BJP1" s="2"/>
      <c r="BJQ1" s="2"/>
      <c r="BJR1" s="2"/>
      <c r="BJS1" s="2"/>
      <c r="BJT1" s="2"/>
      <c r="BJU1" s="2"/>
      <c r="BJV1" s="2"/>
      <c r="BJW1" s="2"/>
      <c r="BJX1" s="2"/>
      <c r="BJY1" s="2"/>
      <c r="BJZ1" s="2"/>
      <c r="BKA1" s="2"/>
      <c r="BKB1" s="2"/>
      <c r="BKC1" s="2"/>
      <c r="BKD1" s="2"/>
      <c r="BKE1" s="2"/>
      <c r="BKF1" s="2"/>
      <c r="BKG1" s="2"/>
      <c r="BKH1" s="2"/>
      <c r="BKI1" s="2"/>
      <c r="BKJ1" s="2"/>
      <c r="BKK1" s="2"/>
      <c r="BKL1" s="2"/>
      <c r="BKM1" s="2"/>
      <c r="BKN1" s="2"/>
      <c r="BKO1" s="2"/>
      <c r="BKP1" s="2"/>
      <c r="BKQ1" s="2"/>
      <c r="BKR1" s="2"/>
      <c r="BKS1" s="2"/>
      <c r="BKT1" s="2"/>
      <c r="BKU1" s="2"/>
      <c r="BKV1" s="2"/>
      <c r="BKW1" s="2"/>
      <c r="BKX1" s="2"/>
      <c r="BKY1" s="2"/>
      <c r="BKZ1" s="2"/>
      <c r="BLA1" s="2"/>
      <c r="BLB1" s="2"/>
      <c r="BLC1" s="2"/>
      <c r="BLD1" s="2"/>
      <c r="BLE1" s="2"/>
      <c r="BLF1" s="2"/>
      <c r="BLG1" s="2"/>
      <c r="BLH1" s="2"/>
      <c r="BLI1" s="2"/>
      <c r="BLJ1" s="2"/>
      <c r="BLK1" s="2"/>
      <c r="BLL1" s="2"/>
      <c r="BLM1" s="2"/>
      <c r="BLN1" s="2"/>
      <c r="BLO1" s="2"/>
      <c r="BLP1" s="2"/>
      <c r="BLQ1" s="2"/>
      <c r="BLR1" s="2"/>
      <c r="BLS1" s="2"/>
      <c r="BLT1" s="2"/>
      <c r="BLU1" s="2"/>
      <c r="BLV1" s="2"/>
      <c r="BLW1" s="2"/>
      <c r="BLX1" s="2"/>
      <c r="BLY1" s="2"/>
      <c r="BLZ1" s="2"/>
      <c r="BMA1" s="2"/>
      <c r="BMB1" s="2"/>
      <c r="BMC1" s="2"/>
      <c r="BMD1" s="2"/>
      <c r="BME1" s="2"/>
      <c r="BMF1" s="2"/>
      <c r="BMG1" s="2"/>
      <c r="BMH1" s="2"/>
      <c r="BMI1" s="2"/>
      <c r="BMJ1" s="2"/>
      <c r="BMK1" s="2"/>
      <c r="BML1" s="2"/>
      <c r="BMM1" s="2"/>
      <c r="BMN1" s="2"/>
      <c r="BMO1" s="2"/>
      <c r="BMP1" s="2"/>
      <c r="BMQ1" s="2"/>
      <c r="BMR1" s="2"/>
      <c r="BMS1" s="2"/>
      <c r="BMT1" s="2"/>
      <c r="BMU1" s="2"/>
      <c r="BMV1" s="2"/>
      <c r="BMW1" s="2"/>
      <c r="BMX1" s="2"/>
      <c r="BMY1" s="2"/>
      <c r="BMZ1" s="2"/>
      <c r="BNA1" s="2"/>
      <c r="BNB1" s="2"/>
      <c r="BNC1" s="2"/>
      <c r="BND1" s="2"/>
      <c r="BNE1" s="2"/>
      <c r="BNF1" s="2"/>
      <c r="BNG1" s="2"/>
      <c r="BNH1" s="2"/>
      <c r="BNI1" s="2"/>
      <c r="BNJ1" s="2"/>
      <c r="BNK1" s="2"/>
      <c r="BNL1" s="2"/>
      <c r="BNM1" s="2"/>
      <c r="BNN1" s="2"/>
      <c r="BNO1" s="2"/>
      <c r="BNP1" s="2"/>
      <c r="BNQ1" s="2"/>
      <c r="BNR1" s="2"/>
      <c r="BNS1" s="2"/>
      <c r="BNT1" s="2"/>
      <c r="BNU1" s="2"/>
      <c r="BNV1" s="2"/>
      <c r="BNW1" s="2"/>
      <c r="BNX1" s="2"/>
      <c r="BNY1" s="2"/>
      <c r="BNZ1" s="2"/>
      <c r="BOA1" s="2"/>
      <c r="BOB1" s="2"/>
      <c r="BOC1" s="2"/>
      <c r="BOD1" s="2"/>
      <c r="BOE1" s="2"/>
      <c r="BOF1" s="2"/>
      <c r="BOG1" s="2"/>
      <c r="BOH1" s="2"/>
      <c r="BOI1" s="2"/>
      <c r="BOJ1" s="2"/>
      <c r="BOK1" s="2"/>
      <c r="BOL1" s="2"/>
      <c r="BOM1" s="2"/>
      <c r="BON1" s="2"/>
      <c r="BOO1" s="2"/>
      <c r="BOP1" s="2"/>
      <c r="BOQ1" s="2"/>
      <c r="BOR1" s="2"/>
      <c r="BOS1" s="2"/>
      <c r="BOT1" s="2"/>
      <c r="BOU1" s="2"/>
      <c r="BOV1" s="2"/>
      <c r="BOW1" s="2"/>
      <c r="BOX1" s="2"/>
      <c r="BOY1" s="2"/>
      <c r="BOZ1" s="2"/>
      <c r="BPA1" s="2"/>
      <c r="BPB1" s="2"/>
      <c r="BPC1" s="2"/>
      <c r="BPD1" s="2"/>
      <c r="BPE1" s="2"/>
      <c r="BPF1" s="2"/>
      <c r="BPG1" s="2"/>
      <c r="BPH1" s="2"/>
      <c r="BPI1" s="2"/>
      <c r="BPJ1" s="2"/>
      <c r="BPK1" s="2"/>
      <c r="BPL1" s="2"/>
      <c r="BPM1" s="2"/>
      <c r="BPN1" s="2"/>
      <c r="BPO1" s="2"/>
      <c r="BPP1" s="2"/>
      <c r="BPQ1" s="2"/>
      <c r="BPR1" s="2"/>
      <c r="BPS1" s="2"/>
      <c r="BPT1" s="2"/>
      <c r="BPU1" s="2"/>
      <c r="BPV1" s="2"/>
      <c r="BPW1" s="2"/>
      <c r="BPX1" s="2"/>
      <c r="BPY1" s="2"/>
      <c r="BPZ1" s="2"/>
      <c r="BQA1" s="2"/>
      <c r="BQB1" s="2"/>
      <c r="BQC1" s="2"/>
      <c r="BQD1" s="2"/>
      <c r="BQE1" s="2"/>
      <c r="BQF1" s="2"/>
      <c r="BQG1" s="2"/>
      <c r="BQH1" s="2"/>
      <c r="BQI1" s="2"/>
      <c r="BQJ1" s="2"/>
      <c r="BQK1" s="2"/>
      <c r="BQL1" s="2"/>
      <c r="BQM1" s="2"/>
      <c r="BQN1" s="2"/>
      <c r="BQO1" s="2"/>
      <c r="BQP1" s="2"/>
      <c r="BQQ1" s="2"/>
      <c r="BQR1" s="2"/>
      <c r="BQS1" s="2"/>
      <c r="BQT1" s="2"/>
      <c r="BQU1" s="2"/>
      <c r="BQV1" s="2"/>
      <c r="BQW1" s="2"/>
      <c r="BQX1" s="2"/>
      <c r="BQY1" s="2"/>
      <c r="BQZ1" s="2"/>
      <c r="BRA1" s="2"/>
      <c r="BRB1" s="2"/>
      <c r="BRC1" s="2"/>
      <c r="BRD1" s="2"/>
      <c r="BRE1" s="2"/>
      <c r="BRF1" s="2"/>
      <c r="BRG1" s="2"/>
      <c r="BRH1" s="2"/>
      <c r="BRI1" s="2"/>
      <c r="BRJ1" s="2"/>
      <c r="BRK1" s="2"/>
      <c r="BRL1" s="2"/>
      <c r="BRM1" s="2"/>
      <c r="BRN1" s="2"/>
      <c r="BRO1" s="2"/>
      <c r="BRP1" s="2"/>
      <c r="BRQ1" s="2"/>
      <c r="BRR1" s="2"/>
      <c r="BRS1" s="2"/>
      <c r="BRT1" s="2"/>
      <c r="BRU1" s="2"/>
      <c r="BRV1" s="2"/>
      <c r="BRW1" s="2"/>
      <c r="BRX1" s="2"/>
      <c r="BRY1" s="2"/>
      <c r="BRZ1" s="2"/>
      <c r="BSA1" s="2"/>
      <c r="BSB1" s="2"/>
      <c r="BSC1" s="2"/>
      <c r="BSD1" s="2"/>
      <c r="BSE1" s="2"/>
      <c r="BSF1" s="2"/>
      <c r="BSG1" s="2"/>
      <c r="BSH1" s="2"/>
      <c r="BSI1" s="2"/>
      <c r="BSJ1" s="2"/>
      <c r="BSK1" s="2"/>
      <c r="BSL1" s="2"/>
      <c r="BSM1" s="2"/>
      <c r="BSN1" s="2"/>
      <c r="BSO1" s="2"/>
      <c r="BSP1" s="2"/>
      <c r="BSQ1" s="2"/>
      <c r="BSR1" s="2"/>
      <c r="BSS1" s="2"/>
      <c r="BST1" s="2"/>
      <c r="BSU1" s="2"/>
      <c r="BSV1" s="2"/>
      <c r="BSW1" s="2"/>
      <c r="BSX1" s="2"/>
      <c r="BSY1" s="2"/>
      <c r="BSZ1" s="2"/>
      <c r="BTA1" s="2"/>
      <c r="BTB1" s="2"/>
      <c r="BTC1" s="2"/>
      <c r="BTD1" s="2"/>
      <c r="BTE1" s="2"/>
      <c r="BTF1" s="2"/>
      <c r="BTG1" s="2"/>
      <c r="BTH1" s="2"/>
      <c r="BTI1" s="2"/>
      <c r="BTJ1" s="2"/>
      <c r="BTK1" s="2"/>
      <c r="BTL1" s="2"/>
      <c r="BTM1" s="2"/>
      <c r="BTN1" s="2"/>
      <c r="BTO1" s="2"/>
      <c r="BTP1" s="2"/>
      <c r="BTQ1" s="2"/>
      <c r="BTR1" s="2"/>
      <c r="BTS1" s="2"/>
      <c r="BTT1" s="2"/>
      <c r="BTU1" s="2"/>
      <c r="BTV1" s="2"/>
      <c r="BTW1" s="2"/>
      <c r="BTX1" s="2"/>
      <c r="BTY1" s="2"/>
      <c r="BTZ1" s="2"/>
      <c r="BUA1" s="2"/>
      <c r="BUB1" s="2"/>
      <c r="BUC1" s="2"/>
      <c r="BUD1" s="2"/>
      <c r="BUE1" s="2"/>
      <c r="BUF1" s="2"/>
      <c r="BUG1" s="2"/>
      <c r="BUH1" s="2"/>
      <c r="BUI1" s="2"/>
      <c r="BUJ1" s="2"/>
      <c r="BUK1" s="2"/>
      <c r="BUL1" s="2"/>
      <c r="BUM1" s="2"/>
      <c r="BUN1" s="2"/>
      <c r="BUO1" s="2"/>
      <c r="BUP1" s="2"/>
      <c r="BUQ1" s="2"/>
      <c r="BUR1" s="2"/>
      <c r="BUS1" s="2"/>
      <c r="BUT1" s="2"/>
      <c r="BUU1" s="2"/>
      <c r="BUV1" s="2"/>
      <c r="BUW1" s="2"/>
      <c r="BUX1" s="2"/>
      <c r="BUY1" s="2"/>
      <c r="BUZ1" s="2"/>
      <c r="BVA1" s="2"/>
      <c r="BVB1" s="2"/>
      <c r="BVC1" s="2"/>
      <c r="BVD1" s="2"/>
      <c r="BVE1" s="2"/>
      <c r="BVF1" s="2"/>
      <c r="BVG1" s="2"/>
      <c r="BVH1" s="2"/>
      <c r="BVI1" s="2"/>
      <c r="BVJ1" s="2"/>
      <c r="BVK1" s="2"/>
      <c r="BVL1" s="2"/>
      <c r="BVM1" s="2"/>
      <c r="BVN1" s="2"/>
      <c r="BVO1" s="2"/>
      <c r="BVP1" s="2"/>
      <c r="BVQ1" s="2"/>
      <c r="BVR1" s="2"/>
      <c r="BVS1" s="2"/>
      <c r="BVT1" s="2"/>
      <c r="BVU1" s="2"/>
      <c r="BVV1" s="2"/>
      <c r="BVW1" s="2"/>
      <c r="BVX1" s="2"/>
      <c r="BVY1" s="2"/>
      <c r="BVZ1" s="2"/>
      <c r="BWA1" s="2"/>
      <c r="BWB1" s="2"/>
      <c r="BWC1" s="2"/>
      <c r="BWD1" s="2"/>
      <c r="BWE1" s="2"/>
      <c r="BWF1" s="2"/>
      <c r="BWG1" s="2"/>
      <c r="BWH1" s="2"/>
      <c r="BWI1" s="2"/>
      <c r="BWJ1" s="2"/>
      <c r="BWK1" s="2"/>
      <c r="BWL1" s="2"/>
      <c r="BWM1" s="2"/>
      <c r="BWN1" s="2"/>
      <c r="BWO1" s="2"/>
      <c r="BWP1" s="2"/>
      <c r="BWQ1" s="2"/>
      <c r="BWR1" s="2"/>
      <c r="BWS1" s="2"/>
      <c r="BWT1" s="2"/>
      <c r="BWU1" s="2"/>
      <c r="BWV1" s="2"/>
      <c r="BWW1" s="2"/>
      <c r="BWX1" s="2"/>
      <c r="BWY1" s="2"/>
      <c r="BWZ1" s="2"/>
      <c r="BXA1" s="2"/>
      <c r="BXB1" s="2"/>
      <c r="BXC1" s="2"/>
      <c r="BXD1" s="2"/>
      <c r="BXE1" s="2"/>
      <c r="BXF1" s="2"/>
      <c r="BXG1" s="2"/>
      <c r="BXH1" s="2"/>
      <c r="BXI1" s="2"/>
      <c r="BXJ1" s="2"/>
      <c r="BXK1" s="2"/>
      <c r="BXL1" s="2"/>
      <c r="BXM1" s="2"/>
      <c r="BXN1" s="2"/>
      <c r="BXO1" s="2"/>
      <c r="BXP1" s="2"/>
      <c r="BXQ1" s="2"/>
      <c r="BXR1" s="2"/>
      <c r="BXS1" s="2"/>
      <c r="BXT1" s="2"/>
      <c r="BXU1" s="2"/>
      <c r="BXV1" s="2"/>
      <c r="BXW1" s="2"/>
      <c r="BXX1" s="2"/>
      <c r="BXY1" s="2"/>
      <c r="BXZ1" s="2"/>
      <c r="BYA1" s="2"/>
      <c r="BYB1" s="2"/>
      <c r="BYC1" s="2"/>
      <c r="BYD1" s="2"/>
      <c r="BYE1" s="2"/>
      <c r="BYF1" s="2"/>
      <c r="BYG1" s="2"/>
      <c r="BYH1" s="2"/>
      <c r="BYI1" s="2"/>
      <c r="BYJ1" s="2"/>
      <c r="BYK1" s="2"/>
      <c r="BYL1" s="2"/>
      <c r="BYM1" s="2"/>
      <c r="BYN1" s="2"/>
      <c r="BYO1" s="2"/>
      <c r="BYP1" s="2"/>
      <c r="BYQ1" s="2"/>
      <c r="BYR1" s="2"/>
      <c r="BYS1" s="2"/>
      <c r="BYT1" s="2"/>
      <c r="BYU1" s="2"/>
      <c r="BYV1" s="2"/>
      <c r="BYW1" s="2"/>
      <c r="BYX1" s="2"/>
      <c r="BYY1" s="2"/>
      <c r="BYZ1" s="2"/>
      <c r="BZA1" s="2"/>
      <c r="BZB1" s="2"/>
      <c r="BZC1" s="2"/>
      <c r="BZD1" s="2"/>
      <c r="BZE1" s="2"/>
      <c r="BZF1" s="2"/>
      <c r="BZG1" s="2"/>
      <c r="BZH1" s="2"/>
      <c r="BZI1" s="2"/>
      <c r="BZJ1" s="2"/>
      <c r="BZK1" s="2"/>
      <c r="BZL1" s="2"/>
      <c r="BZM1" s="2"/>
      <c r="BZN1" s="2"/>
      <c r="BZO1" s="2"/>
      <c r="BZP1" s="2"/>
      <c r="BZQ1" s="2"/>
      <c r="BZR1" s="2"/>
      <c r="BZS1" s="2"/>
      <c r="BZT1" s="2"/>
      <c r="BZU1" s="2"/>
      <c r="BZV1" s="2"/>
      <c r="BZW1" s="2"/>
      <c r="BZX1" s="2"/>
      <c r="BZY1" s="2"/>
      <c r="BZZ1" s="2"/>
      <c r="CAA1" s="2"/>
      <c r="CAB1" s="2"/>
      <c r="CAC1" s="2"/>
      <c r="CAD1" s="2"/>
      <c r="CAE1" s="2"/>
      <c r="CAF1" s="2"/>
      <c r="CAG1" s="2"/>
      <c r="CAH1" s="2"/>
      <c r="CAI1" s="2"/>
      <c r="CAJ1" s="2"/>
      <c r="CAK1" s="2"/>
      <c r="CAL1" s="2"/>
      <c r="CAM1" s="2"/>
      <c r="CAN1" s="2"/>
      <c r="CAO1" s="2"/>
      <c r="CAP1" s="2"/>
      <c r="CAQ1" s="2"/>
      <c r="CAR1" s="2"/>
      <c r="CAS1" s="2"/>
      <c r="CAT1" s="2"/>
      <c r="CAU1" s="2"/>
      <c r="CAV1" s="2"/>
      <c r="CAW1" s="2"/>
      <c r="CAX1" s="2"/>
      <c r="CAY1" s="2"/>
      <c r="CAZ1" s="2"/>
      <c r="CBA1" s="2"/>
      <c r="CBB1" s="2"/>
      <c r="CBC1" s="2"/>
      <c r="CBD1" s="2"/>
      <c r="CBE1" s="2"/>
      <c r="CBF1" s="2"/>
      <c r="CBG1" s="2"/>
      <c r="CBH1" s="2"/>
      <c r="CBI1" s="2"/>
      <c r="CBJ1" s="2"/>
      <c r="CBK1" s="2"/>
      <c r="CBL1" s="2"/>
      <c r="CBM1" s="2"/>
      <c r="CBN1" s="2"/>
      <c r="CBO1" s="2"/>
      <c r="CBP1" s="2"/>
      <c r="CBQ1" s="2"/>
      <c r="CBR1" s="2"/>
      <c r="CBS1" s="2"/>
      <c r="CBT1" s="2"/>
      <c r="CBU1" s="2"/>
      <c r="CBV1" s="2"/>
      <c r="CBW1" s="2"/>
      <c r="CBX1" s="2"/>
      <c r="CBY1" s="2"/>
      <c r="CBZ1" s="2"/>
      <c r="CCA1" s="2"/>
      <c r="CCB1" s="2"/>
      <c r="CCC1" s="2"/>
      <c r="CCD1" s="2"/>
      <c r="CCE1" s="2"/>
      <c r="CCF1" s="2"/>
      <c r="CCG1" s="2"/>
      <c r="CCH1" s="2"/>
      <c r="CCI1" s="2"/>
      <c r="CCJ1" s="2"/>
      <c r="CCK1" s="2"/>
      <c r="CCL1" s="2"/>
      <c r="CCM1" s="2"/>
      <c r="CCN1" s="2"/>
      <c r="CCO1" s="2"/>
      <c r="CCP1" s="2"/>
      <c r="CCQ1" s="2"/>
      <c r="CCR1" s="2"/>
      <c r="CCS1" s="2"/>
      <c r="CCT1" s="2"/>
      <c r="CCU1" s="2"/>
      <c r="CCV1" s="2"/>
      <c r="CCW1" s="2"/>
      <c r="CCX1" s="2"/>
      <c r="CCY1" s="2"/>
      <c r="CCZ1" s="2"/>
      <c r="CDA1" s="2"/>
      <c r="CDB1" s="2"/>
      <c r="CDC1" s="2"/>
      <c r="CDD1" s="2"/>
      <c r="CDE1" s="2"/>
      <c r="CDF1" s="2"/>
      <c r="CDG1" s="2"/>
      <c r="CDH1" s="2"/>
      <c r="CDI1" s="2"/>
      <c r="CDJ1" s="2"/>
      <c r="CDK1" s="2"/>
      <c r="CDL1" s="2"/>
      <c r="CDM1" s="2"/>
      <c r="CDN1" s="2"/>
      <c r="CDO1" s="2"/>
      <c r="CDP1" s="2"/>
      <c r="CDQ1" s="2"/>
      <c r="CDR1" s="2"/>
      <c r="CDS1" s="2"/>
      <c r="CDT1" s="2"/>
      <c r="CDU1" s="2"/>
      <c r="CDV1" s="2"/>
      <c r="CDW1" s="2"/>
      <c r="CDX1" s="2"/>
      <c r="CDY1" s="2"/>
      <c r="CDZ1" s="2"/>
      <c r="CEA1" s="2"/>
      <c r="CEB1" s="2"/>
      <c r="CEC1" s="2"/>
      <c r="CED1" s="2"/>
      <c r="CEE1" s="2"/>
      <c r="CEF1" s="2"/>
      <c r="CEG1" s="2"/>
      <c r="CEH1" s="2"/>
      <c r="CEI1" s="2"/>
      <c r="CEJ1" s="2"/>
      <c r="CEK1" s="2"/>
      <c r="CEL1" s="2"/>
      <c r="CEM1" s="2"/>
      <c r="CEN1" s="2"/>
      <c r="CEO1" s="2"/>
      <c r="CEP1" s="2"/>
      <c r="CEQ1" s="2"/>
      <c r="CER1" s="2"/>
      <c r="CES1" s="2"/>
      <c r="CET1" s="2"/>
      <c r="CEU1" s="2"/>
      <c r="CEV1" s="2"/>
      <c r="CEW1" s="2"/>
      <c r="CEX1" s="2"/>
      <c r="CEY1" s="2"/>
      <c r="CEZ1" s="2"/>
      <c r="CFA1" s="2"/>
      <c r="CFB1" s="2"/>
      <c r="CFC1" s="2"/>
      <c r="CFD1" s="2"/>
      <c r="CFE1" s="2"/>
      <c r="CFF1" s="2"/>
      <c r="CFG1" s="2"/>
      <c r="CFH1" s="2"/>
      <c r="CFI1" s="2"/>
      <c r="CFJ1" s="2"/>
      <c r="CFK1" s="2"/>
      <c r="CFL1" s="2"/>
      <c r="CFM1" s="2"/>
      <c r="CFN1" s="2"/>
      <c r="CFO1" s="2"/>
      <c r="CFP1" s="2"/>
      <c r="CFQ1" s="2"/>
      <c r="CFR1" s="2"/>
      <c r="CFS1" s="2"/>
      <c r="CFT1" s="2"/>
      <c r="CFU1" s="2"/>
      <c r="CFV1" s="2"/>
      <c r="CFW1" s="2"/>
      <c r="CFX1" s="2"/>
      <c r="CFY1" s="2"/>
      <c r="CFZ1" s="2"/>
      <c r="CGA1" s="2"/>
      <c r="CGB1" s="2"/>
      <c r="CGC1" s="2"/>
      <c r="CGD1" s="2"/>
      <c r="CGE1" s="2"/>
      <c r="CGF1" s="2"/>
      <c r="CGG1" s="2"/>
      <c r="CGH1" s="2"/>
      <c r="CGI1" s="2"/>
      <c r="CGJ1" s="2"/>
      <c r="CGK1" s="2"/>
      <c r="CGL1" s="2"/>
      <c r="CGM1" s="2"/>
      <c r="CGN1" s="2"/>
      <c r="CGO1" s="2"/>
      <c r="CGP1" s="2"/>
      <c r="CGQ1" s="2"/>
      <c r="CGR1" s="2"/>
      <c r="CGS1" s="2"/>
      <c r="CGT1" s="2"/>
      <c r="CGU1" s="2"/>
      <c r="CGV1" s="2"/>
      <c r="CGW1" s="2"/>
      <c r="CGX1" s="2"/>
      <c r="CGY1" s="2"/>
      <c r="CGZ1" s="2"/>
      <c r="CHA1" s="2"/>
      <c r="CHB1" s="2"/>
      <c r="CHC1" s="2"/>
      <c r="CHD1" s="2"/>
      <c r="CHE1" s="2"/>
      <c r="CHF1" s="2"/>
      <c r="CHG1" s="2"/>
      <c r="CHH1" s="2"/>
      <c r="CHI1" s="2"/>
      <c r="CHJ1" s="2"/>
      <c r="CHK1" s="2"/>
      <c r="CHL1" s="2"/>
      <c r="CHM1" s="2"/>
      <c r="CHN1" s="2"/>
      <c r="CHO1" s="2"/>
      <c r="CHP1" s="2"/>
      <c r="CHQ1" s="2"/>
      <c r="CHR1" s="2"/>
      <c r="CHS1" s="2"/>
      <c r="CHT1" s="2"/>
      <c r="CHU1" s="2"/>
      <c r="CHV1" s="2"/>
      <c r="CHW1" s="2"/>
      <c r="CHX1" s="2"/>
      <c r="CHY1" s="2"/>
      <c r="CHZ1" s="2"/>
      <c r="CIA1" s="2"/>
      <c r="CIB1" s="2"/>
      <c r="CIC1" s="2"/>
      <c r="CID1" s="2"/>
      <c r="CIE1" s="2"/>
      <c r="CIF1" s="2"/>
      <c r="CIG1" s="2"/>
      <c r="CIH1" s="2"/>
      <c r="CII1" s="2"/>
      <c r="CIJ1" s="2"/>
      <c r="CIK1" s="2"/>
      <c r="CIL1" s="2"/>
      <c r="CIM1" s="2"/>
      <c r="CIN1" s="2"/>
      <c r="CIO1" s="2"/>
      <c r="CIP1" s="2"/>
      <c r="CIQ1" s="2"/>
      <c r="CIR1" s="2"/>
      <c r="CIS1" s="2"/>
      <c r="CIT1" s="2"/>
      <c r="CIU1" s="2"/>
      <c r="CIV1" s="2"/>
      <c r="CIW1" s="2"/>
      <c r="CIX1" s="2"/>
      <c r="CIY1" s="2"/>
      <c r="CIZ1" s="2"/>
      <c r="CJA1" s="2"/>
      <c r="CJB1" s="2"/>
      <c r="CJC1" s="2"/>
      <c r="CJD1" s="2"/>
      <c r="CJE1" s="2"/>
      <c r="CJF1" s="2"/>
      <c r="CJG1" s="2"/>
      <c r="CJH1" s="2"/>
      <c r="CJI1" s="2"/>
      <c r="CJJ1" s="2"/>
      <c r="CJK1" s="2"/>
      <c r="CJL1" s="2"/>
      <c r="CJM1" s="2"/>
      <c r="CJN1" s="2"/>
      <c r="CJO1" s="2"/>
      <c r="CJP1" s="2"/>
      <c r="CJQ1" s="2"/>
      <c r="CJR1" s="2"/>
      <c r="CJS1" s="2"/>
      <c r="CJT1" s="2"/>
      <c r="CJU1" s="2"/>
      <c r="CJV1" s="2"/>
      <c r="CJW1" s="2"/>
      <c r="CJX1" s="2"/>
      <c r="CJY1" s="2"/>
      <c r="CJZ1" s="2"/>
      <c r="CKA1" s="2"/>
      <c r="CKB1" s="2"/>
      <c r="CKC1" s="2"/>
      <c r="CKD1" s="2"/>
      <c r="CKE1" s="2"/>
      <c r="CKF1" s="2"/>
      <c r="CKG1" s="2"/>
      <c r="CKH1" s="2"/>
      <c r="CKI1" s="2"/>
      <c r="CKJ1" s="2"/>
      <c r="CKK1" s="2"/>
      <c r="CKL1" s="2"/>
      <c r="CKM1" s="2"/>
      <c r="CKN1" s="2"/>
      <c r="CKO1" s="2"/>
      <c r="CKP1" s="2"/>
      <c r="CKQ1" s="2"/>
      <c r="CKR1" s="2"/>
      <c r="CKS1" s="2"/>
      <c r="CKT1" s="2"/>
      <c r="CKU1" s="2"/>
      <c r="CKV1" s="2"/>
      <c r="CKW1" s="2"/>
      <c r="CKX1" s="2"/>
      <c r="CKY1" s="2"/>
      <c r="CKZ1" s="2"/>
      <c r="CLA1" s="2"/>
      <c r="CLB1" s="2"/>
      <c r="CLC1" s="2"/>
      <c r="CLD1" s="2"/>
      <c r="CLE1" s="2"/>
      <c r="CLF1" s="2"/>
      <c r="CLG1" s="2"/>
      <c r="CLH1" s="2"/>
      <c r="CLI1" s="2"/>
      <c r="CLJ1" s="2"/>
      <c r="CLK1" s="2"/>
      <c r="CLL1" s="2"/>
      <c r="CLM1" s="2"/>
      <c r="CLN1" s="2"/>
      <c r="CLO1" s="2"/>
      <c r="CLP1" s="2"/>
      <c r="CLQ1" s="2"/>
      <c r="CLR1" s="2"/>
      <c r="CLS1" s="2"/>
      <c r="CLT1" s="2"/>
      <c r="CLU1" s="2"/>
      <c r="CLV1" s="2"/>
      <c r="CLW1" s="2"/>
      <c r="CLX1" s="2"/>
      <c r="CLY1" s="2"/>
      <c r="CLZ1" s="2"/>
      <c r="CMA1" s="2"/>
      <c r="CMB1" s="2"/>
      <c r="CMC1" s="2"/>
      <c r="CMD1" s="2"/>
      <c r="CME1" s="2"/>
      <c r="CMF1" s="2"/>
      <c r="CMG1" s="2"/>
      <c r="CMH1" s="2"/>
      <c r="CMI1" s="2"/>
      <c r="CMJ1" s="2"/>
      <c r="CMK1" s="2"/>
      <c r="CML1" s="2"/>
      <c r="CMM1" s="2"/>
      <c r="CMN1" s="2"/>
      <c r="CMO1" s="2"/>
      <c r="CMP1" s="2"/>
      <c r="CMQ1" s="2"/>
      <c r="CMR1" s="2"/>
      <c r="CMS1" s="2"/>
      <c r="CMT1" s="2"/>
      <c r="CMU1" s="2"/>
      <c r="CMV1" s="2"/>
      <c r="CMW1" s="2"/>
      <c r="CMX1" s="2"/>
      <c r="CMY1" s="2"/>
      <c r="CMZ1" s="2"/>
      <c r="CNA1" s="2"/>
      <c r="CNB1" s="2"/>
      <c r="CNC1" s="2"/>
      <c r="CND1" s="2"/>
      <c r="CNE1" s="2"/>
      <c r="CNF1" s="2"/>
      <c r="CNG1" s="2"/>
      <c r="CNH1" s="2"/>
      <c r="CNI1" s="2"/>
      <c r="CNJ1" s="2"/>
      <c r="CNK1" s="2"/>
      <c r="CNL1" s="2"/>
      <c r="CNM1" s="2"/>
      <c r="CNN1" s="2"/>
      <c r="CNO1" s="2"/>
      <c r="CNP1" s="2"/>
      <c r="CNQ1" s="2"/>
      <c r="CNR1" s="2"/>
      <c r="CNS1" s="2"/>
      <c r="CNT1" s="2"/>
      <c r="CNU1" s="2"/>
      <c r="CNV1" s="2"/>
      <c r="CNW1" s="2"/>
      <c r="CNX1" s="2"/>
      <c r="CNY1" s="2"/>
      <c r="CNZ1" s="2"/>
      <c r="COA1" s="2"/>
      <c r="COB1" s="2"/>
      <c r="COC1" s="2"/>
      <c r="COD1" s="2"/>
      <c r="COE1" s="2"/>
      <c r="COF1" s="2"/>
      <c r="COG1" s="2"/>
      <c r="COH1" s="2"/>
      <c r="COI1" s="2"/>
      <c r="COJ1" s="2"/>
      <c r="COK1" s="2"/>
      <c r="COL1" s="2"/>
      <c r="COM1" s="2"/>
      <c r="CON1" s="2"/>
      <c r="COO1" s="2"/>
      <c r="COP1" s="2"/>
      <c r="COQ1" s="2"/>
      <c r="COR1" s="2"/>
      <c r="COS1" s="2"/>
      <c r="COT1" s="2"/>
      <c r="COU1" s="2"/>
      <c r="COV1" s="2"/>
      <c r="COW1" s="2"/>
      <c r="COX1" s="2"/>
      <c r="COY1" s="2"/>
      <c r="COZ1" s="2"/>
      <c r="CPA1" s="2"/>
      <c r="CPB1" s="2"/>
      <c r="CPC1" s="2"/>
      <c r="CPD1" s="2"/>
      <c r="CPE1" s="2"/>
      <c r="CPF1" s="2"/>
      <c r="CPG1" s="2"/>
      <c r="CPH1" s="2"/>
      <c r="CPI1" s="2"/>
      <c r="CPJ1" s="2"/>
      <c r="CPK1" s="2"/>
      <c r="CPL1" s="2"/>
      <c r="CPM1" s="2"/>
      <c r="CPN1" s="2"/>
      <c r="CPO1" s="2"/>
      <c r="CPP1" s="2"/>
      <c r="CPQ1" s="2"/>
      <c r="CPR1" s="2"/>
      <c r="CPS1" s="2"/>
      <c r="CPT1" s="2"/>
      <c r="CPU1" s="2"/>
      <c r="CPV1" s="2"/>
      <c r="CPW1" s="2"/>
      <c r="CPX1" s="2"/>
      <c r="CPY1" s="2"/>
      <c r="CPZ1" s="2"/>
      <c r="CQA1" s="2"/>
      <c r="CQB1" s="2"/>
      <c r="CQC1" s="2"/>
      <c r="CQD1" s="2"/>
      <c r="CQE1" s="2"/>
      <c r="CQF1" s="2"/>
      <c r="CQG1" s="2"/>
      <c r="CQH1" s="2"/>
      <c r="CQI1" s="2"/>
      <c r="CQJ1" s="2"/>
      <c r="CQK1" s="2"/>
      <c r="CQL1" s="2"/>
      <c r="CQM1" s="2"/>
      <c r="CQN1" s="2"/>
      <c r="CQO1" s="2"/>
      <c r="CQP1" s="2"/>
      <c r="CQQ1" s="2"/>
      <c r="CQR1" s="2"/>
      <c r="CQS1" s="2"/>
      <c r="CQT1" s="2"/>
      <c r="CQU1" s="2"/>
      <c r="CQV1" s="2"/>
      <c r="CQW1" s="2"/>
      <c r="CQX1" s="2"/>
      <c r="CQY1" s="2"/>
      <c r="CQZ1" s="2"/>
      <c r="CRA1" s="2"/>
      <c r="CRB1" s="2"/>
      <c r="CRC1" s="2"/>
      <c r="CRD1" s="2"/>
      <c r="CRE1" s="2"/>
      <c r="CRF1" s="2"/>
      <c r="CRG1" s="2"/>
      <c r="CRH1" s="2"/>
      <c r="CRI1" s="2"/>
      <c r="CRJ1" s="2"/>
      <c r="CRK1" s="2"/>
      <c r="CRL1" s="2"/>
      <c r="CRM1" s="2"/>
      <c r="CRN1" s="2"/>
      <c r="CRO1" s="2"/>
      <c r="CRP1" s="2"/>
      <c r="CRQ1" s="2"/>
      <c r="CRR1" s="2"/>
      <c r="CRS1" s="2"/>
      <c r="CRT1" s="2"/>
      <c r="CRU1" s="2"/>
      <c r="CRV1" s="2"/>
      <c r="CRW1" s="2"/>
      <c r="CRX1" s="2"/>
      <c r="CRY1" s="2"/>
      <c r="CRZ1" s="2"/>
      <c r="CSA1" s="2"/>
      <c r="CSB1" s="2"/>
      <c r="CSC1" s="2"/>
      <c r="CSD1" s="2"/>
      <c r="CSE1" s="2"/>
      <c r="CSF1" s="2"/>
      <c r="CSG1" s="2"/>
      <c r="CSH1" s="2"/>
      <c r="CSI1" s="2"/>
      <c r="CSJ1" s="2"/>
      <c r="CSK1" s="2"/>
      <c r="CSL1" s="2"/>
      <c r="CSM1" s="2"/>
      <c r="CSN1" s="2"/>
      <c r="CSO1" s="2"/>
      <c r="CSP1" s="2"/>
      <c r="CSQ1" s="2"/>
      <c r="CSR1" s="2"/>
      <c r="CSS1" s="2"/>
      <c r="CST1" s="2"/>
      <c r="CSU1" s="2"/>
      <c r="CSV1" s="2"/>
      <c r="CSW1" s="2"/>
      <c r="CSX1" s="2"/>
      <c r="CSY1" s="2"/>
      <c r="CSZ1" s="2"/>
      <c r="CTA1" s="2"/>
      <c r="CTB1" s="2"/>
      <c r="CTC1" s="2"/>
      <c r="CTD1" s="2"/>
      <c r="CTE1" s="2"/>
      <c r="CTF1" s="2"/>
      <c r="CTG1" s="2"/>
      <c r="CTH1" s="2"/>
      <c r="CTI1" s="2"/>
      <c r="CTJ1" s="2"/>
      <c r="CTK1" s="2"/>
      <c r="CTL1" s="2"/>
      <c r="CTM1" s="2"/>
      <c r="CTN1" s="2"/>
      <c r="CTO1" s="2"/>
      <c r="CTP1" s="2"/>
      <c r="CTQ1" s="2"/>
      <c r="CTR1" s="2"/>
      <c r="CTS1" s="2"/>
      <c r="CTT1" s="2"/>
      <c r="CTU1" s="2"/>
      <c r="CTV1" s="2"/>
      <c r="CTW1" s="2"/>
      <c r="CTX1" s="2"/>
      <c r="CTY1" s="2"/>
      <c r="CTZ1" s="2"/>
      <c r="CUA1" s="2"/>
      <c r="CUB1" s="2"/>
      <c r="CUC1" s="2"/>
      <c r="CUD1" s="2"/>
      <c r="CUE1" s="2"/>
      <c r="CUF1" s="2"/>
      <c r="CUG1" s="2"/>
      <c r="CUH1" s="2"/>
      <c r="CUI1" s="2"/>
      <c r="CUJ1" s="2"/>
      <c r="CUK1" s="2"/>
      <c r="CUL1" s="2"/>
      <c r="CUM1" s="2"/>
      <c r="CUN1" s="2"/>
      <c r="CUO1" s="2"/>
      <c r="CUP1" s="2"/>
      <c r="CUQ1" s="2"/>
      <c r="CUR1" s="2"/>
      <c r="CUS1" s="2"/>
      <c r="CUT1" s="2"/>
      <c r="CUU1" s="2"/>
      <c r="CUV1" s="2"/>
      <c r="CUW1" s="2"/>
      <c r="CUX1" s="2"/>
      <c r="CUY1" s="2"/>
      <c r="CUZ1" s="2"/>
      <c r="CVA1" s="2"/>
      <c r="CVB1" s="2"/>
      <c r="CVC1" s="2"/>
      <c r="CVD1" s="2"/>
      <c r="CVE1" s="2"/>
      <c r="CVF1" s="2"/>
      <c r="CVG1" s="2"/>
      <c r="CVH1" s="2"/>
      <c r="CVI1" s="2"/>
      <c r="CVJ1" s="2"/>
      <c r="CVK1" s="2"/>
      <c r="CVL1" s="2"/>
      <c r="CVM1" s="2"/>
      <c r="CVN1" s="2"/>
      <c r="CVO1" s="2"/>
      <c r="CVP1" s="2"/>
      <c r="CVQ1" s="2"/>
      <c r="CVR1" s="2"/>
      <c r="CVS1" s="2"/>
      <c r="CVT1" s="2"/>
      <c r="CVU1" s="2"/>
      <c r="CVV1" s="2"/>
      <c r="CVW1" s="2"/>
      <c r="CVX1" s="2"/>
      <c r="CVY1" s="2"/>
      <c r="CVZ1" s="2"/>
      <c r="CWA1" s="2"/>
      <c r="CWB1" s="2"/>
      <c r="CWC1" s="2"/>
      <c r="CWD1" s="2"/>
      <c r="CWE1" s="2"/>
      <c r="CWF1" s="2"/>
      <c r="CWG1" s="2"/>
      <c r="CWH1" s="2"/>
      <c r="CWI1" s="2"/>
      <c r="CWJ1" s="2"/>
      <c r="CWK1" s="2"/>
      <c r="CWL1" s="2"/>
      <c r="CWM1" s="2"/>
      <c r="CWN1" s="2"/>
      <c r="CWO1" s="2"/>
      <c r="CWP1" s="2"/>
      <c r="CWQ1" s="2"/>
      <c r="CWR1" s="2"/>
      <c r="CWS1" s="2"/>
      <c r="CWT1" s="2"/>
      <c r="CWU1" s="2"/>
      <c r="CWV1" s="2"/>
      <c r="CWW1" s="2"/>
      <c r="CWX1" s="2"/>
      <c r="CWY1" s="2"/>
      <c r="CWZ1" s="2"/>
      <c r="CXA1" s="2"/>
      <c r="CXB1" s="2"/>
      <c r="CXC1" s="2"/>
      <c r="CXD1" s="2"/>
      <c r="CXE1" s="2"/>
      <c r="CXF1" s="2"/>
      <c r="CXG1" s="2"/>
      <c r="CXH1" s="2"/>
      <c r="CXI1" s="2"/>
      <c r="CXJ1" s="2"/>
      <c r="CXK1" s="2"/>
      <c r="CXL1" s="2"/>
      <c r="CXM1" s="2"/>
      <c r="CXN1" s="2"/>
      <c r="CXO1" s="2"/>
      <c r="CXP1" s="2"/>
      <c r="CXQ1" s="2"/>
      <c r="CXR1" s="2"/>
      <c r="CXS1" s="2"/>
      <c r="CXT1" s="2"/>
      <c r="CXU1" s="2"/>
      <c r="CXV1" s="2"/>
      <c r="CXW1" s="2"/>
      <c r="CXX1" s="2"/>
      <c r="CXY1" s="2"/>
      <c r="CXZ1" s="2"/>
      <c r="CYA1" s="2"/>
      <c r="CYB1" s="2"/>
      <c r="CYC1" s="2"/>
      <c r="CYD1" s="2"/>
      <c r="CYE1" s="2"/>
      <c r="CYF1" s="2"/>
      <c r="CYG1" s="2"/>
      <c r="CYH1" s="2"/>
      <c r="CYI1" s="2"/>
      <c r="CYJ1" s="2"/>
      <c r="CYK1" s="2"/>
      <c r="CYL1" s="2"/>
      <c r="CYM1" s="2"/>
      <c r="CYN1" s="2"/>
      <c r="CYO1" s="2"/>
      <c r="CYP1" s="2"/>
      <c r="CYQ1" s="2"/>
      <c r="CYR1" s="2"/>
      <c r="CYS1" s="2"/>
      <c r="CYT1" s="2"/>
      <c r="CYU1" s="2"/>
      <c r="CYV1" s="2"/>
      <c r="CYW1" s="2"/>
      <c r="CYX1" s="2"/>
      <c r="CYY1" s="2"/>
      <c r="CYZ1" s="2"/>
      <c r="CZA1" s="2"/>
      <c r="CZB1" s="2"/>
      <c r="CZC1" s="2"/>
      <c r="CZD1" s="2"/>
      <c r="CZE1" s="2"/>
      <c r="CZF1" s="2"/>
      <c r="CZG1" s="2"/>
      <c r="CZH1" s="2"/>
      <c r="CZI1" s="2"/>
      <c r="CZJ1" s="2"/>
      <c r="CZK1" s="2"/>
      <c r="CZL1" s="2"/>
      <c r="CZM1" s="2"/>
      <c r="CZN1" s="2"/>
      <c r="CZO1" s="2"/>
      <c r="CZP1" s="2"/>
      <c r="CZQ1" s="2"/>
      <c r="CZR1" s="2"/>
      <c r="CZS1" s="2"/>
      <c r="CZT1" s="2"/>
      <c r="CZU1" s="2"/>
      <c r="CZV1" s="2"/>
      <c r="CZW1" s="2"/>
      <c r="CZX1" s="2"/>
      <c r="CZY1" s="2"/>
      <c r="CZZ1" s="2"/>
      <c r="DAA1" s="2"/>
      <c r="DAB1" s="2"/>
      <c r="DAC1" s="2"/>
      <c r="DAD1" s="2"/>
      <c r="DAE1" s="2"/>
      <c r="DAF1" s="2"/>
      <c r="DAG1" s="2"/>
      <c r="DAH1" s="2"/>
      <c r="DAI1" s="2"/>
      <c r="DAJ1" s="2"/>
      <c r="DAK1" s="2"/>
      <c r="DAL1" s="2"/>
      <c r="DAM1" s="2"/>
      <c r="DAN1" s="2"/>
      <c r="DAO1" s="2"/>
      <c r="DAP1" s="2"/>
      <c r="DAQ1" s="2"/>
      <c r="DAR1" s="2"/>
      <c r="DAS1" s="2"/>
      <c r="DAT1" s="2"/>
      <c r="DAU1" s="2"/>
      <c r="DAV1" s="2"/>
      <c r="DAW1" s="2"/>
      <c r="DAX1" s="2"/>
      <c r="DAY1" s="2"/>
      <c r="DAZ1" s="2"/>
      <c r="DBA1" s="2"/>
      <c r="DBB1" s="2"/>
      <c r="DBC1" s="2"/>
      <c r="DBD1" s="2"/>
      <c r="DBE1" s="2"/>
      <c r="DBF1" s="2"/>
      <c r="DBG1" s="2"/>
      <c r="DBH1" s="2"/>
      <c r="DBI1" s="2"/>
      <c r="DBJ1" s="2"/>
      <c r="DBK1" s="2"/>
      <c r="DBL1" s="2"/>
      <c r="DBM1" s="2"/>
      <c r="DBN1" s="2"/>
      <c r="DBO1" s="2"/>
      <c r="DBP1" s="2"/>
      <c r="DBQ1" s="2"/>
      <c r="DBR1" s="2"/>
      <c r="DBS1" s="2"/>
      <c r="DBT1" s="2"/>
      <c r="DBU1" s="2"/>
      <c r="DBV1" s="2"/>
      <c r="DBW1" s="2"/>
      <c r="DBX1" s="2"/>
      <c r="DBY1" s="2"/>
      <c r="DBZ1" s="2"/>
      <c r="DCA1" s="2"/>
      <c r="DCB1" s="2"/>
      <c r="DCC1" s="2"/>
      <c r="DCD1" s="2"/>
      <c r="DCE1" s="2"/>
      <c r="DCF1" s="2"/>
      <c r="DCG1" s="2"/>
      <c r="DCH1" s="2"/>
      <c r="DCI1" s="2"/>
      <c r="DCJ1" s="2"/>
      <c r="DCK1" s="2"/>
      <c r="DCL1" s="2"/>
      <c r="DCM1" s="2"/>
      <c r="DCN1" s="2"/>
      <c r="DCO1" s="2"/>
      <c r="DCP1" s="2"/>
      <c r="DCQ1" s="2"/>
      <c r="DCR1" s="2"/>
      <c r="DCS1" s="2"/>
      <c r="DCT1" s="2"/>
      <c r="DCU1" s="2"/>
      <c r="DCV1" s="2"/>
      <c r="DCW1" s="2"/>
      <c r="DCX1" s="2"/>
      <c r="DCY1" s="2"/>
      <c r="DCZ1" s="2"/>
      <c r="DDA1" s="2"/>
      <c r="DDB1" s="2"/>
      <c r="DDC1" s="2"/>
      <c r="DDD1" s="2"/>
      <c r="DDE1" s="2"/>
      <c r="DDF1" s="2"/>
      <c r="DDG1" s="2"/>
      <c r="DDH1" s="2"/>
      <c r="DDI1" s="2"/>
      <c r="DDJ1" s="2"/>
      <c r="DDK1" s="2"/>
      <c r="DDL1" s="2"/>
      <c r="DDM1" s="2"/>
      <c r="DDN1" s="2"/>
      <c r="DDO1" s="2"/>
      <c r="DDP1" s="2"/>
      <c r="DDQ1" s="2"/>
      <c r="DDR1" s="2"/>
      <c r="DDS1" s="2"/>
      <c r="DDT1" s="2"/>
      <c r="DDU1" s="2"/>
      <c r="DDV1" s="2"/>
      <c r="DDW1" s="2"/>
      <c r="DDX1" s="2"/>
      <c r="DDY1" s="2"/>
      <c r="DDZ1" s="2"/>
      <c r="DEA1" s="2"/>
      <c r="DEB1" s="2"/>
      <c r="DEC1" s="2"/>
      <c r="DED1" s="2"/>
      <c r="DEE1" s="2"/>
      <c r="DEF1" s="2"/>
      <c r="DEG1" s="2"/>
      <c r="DEH1" s="2"/>
      <c r="DEI1" s="2"/>
      <c r="DEJ1" s="2"/>
      <c r="DEK1" s="2"/>
      <c r="DEL1" s="2"/>
      <c r="DEM1" s="2"/>
      <c r="DEN1" s="2"/>
      <c r="DEO1" s="2"/>
      <c r="DEP1" s="2"/>
      <c r="DEQ1" s="2"/>
      <c r="DER1" s="2"/>
      <c r="DES1" s="2"/>
      <c r="DET1" s="2"/>
      <c r="DEU1" s="2"/>
      <c r="DEV1" s="2"/>
      <c r="DEW1" s="2"/>
      <c r="DEX1" s="2"/>
      <c r="DEY1" s="2"/>
      <c r="DEZ1" s="2"/>
      <c r="DFA1" s="2"/>
      <c r="DFB1" s="2"/>
      <c r="DFC1" s="2"/>
      <c r="DFD1" s="2"/>
      <c r="DFE1" s="2"/>
      <c r="DFF1" s="2"/>
      <c r="DFG1" s="2"/>
      <c r="DFH1" s="2"/>
      <c r="DFI1" s="2"/>
      <c r="DFJ1" s="2"/>
      <c r="DFK1" s="2"/>
      <c r="DFL1" s="2"/>
      <c r="DFM1" s="2"/>
      <c r="DFN1" s="2"/>
      <c r="DFO1" s="2"/>
      <c r="DFP1" s="2"/>
      <c r="DFQ1" s="2"/>
      <c r="DFR1" s="2"/>
      <c r="DFS1" s="2"/>
      <c r="DFT1" s="2"/>
      <c r="DFU1" s="2"/>
      <c r="DFV1" s="2"/>
      <c r="DFW1" s="2"/>
      <c r="DFX1" s="2"/>
      <c r="DFY1" s="2"/>
      <c r="DFZ1" s="2"/>
      <c r="DGA1" s="2"/>
      <c r="DGB1" s="2"/>
      <c r="DGC1" s="2"/>
      <c r="DGD1" s="2"/>
      <c r="DGE1" s="2"/>
      <c r="DGF1" s="2"/>
      <c r="DGG1" s="2"/>
      <c r="DGH1" s="2"/>
      <c r="DGI1" s="2"/>
      <c r="DGJ1" s="2"/>
      <c r="DGK1" s="2"/>
      <c r="DGL1" s="2"/>
      <c r="DGM1" s="2"/>
      <c r="DGN1" s="2"/>
      <c r="DGO1" s="2"/>
      <c r="DGP1" s="2"/>
      <c r="DGQ1" s="2"/>
      <c r="DGR1" s="2"/>
      <c r="DGS1" s="2"/>
      <c r="DGT1" s="2"/>
      <c r="DGU1" s="2"/>
      <c r="DGV1" s="2"/>
      <c r="DGW1" s="2"/>
      <c r="DGX1" s="2"/>
      <c r="DGY1" s="2"/>
      <c r="DGZ1" s="2"/>
      <c r="DHA1" s="2"/>
      <c r="DHB1" s="2"/>
      <c r="DHC1" s="2"/>
      <c r="DHD1" s="2"/>
      <c r="DHE1" s="2"/>
      <c r="DHF1" s="2"/>
      <c r="DHG1" s="2"/>
      <c r="DHH1" s="2"/>
      <c r="DHI1" s="2"/>
      <c r="DHJ1" s="2"/>
      <c r="DHK1" s="2"/>
      <c r="DHL1" s="2"/>
      <c r="DHM1" s="2"/>
      <c r="DHN1" s="2"/>
      <c r="DHO1" s="2"/>
      <c r="DHP1" s="2"/>
      <c r="DHQ1" s="2"/>
      <c r="DHR1" s="2"/>
      <c r="DHS1" s="2"/>
      <c r="DHT1" s="2"/>
      <c r="DHU1" s="2"/>
      <c r="DHV1" s="2"/>
      <c r="DHW1" s="2"/>
      <c r="DHX1" s="2"/>
      <c r="DHY1" s="2"/>
      <c r="DHZ1" s="2"/>
      <c r="DIA1" s="2"/>
      <c r="DIB1" s="2"/>
      <c r="DIC1" s="2"/>
      <c r="DID1" s="2"/>
      <c r="DIE1" s="2"/>
      <c r="DIF1" s="2"/>
      <c r="DIG1" s="2"/>
      <c r="DIH1" s="2"/>
      <c r="DII1" s="2"/>
      <c r="DIJ1" s="2"/>
      <c r="DIK1" s="2"/>
      <c r="DIL1" s="2"/>
      <c r="DIM1" s="2"/>
      <c r="DIN1" s="2"/>
      <c r="DIO1" s="2"/>
      <c r="DIP1" s="2"/>
      <c r="DIQ1" s="2"/>
      <c r="DIR1" s="2"/>
      <c r="DIS1" s="2"/>
      <c r="DIT1" s="2"/>
      <c r="DIU1" s="2"/>
      <c r="DIV1" s="2"/>
      <c r="DIW1" s="2"/>
      <c r="DIX1" s="2"/>
      <c r="DIY1" s="2"/>
      <c r="DIZ1" s="2"/>
      <c r="DJA1" s="2"/>
      <c r="DJB1" s="2"/>
      <c r="DJC1" s="2"/>
      <c r="DJD1" s="2"/>
      <c r="DJE1" s="2"/>
      <c r="DJF1" s="2"/>
      <c r="DJG1" s="2"/>
      <c r="DJH1" s="2"/>
      <c r="DJI1" s="2"/>
      <c r="DJJ1" s="2"/>
      <c r="DJK1" s="2"/>
      <c r="DJL1" s="2"/>
      <c r="DJM1" s="2"/>
      <c r="DJN1" s="2"/>
      <c r="DJO1" s="2"/>
      <c r="DJP1" s="2"/>
      <c r="DJQ1" s="2"/>
      <c r="DJR1" s="2"/>
      <c r="DJS1" s="2"/>
      <c r="DJT1" s="2"/>
      <c r="DJU1" s="2"/>
      <c r="DJV1" s="2"/>
      <c r="DJW1" s="2"/>
      <c r="DJX1" s="2"/>
      <c r="DJY1" s="2"/>
      <c r="DJZ1" s="2"/>
      <c r="DKA1" s="2"/>
      <c r="DKB1" s="2"/>
      <c r="DKC1" s="2"/>
      <c r="DKD1" s="2"/>
      <c r="DKE1" s="2"/>
      <c r="DKF1" s="2"/>
      <c r="DKG1" s="2"/>
      <c r="DKH1" s="2"/>
      <c r="DKI1" s="2"/>
      <c r="DKJ1" s="2"/>
      <c r="DKK1" s="2"/>
      <c r="DKL1" s="2"/>
      <c r="DKM1" s="2"/>
      <c r="DKN1" s="2"/>
      <c r="DKO1" s="2"/>
      <c r="DKP1" s="2"/>
      <c r="DKQ1" s="2"/>
      <c r="DKR1" s="2"/>
      <c r="DKS1" s="2"/>
      <c r="DKT1" s="2"/>
      <c r="DKU1" s="2"/>
      <c r="DKV1" s="2"/>
      <c r="DKW1" s="2"/>
      <c r="DKX1" s="2"/>
      <c r="DKY1" s="2"/>
      <c r="DKZ1" s="2"/>
      <c r="DLA1" s="2"/>
      <c r="DLB1" s="2"/>
      <c r="DLC1" s="2"/>
      <c r="DLD1" s="2"/>
      <c r="DLE1" s="2"/>
      <c r="DLF1" s="2"/>
      <c r="DLG1" s="2"/>
      <c r="DLH1" s="2"/>
      <c r="DLI1" s="2"/>
      <c r="DLJ1" s="2"/>
      <c r="DLK1" s="2"/>
      <c r="DLL1" s="2"/>
      <c r="DLM1" s="2"/>
      <c r="DLN1" s="2"/>
      <c r="DLO1" s="2"/>
      <c r="DLP1" s="2"/>
      <c r="DLQ1" s="2"/>
      <c r="DLR1" s="2"/>
      <c r="DLS1" s="2"/>
      <c r="DLT1" s="2"/>
      <c r="DLU1" s="2"/>
      <c r="DLV1" s="2"/>
      <c r="DLW1" s="2"/>
      <c r="DLX1" s="2"/>
      <c r="DLY1" s="2"/>
      <c r="DLZ1" s="2"/>
      <c r="DMA1" s="2"/>
      <c r="DMB1" s="2"/>
      <c r="DMC1" s="2"/>
      <c r="DMD1" s="2"/>
      <c r="DME1" s="2"/>
      <c r="DMF1" s="2"/>
      <c r="DMG1" s="2"/>
      <c r="DMH1" s="2"/>
      <c r="DMI1" s="2"/>
      <c r="DMJ1" s="2"/>
      <c r="DMK1" s="2"/>
      <c r="DML1" s="2"/>
      <c r="DMM1" s="2"/>
      <c r="DMN1" s="2"/>
      <c r="DMO1" s="2"/>
      <c r="DMP1" s="2"/>
      <c r="DMQ1" s="2"/>
      <c r="DMR1" s="2"/>
      <c r="DMS1" s="2"/>
      <c r="DMT1" s="2"/>
      <c r="DMU1" s="2"/>
      <c r="DMV1" s="2"/>
      <c r="DMW1" s="2"/>
      <c r="DMX1" s="2"/>
      <c r="DMY1" s="2"/>
      <c r="DMZ1" s="2"/>
      <c r="DNA1" s="2"/>
      <c r="DNB1" s="2"/>
      <c r="DNC1" s="2"/>
      <c r="DND1" s="2"/>
      <c r="DNE1" s="2"/>
      <c r="DNF1" s="2"/>
      <c r="DNG1" s="2"/>
      <c r="DNH1" s="2"/>
      <c r="DNI1" s="2"/>
      <c r="DNJ1" s="2"/>
      <c r="DNK1" s="2"/>
      <c r="DNL1" s="2"/>
      <c r="DNM1" s="2"/>
      <c r="DNN1" s="2"/>
      <c r="DNO1" s="2"/>
      <c r="DNP1" s="2"/>
      <c r="DNQ1" s="2"/>
      <c r="DNR1" s="2"/>
      <c r="DNS1" s="2"/>
      <c r="DNT1" s="2"/>
      <c r="DNU1" s="2"/>
      <c r="DNV1" s="2"/>
      <c r="DNW1" s="2"/>
      <c r="DNX1" s="2"/>
      <c r="DNY1" s="2"/>
      <c r="DNZ1" s="2"/>
      <c r="DOA1" s="2"/>
      <c r="DOB1" s="2"/>
      <c r="DOC1" s="2"/>
      <c r="DOD1" s="2"/>
      <c r="DOE1" s="2"/>
      <c r="DOF1" s="2"/>
      <c r="DOG1" s="2"/>
      <c r="DOH1" s="2"/>
      <c r="DOI1" s="2"/>
      <c r="DOJ1" s="2"/>
      <c r="DOK1" s="2"/>
      <c r="DOL1" s="2"/>
      <c r="DOM1" s="2"/>
      <c r="DON1" s="2"/>
      <c r="DOO1" s="2"/>
      <c r="DOP1" s="2"/>
      <c r="DOQ1" s="2"/>
      <c r="DOR1" s="2"/>
      <c r="DOS1" s="2"/>
      <c r="DOT1" s="2"/>
      <c r="DOU1" s="2"/>
      <c r="DOV1" s="2"/>
      <c r="DOW1" s="2"/>
      <c r="DOX1" s="2"/>
      <c r="DOY1" s="2"/>
      <c r="DOZ1" s="2"/>
      <c r="DPA1" s="2"/>
      <c r="DPB1" s="2"/>
      <c r="DPC1" s="2"/>
      <c r="DPD1" s="2"/>
      <c r="DPE1" s="2"/>
      <c r="DPF1" s="2"/>
      <c r="DPG1" s="2"/>
      <c r="DPH1" s="2"/>
      <c r="DPI1" s="2"/>
      <c r="DPJ1" s="2"/>
      <c r="DPK1" s="2"/>
      <c r="DPL1" s="2"/>
      <c r="DPM1" s="2"/>
      <c r="DPN1" s="2"/>
      <c r="DPO1" s="2"/>
      <c r="DPP1" s="2"/>
      <c r="DPQ1" s="2"/>
      <c r="DPR1" s="2"/>
      <c r="DPS1" s="2"/>
      <c r="DPT1" s="2"/>
      <c r="DPU1" s="2"/>
      <c r="DPV1" s="2"/>
      <c r="DPW1" s="2"/>
      <c r="DPX1" s="2"/>
      <c r="DPY1" s="2"/>
      <c r="DPZ1" s="2"/>
      <c r="DQA1" s="2"/>
      <c r="DQB1" s="2"/>
      <c r="DQC1" s="2"/>
      <c r="DQD1" s="2"/>
      <c r="DQE1" s="2"/>
      <c r="DQF1" s="2"/>
      <c r="DQG1" s="2"/>
      <c r="DQH1" s="2"/>
      <c r="DQI1" s="2"/>
      <c r="DQJ1" s="2"/>
      <c r="DQK1" s="2"/>
      <c r="DQL1" s="2"/>
      <c r="DQM1" s="2"/>
      <c r="DQN1" s="2"/>
      <c r="DQO1" s="2"/>
      <c r="DQP1" s="2"/>
      <c r="DQQ1" s="2"/>
      <c r="DQR1" s="2"/>
      <c r="DQS1" s="2"/>
      <c r="DQT1" s="2"/>
      <c r="DQU1" s="2"/>
      <c r="DQV1" s="2"/>
      <c r="DQW1" s="2"/>
      <c r="DQX1" s="2"/>
      <c r="DQY1" s="2"/>
      <c r="DQZ1" s="2"/>
      <c r="DRA1" s="2"/>
      <c r="DRB1" s="2"/>
      <c r="DRC1" s="2"/>
      <c r="DRD1" s="2"/>
      <c r="DRE1" s="2"/>
      <c r="DRF1" s="2"/>
      <c r="DRG1" s="2"/>
      <c r="DRH1" s="2"/>
      <c r="DRI1" s="2"/>
      <c r="DRJ1" s="2"/>
      <c r="DRK1" s="2"/>
      <c r="DRL1" s="2"/>
      <c r="DRM1" s="2"/>
      <c r="DRN1" s="2"/>
      <c r="DRO1" s="2"/>
      <c r="DRP1" s="2"/>
      <c r="DRQ1" s="2"/>
      <c r="DRR1" s="2"/>
      <c r="DRS1" s="2"/>
      <c r="DRT1" s="2"/>
      <c r="DRU1" s="2"/>
      <c r="DRV1" s="2"/>
      <c r="DRW1" s="2"/>
      <c r="DRX1" s="2"/>
      <c r="DRY1" s="2"/>
      <c r="DRZ1" s="2"/>
      <c r="DSA1" s="2"/>
      <c r="DSB1" s="2"/>
      <c r="DSC1" s="2"/>
      <c r="DSD1" s="2"/>
      <c r="DSE1" s="2"/>
      <c r="DSF1" s="2"/>
      <c r="DSG1" s="2"/>
      <c r="DSH1" s="2"/>
      <c r="DSI1" s="2"/>
      <c r="DSJ1" s="2"/>
      <c r="DSK1" s="2"/>
      <c r="DSL1" s="2"/>
      <c r="DSM1" s="2"/>
      <c r="DSN1" s="2"/>
      <c r="DSO1" s="2"/>
      <c r="DSP1" s="2"/>
      <c r="DSQ1" s="2"/>
      <c r="DSR1" s="2"/>
      <c r="DSS1" s="2"/>
      <c r="DST1" s="2"/>
      <c r="DSU1" s="2"/>
      <c r="DSV1" s="2"/>
      <c r="DSW1" s="2"/>
      <c r="DSX1" s="2"/>
      <c r="DSY1" s="2"/>
      <c r="DSZ1" s="2"/>
      <c r="DTA1" s="2"/>
      <c r="DTB1" s="2"/>
      <c r="DTC1" s="2"/>
      <c r="DTD1" s="2"/>
      <c r="DTE1" s="2"/>
      <c r="DTF1" s="2"/>
      <c r="DTG1" s="2"/>
      <c r="DTH1" s="2"/>
      <c r="DTI1" s="2"/>
      <c r="DTJ1" s="2"/>
      <c r="DTK1" s="2"/>
      <c r="DTL1" s="2"/>
      <c r="DTM1" s="2"/>
      <c r="DTN1" s="2"/>
      <c r="DTO1" s="2"/>
      <c r="DTP1" s="2"/>
      <c r="DTQ1" s="2"/>
      <c r="DTR1" s="2"/>
      <c r="DTS1" s="2"/>
      <c r="DTT1" s="2"/>
      <c r="DTU1" s="2"/>
      <c r="DTV1" s="2"/>
      <c r="DTW1" s="2"/>
      <c r="DTX1" s="2"/>
      <c r="DTY1" s="2"/>
      <c r="DTZ1" s="2"/>
      <c r="DUA1" s="2"/>
      <c r="DUB1" s="2"/>
      <c r="DUC1" s="2"/>
      <c r="DUD1" s="2"/>
      <c r="DUE1" s="2"/>
      <c r="DUF1" s="2"/>
      <c r="DUG1" s="2"/>
      <c r="DUH1" s="2"/>
      <c r="DUI1" s="2"/>
      <c r="DUJ1" s="2"/>
      <c r="DUK1" s="2"/>
      <c r="DUL1" s="2"/>
      <c r="DUM1" s="2"/>
      <c r="DUN1" s="2"/>
      <c r="DUO1" s="2"/>
      <c r="DUP1" s="2"/>
      <c r="DUQ1" s="2"/>
      <c r="DUR1" s="2"/>
      <c r="DUS1" s="2"/>
      <c r="DUT1" s="2"/>
      <c r="DUU1" s="2"/>
      <c r="DUV1" s="2"/>
      <c r="DUW1" s="2"/>
      <c r="DUX1" s="2"/>
      <c r="DUY1" s="2"/>
      <c r="DUZ1" s="2"/>
      <c r="DVA1" s="2"/>
      <c r="DVB1" s="2"/>
      <c r="DVC1" s="2"/>
      <c r="DVD1" s="2"/>
      <c r="DVE1" s="2"/>
      <c r="DVF1" s="2"/>
      <c r="DVG1" s="2"/>
      <c r="DVH1" s="2"/>
      <c r="DVI1" s="2"/>
      <c r="DVJ1" s="2"/>
      <c r="DVK1" s="2"/>
      <c r="DVL1" s="2"/>
      <c r="DVM1" s="2"/>
      <c r="DVN1" s="2"/>
      <c r="DVO1" s="2"/>
      <c r="DVP1" s="2"/>
      <c r="DVQ1" s="2"/>
      <c r="DVR1" s="2"/>
      <c r="DVS1" s="2"/>
      <c r="DVT1" s="2"/>
      <c r="DVU1" s="2"/>
      <c r="DVV1" s="2"/>
      <c r="DVW1" s="2"/>
      <c r="DVX1" s="2"/>
      <c r="DVY1" s="2"/>
      <c r="DVZ1" s="2"/>
      <c r="DWA1" s="2"/>
      <c r="DWB1" s="2"/>
      <c r="DWC1" s="2"/>
      <c r="DWD1" s="2"/>
      <c r="DWE1" s="2"/>
      <c r="DWF1" s="2"/>
      <c r="DWG1" s="2"/>
      <c r="DWH1" s="2"/>
      <c r="DWI1" s="2"/>
      <c r="DWJ1" s="2"/>
      <c r="DWK1" s="2"/>
      <c r="DWL1" s="2"/>
      <c r="DWM1" s="2"/>
      <c r="DWN1" s="2"/>
      <c r="DWO1" s="2"/>
      <c r="DWP1" s="2"/>
      <c r="DWQ1" s="2"/>
      <c r="DWR1" s="2"/>
      <c r="DWS1" s="2"/>
      <c r="DWT1" s="2"/>
      <c r="DWU1" s="2"/>
      <c r="DWV1" s="2"/>
      <c r="DWW1" s="2"/>
      <c r="DWX1" s="2"/>
      <c r="DWY1" s="2"/>
      <c r="DWZ1" s="2"/>
      <c r="DXA1" s="2"/>
      <c r="DXB1" s="2"/>
      <c r="DXC1" s="2"/>
      <c r="DXD1" s="2"/>
      <c r="DXE1" s="2"/>
      <c r="DXF1" s="2"/>
      <c r="DXG1" s="2"/>
      <c r="DXH1" s="2"/>
      <c r="DXI1" s="2"/>
      <c r="DXJ1" s="2"/>
      <c r="DXK1" s="2"/>
      <c r="DXL1" s="2"/>
      <c r="DXM1" s="2"/>
      <c r="DXN1" s="2"/>
      <c r="DXO1" s="2"/>
      <c r="DXP1" s="2"/>
      <c r="DXQ1" s="2"/>
      <c r="DXR1" s="2"/>
      <c r="DXS1" s="2"/>
      <c r="DXT1" s="2"/>
      <c r="DXU1" s="2"/>
      <c r="DXV1" s="2"/>
      <c r="DXW1" s="2"/>
      <c r="DXX1" s="2"/>
      <c r="DXY1" s="2"/>
      <c r="DXZ1" s="2"/>
      <c r="DYA1" s="2"/>
      <c r="DYB1" s="2"/>
      <c r="DYC1" s="2"/>
      <c r="DYD1" s="2"/>
      <c r="DYE1" s="2"/>
      <c r="DYF1" s="2"/>
      <c r="DYG1" s="2"/>
      <c r="DYH1" s="2"/>
      <c r="DYI1" s="2"/>
      <c r="DYJ1" s="2"/>
      <c r="DYK1" s="2"/>
      <c r="DYL1" s="2"/>
      <c r="DYM1" s="2"/>
      <c r="DYN1" s="2"/>
      <c r="DYO1" s="2"/>
      <c r="DYP1" s="2"/>
      <c r="DYQ1" s="2"/>
      <c r="DYR1" s="2"/>
      <c r="DYS1" s="2"/>
      <c r="DYT1" s="2"/>
      <c r="DYU1" s="2"/>
      <c r="DYV1" s="2"/>
      <c r="DYW1" s="2"/>
      <c r="DYX1" s="2"/>
      <c r="DYY1" s="2"/>
      <c r="DYZ1" s="2"/>
      <c r="DZA1" s="2"/>
      <c r="DZB1" s="2"/>
      <c r="DZC1" s="2"/>
      <c r="DZD1" s="2"/>
      <c r="DZE1" s="2"/>
      <c r="DZF1" s="2"/>
      <c r="DZG1" s="2"/>
      <c r="DZH1" s="2"/>
      <c r="DZI1" s="2"/>
      <c r="DZJ1" s="2"/>
      <c r="DZK1" s="2"/>
      <c r="DZL1" s="2"/>
      <c r="DZM1" s="2"/>
      <c r="DZN1" s="2"/>
      <c r="DZO1" s="2"/>
      <c r="DZP1" s="2"/>
      <c r="DZQ1" s="2"/>
      <c r="DZR1" s="2"/>
      <c r="DZS1" s="2"/>
      <c r="DZT1" s="2"/>
      <c r="DZU1" s="2"/>
      <c r="DZV1" s="2"/>
      <c r="DZW1" s="2"/>
      <c r="DZX1" s="2"/>
      <c r="DZY1" s="2"/>
      <c r="DZZ1" s="2"/>
      <c r="EAA1" s="2"/>
      <c r="EAB1" s="2"/>
      <c r="EAC1" s="2"/>
      <c r="EAD1" s="2"/>
      <c r="EAE1" s="2"/>
      <c r="EAF1" s="2"/>
      <c r="EAG1" s="2"/>
      <c r="EAH1" s="2"/>
      <c r="EAI1" s="2"/>
      <c r="EAJ1" s="2"/>
      <c r="EAK1" s="2"/>
      <c r="EAL1" s="2"/>
      <c r="EAM1" s="2"/>
      <c r="EAN1" s="2"/>
      <c r="EAO1" s="2"/>
      <c r="EAP1" s="2"/>
      <c r="EAQ1" s="2"/>
      <c r="EAR1" s="2"/>
      <c r="EAS1" s="2"/>
      <c r="EAT1" s="2"/>
      <c r="EAU1" s="2"/>
      <c r="EAV1" s="2"/>
      <c r="EAW1" s="2"/>
      <c r="EAX1" s="2"/>
      <c r="EAY1" s="2"/>
      <c r="EAZ1" s="2"/>
      <c r="EBA1" s="2"/>
      <c r="EBB1" s="2"/>
      <c r="EBC1" s="2"/>
      <c r="EBD1" s="2"/>
      <c r="EBE1" s="2"/>
      <c r="EBF1" s="2"/>
      <c r="EBG1" s="2"/>
      <c r="EBH1" s="2"/>
      <c r="EBI1" s="2"/>
      <c r="EBJ1" s="2"/>
      <c r="EBK1" s="2"/>
      <c r="EBL1" s="2"/>
      <c r="EBM1" s="2"/>
      <c r="EBN1" s="2"/>
      <c r="EBO1" s="2"/>
      <c r="EBP1" s="2"/>
      <c r="EBQ1" s="2"/>
      <c r="EBR1" s="2"/>
      <c r="EBS1" s="2"/>
      <c r="EBT1" s="2"/>
      <c r="EBU1" s="2"/>
      <c r="EBV1" s="2"/>
      <c r="EBW1" s="2"/>
      <c r="EBX1" s="2"/>
      <c r="EBY1" s="2"/>
      <c r="EBZ1" s="2"/>
      <c r="ECA1" s="2"/>
      <c r="ECB1" s="2"/>
      <c r="ECC1" s="2"/>
      <c r="ECD1" s="2"/>
      <c r="ECE1" s="2"/>
      <c r="ECF1" s="2"/>
      <c r="ECG1" s="2"/>
      <c r="ECH1" s="2"/>
      <c r="ECI1" s="2"/>
      <c r="ECJ1" s="2"/>
      <c r="ECK1" s="2"/>
      <c r="ECL1" s="2"/>
      <c r="ECM1" s="2"/>
      <c r="ECN1" s="2"/>
      <c r="ECO1" s="2"/>
      <c r="ECP1" s="2"/>
      <c r="ECQ1" s="2"/>
      <c r="ECR1" s="2"/>
      <c r="ECS1" s="2"/>
      <c r="ECT1" s="2"/>
      <c r="ECU1" s="2"/>
      <c r="ECV1" s="2"/>
      <c r="ECW1" s="2"/>
      <c r="ECX1" s="2"/>
      <c r="ECY1" s="2"/>
      <c r="ECZ1" s="2"/>
      <c r="EDA1" s="2"/>
      <c r="EDB1" s="2"/>
      <c r="EDC1" s="2"/>
      <c r="EDD1" s="2"/>
      <c r="EDE1" s="2"/>
      <c r="EDF1" s="2"/>
      <c r="EDG1" s="2"/>
      <c r="EDH1" s="2"/>
      <c r="EDI1" s="2"/>
      <c r="EDJ1" s="2"/>
      <c r="EDK1" s="2"/>
      <c r="EDL1" s="2"/>
      <c r="EDM1" s="2"/>
      <c r="EDN1" s="2"/>
      <c r="EDO1" s="2"/>
      <c r="EDP1" s="2"/>
      <c r="EDQ1" s="2"/>
      <c r="EDR1" s="2"/>
      <c r="EDS1" s="2"/>
      <c r="EDT1" s="2"/>
      <c r="EDU1" s="2"/>
      <c r="EDV1" s="2"/>
      <c r="EDW1" s="2"/>
      <c r="EDX1" s="2"/>
      <c r="EDY1" s="2"/>
      <c r="EDZ1" s="2"/>
      <c r="EEA1" s="2"/>
      <c r="EEB1" s="2"/>
      <c r="EEC1" s="2"/>
      <c r="EED1" s="2"/>
      <c r="EEE1" s="2"/>
      <c r="EEF1" s="2"/>
      <c r="EEG1" s="2"/>
      <c r="EEH1" s="2"/>
      <c r="EEI1" s="2"/>
      <c r="EEJ1" s="2"/>
      <c r="EEK1" s="2"/>
      <c r="EEL1" s="2"/>
      <c r="EEM1" s="2"/>
      <c r="EEN1" s="2"/>
      <c r="EEO1" s="2"/>
      <c r="EEP1" s="2"/>
      <c r="EEQ1" s="2"/>
      <c r="EER1" s="2"/>
      <c r="EES1" s="2"/>
      <c r="EET1" s="2"/>
      <c r="EEU1" s="2"/>
      <c r="EEV1" s="2"/>
      <c r="EEW1" s="2"/>
      <c r="EEX1" s="2"/>
      <c r="EEY1" s="2"/>
      <c r="EEZ1" s="2"/>
      <c r="EFA1" s="2"/>
      <c r="EFB1" s="2"/>
      <c r="EFC1" s="2"/>
      <c r="EFD1" s="2"/>
      <c r="EFE1" s="2"/>
      <c r="EFF1" s="2"/>
      <c r="EFG1" s="2"/>
      <c r="EFH1" s="2"/>
      <c r="EFI1" s="2"/>
      <c r="EFJ1" s="2"/>
      <c r="EFK1" s="2"/>
      <c r="EFL1" s="2"/>
      <c r="EFM1" s="2"/>
      <c r="EFN1" s="2"/>
      <c r="EFO1" s="2"/>
      <c r="EFP1" s="2"/>
      <c r="EFQ1" s="2"/>
      <c r="EFR1" s="2"/>
      <c r="EFS1" s="2"/>
      <c r="EFT1" s="2"/>
      <c r="EFU1" s="2"/>
      <c r="EFV1" s="2"/>
      <c r="EFW1" s="2"/>
      <c r="EFX1" s="2"/>
      <c r="EFY1" s="2"/>
      <c r="EFZ1" s="2"/>
      <c r="EGA1" s="2"/>
      <c r="EGB1" s="2"/>
      <c r="EGC1" s="2"/>
      <c r="EGD1" s="2"/>
      <c r="EGE1" s="2"/>
      <c r="EGF1" s="2"/>
      <c r="EGG1" s="2"/>
      <c r="EGH1" s="2"/>
      <c r="EGI1" s="2"/>
      <c r="EGJ1" s="2"/>
      <c r="EGK1" s="2"/>
      <c r="EGL1" s="2"/>
      <c r="EGM1" s="2"/>
      <c r="EGN1" s="2"/>
      <c r="EGO1" s="2"/>
      <c r="EGP1" s="2"/>
      <c r="EGQ1" s="2"/>
      <c r="EGR1" s="2"/>
      <c r="EGS1" s="2"/>
      <c r="EGT1" s="2"/>
      <c r="EGU1" s="2"/>
      <c r="EGV1" s="2"/>
      <c r="EGW1" s="2"/>
      <c r="EGX1" s="2"/>
      <c r="EGY1" s="2"/>
      <c r="EGZ1" s="2"/>
      <c r="EHA1" s="2"/>
      <c r="EHB1" s="2"/>
      <c r="EHC1" s="2"/>
      <c r="EHD1" s="2"/>
      <c r="EHE1" s="2"/>
      <c r="EHF1" s="2"/>
      <c r="EHG1" s="2"/>
      <c r="EHH1" s="2"/>
      <c r="EHI1" s="2"/>
      <c r="EHJ1" s="2"/>
      <c r="EHK1" s="2"/>
      <c r="EHL1" s="2"/>
      <c r="EHM1" s="2"/>
      <c r="EHN1" s="2"/>
      <c r="EHO1" s="2"/>
      <c r="EHP1" s="2"/>
      <c r="EHQ1" s="2"/>
      <c r="EHR1" s="2"/>
      <c r="EHS1" s="2"/>
      <c r="EHT1" s="2"/>
      <c r="EHU1" s="2"/>
      <c r="EHV1" s="2"/>
      <c r="EHW1" s="2"/>
      <c r="EHX1" s="2"/>
      <c r="EHY1" s="2"/>
      <c r="EHZ1" s="2"/>
      <c r="EIA1" s="2"/>
      <c r="EIB1" s="2"/>
      <c r="EIC1" s="2"/>
      <c r="EID1" s="2"/>
      <c r="EIE1" s="2"/>
      <c r="EIF1" s="2"/>
      <c r="EIG1" s="2"/>
      <c r="EIH1" s="2"/>
      <c r="EII1" s="2"/>
      <c r="EIJ1" s="2"/>
      <c r="EIK1" s="2"/>
      <c r="EIL1" s="2"/>
      <c r="EIM1" s="2"/>
      <c r="EIN1" s="2"/>
      <c r="EIO1" s="2"/>
      <c r="EIP1" s="2"/>
      <c r="EIQ1" s="2"/>
      <c r="EIR1" s="2"/>
      <c r="EIS1" s="2"/>
      <c r="EIT1" s="2"/>
      <c r="EIU1" s="2"/>
      <c r="EIV1" s="2"/>
      <c r="EIW1" s="2"/>
      <c r="EIX1" s="2"/>
      <c r="EIY1" s="2"/>
      <c r="EIZ1" s="2"/>
      <c r="EJA1" s="2"/>
      <c r="EJB1" s="2"/>
      <c r="EJC1" s="2"/>
      <c r="EJD1" s="2"/>
      <c r="EJE1" s="2"/>
      <c r="EJF1" s="2"/>
      <c r="EJG1" s="2"/>
      <c r="EJH1" s="2"/>
      <c r="EJI1" s="2"/>
      <c r="EJJ1" s="2"/>
      <c r="EJK1" s="2"/>
      <c r="EJL1" s="2"/>
      <c r="EJM1" s="2"/>
      <c r="EJN1" s="2"/>
      <c r="EJO1" s="2"/>
      <c r="EJP1" s="2"/>
      <c r="EJQ1" s="2"/>
      <c r="EJR1" s="2"/>
      <c r="EJS1" s="2"/>
      <c r="EJT1" s="2"/>
      <c r="EJU1" s="2"/>
      <c r="EJV1" s="2"/>
      <c r="EJW1" s="2"/>
      <c r="EJX1" s="2"/>
      <c r="EJY1" s="2"/>
      <c r="EJZ1" s="2"/>
      <c r="EKA1" s="2"/>
      <c r="EKB1" s="2"/>
      <c r="EKC1" s="2"/>
      <c r="EKD1" s="2"/>
      <c r="EKE1" s="2"/>
      <c r="EKF1" s="2"/>
      <c r="EKG1" s="2"/>
      <c r="EKH1" s="2"/>
      <c r="EKI1" s="2"/>
      <c r="EKJ1" s="2"/>
      <c r="EKK1" s="2"/>
      <c r="EKL1" s="2"/>
      <c r="EKM1" s="2"/>
      <c r="EKN1" s="2"/>
      <c r="EKO1" s="2"/>
      <c r="EKP1" s="2"/>
      <c r="EKQ1" s="2"/>
      <c r="EKR1" s="2"/>
      <c r="EKS1" s="2"/>
      <c r="EKT1" s="2"/>
      <c r="EKU1" s="2"/>
      <c r="EKV1" s="2"/>
      <c r="EKW1" s="2"/>
      <c r="EKX1" s="2"/>
      <c r="EKY1" s="2"/>
      <c r="EKZ1" s="2"/>
      <c r="ELA1" s="2"/>
      <c r="ELB1" s="2"/>
      <c r="ELC1" s="2"/>
      <c r="ELD1" s="2"/>
      <c r="ELE1" s="2"/>
      <c r="ELF1" s="2"/>
      <c r="ELG1" s="2"/>
      <c r="ELH1" s="2"/>
      <c r="ELI1" s="2"/>
      <c r="ELJ1" s="2"/>
      <c r="ELK1" s="2"/>
      <c r="ELL1" s="2"/>
      <c r="ELM1" s="2"/>
      <c r="ELN1" s="2"/>
      <c r="ELO1" s="2"/>
      <c r="ELP1" s="2"/>
      <c r="ELQ1" s="2"/>
      <c r="ELR1" s="2"/>
      <c r="ELS1" s="2"/>
      <c r="ELT1" s="2"/>
      <c r="ELU1" s="2"/>
      <c r="ELV1" s="2"/>
      <c r="ELW1" s="2"/>
      <c r="ELX1" s="2"/>
      <c r="ELY1" s="2"/>
      <c r="ELZ1" s="2"/>
      <c r="EMA1" s="2"/>
      <c r="EMB1" s="2"/>
      <c r="EMC1" s="2"/>
      <c r="EMD1" s="2"/>
      <c r="EME1" s="2"/>
      <c r="EMF1" s="2"/>
      <c r="EMG1" s="2"/>
      <c r="EMH1" s="2"/>
      <c r="EMI1" s="2"/>
      <c r="EMJ1" s="2"/>
      <c r="EMK1" s="2"/>
      <c r="EML1" s="2"/>
      <c r="EMM1" s="2"/>
      <c r="EMN1" s="2"/>
      <c r="EMO1" s="2"/>
      <c r="EMP1" s="2"/>
      <c r="EMQ1" s="2"/>
      <c r="EMR1" s="2"/>
      <c r="EMS1" s="2"/>
      <c r="EMT1" s="2"/>
      <c r="EMU1" s="2"/>
      <c r="EMV1" s="2"/>
      <c r="EMW1" s="2"/>
      <c r="EMX1" s="2"/>
      <c r="EMY1" s="2"/>
      <c r="EMZ1" s="2"/>
      <c r="ENA1" s="2"/>
      <c r="ENB1" s="2"/>
      <c r="ENC1" s="2"/>
      <c r="END1" s="2"/>
      <c r="ENE1" s="2"/>
      <c r="ENF1" s="2"/>
      <c r="ENG1" s="2"/>
      <c r="ENH1" s="2"/>
      <c r="ENI1" s="2"/>
      <c r="ENJ1" s="2"/>
      <c r="ENK1" s="2"/>
      <c r="ENL1" s="2"/>
      <c r="ENM1" s="2"/>
      <c r="ENN1" s="2"/>
      <c r="ENO1" s="2"/>
      <c r="ENP1" s="2"/>
      <c r="ENQ1" s="2"/>
      <c r="ENR1" s="2"/>
      <c r="ENS1" s="2"/>
      <c r="ENT1" s="2"/>
      <c r="ENU1" s="2"/>
      <c r="ENV1" s="2"/>
      <c r="ENW1" s="2"/>
      <c r="ENX1" s="2"/>
      <c r="ENY1" s="2"/>
      <c r="ENZ1" s="2"/>
      <c r="EOA1" s="2"/>
      <c r="EOB1" s="2"/>
      <c r="EOC1" s="2"/>
      <c r="EOD1" s="2"/>
      <c r="EOE1" s="2"/>
      <c r="EOF1" s="2"/>
      <c r="EOG1" s="2"/>
      <c r="EOH1" s="2"/>
      <c r="EOI1" s="2"/>
      <c r="EOJ1" s="2"/>
      <c r="EOK1" s="2"/>
      <c r="EOL1" s="2"/>
      <c r="EOM1" s="2"/>
      <c r="EON1" s="2"/>
      <c r="EOO1" s="2"/>
      <c r="EOP1" s="2"/>
      <c r="EOQ1" s="2"/>
      <c r="EOR1" s="2"/>
      <c r="EOS1" s="2"/>
      <c r="EOT1" s="2"/>
      <c r="EOU1" s="2"/>
      <c r="EOV1" s="2"/>
      <c r="EOW1" s="2"/>
      <c r="EOX1" s="2"/>
      <c r="EOY1" s="2"/>
      <c r="EOZ1" s="2"/>
      <c r="EPA1" s="2"/>
      <c r="EPB1" s="2"/>
      <c r="EPC1" s="2"/>
      <c r="EPD1" s="2"/>
      <c r="EPE1" s="2"/>
      <c r="EPF1" s="2"/>
      <c r="EPG1" s="2"/>
      <c r="EPH1" s="2"/>
      <c r="EPI1" s="2"/>
      <c r="EPJ1" s="2"/>
      <c r="EPK1" s="2"/>
      <c r="EPL1" s="2"/>
      <c r="EPM1" s="2"/>
      <c r="EPN1" s="2"/>
      <c r="EPO1" s="2"/>
      <c r="EPP1" s="2"/>
      <c r="EPQ1" s="2"/>
      <c r="EPR1" s="2"/>
      <c r="EPS1" s="2"/>
      <c r="EPT1" s="2"/>
      <c r="EPU1" s="2"/>
      <c r="EPV1" s="2"/>
      <c r="EPW1" s="2"/>
      <c r="EPX1" s="2"/>
      <c r="EPY1" s="2"/>
      <c r="EPZ1" s="2"/>
      <c r="EQA1" s="2"/>
      <c r="EQB1" s="2"/>
      <c r="EQC1" s="2"/>
      <c r="EQD1" s="2"/>
      <c r="EQE1" s="2"/>
      <c r="EQF1" s="2"/>
      <c r="EQG1" s="2"/>
      <c r="EQH1" s="2"/>
      <c r="EQI1" s="2"/>
      <c r="EQJ1" s="2"/>
      <c r="EQK1" s="2"/>
      <c r="EQL1" s="2"/>
      <c r="EQM1" s="2"/>
      <c r="EQN1" s="2"/>
      <c r="EQO1" s="2"/>
      <c r="EQP1" s="2"/>
      <c r="EQQ1" s="2"/>
      <c r="EQR1" s="2"/>
      <c r="EQS1" s="2"/>
      <c r="EQT1" s="2"/>
      <c r="EQU1" s="2"/>
      <c r="EQV1" s="2"/>
      <c r="EQW1" s="2"/>
      <c r="EQX1" s="2"/>
      <c r="EQY1" s="2"/>
      <c r="EQZ1" s="2"/>
      <c r="ERA1" s="2"/>
      <c r="ERB1" s="2"/>
      <c r="ERC1" s="2"/>
      <c r="ERD1" s="2"/>
      <c r="ERE1" s="2"/>
      <c r="ERF1" s="2"/>
      <c r="ERG1" s="2"/>
      <c r="ERH1" s="2"/>
      <c r="ERI1" s="2"/>
      <c r="ERJ1" s="2"/>
      <c r="ERK1" s="2"/>
      <c r="ERL1" s="2"/>
      <c r="ERM1" s="2"/>
      <c r="ERN1" s="2"/>
      <c r="ERO1" s="2"/>
      <c r="ERP1" s="2"/>
      <c r="ERQ1" s="2"/>
      <c r="ERR1" s="2"/>
      <c r="ERS1" s="2"/>
      <c r="ERT1" s="2"/>
      <c r="ERU1" s="2"/>
      <c r="ERV1" s="2"/>
      <c r="ERW1" s="2"/>
      <c r="ERX1" s="2"/>
      <c r="ERY1" s="2"/>
      <c r="ERZ1" s="2"/>
      <c r="ESA1" s="2"/>
      <c r="ESB1" s="2"/>
      <c r="ESC1" s="2"/>
      <c r="ESD1" s="2"/>
      <c r="ESE1" s="2"/>
      <c r="ESF1" s="2"/>
      <c r="ESG1" s="2"/>
      <c r="ESH1" s="2"/>
      <c r="ESI1" s="2"/>
      <c r="ESJ1" s="2"/>
      <c r="ESK1" s="2"/>
      <c r="ESL1" s="2"/>
      <c r="ESM1" s="2"/>
      <c r="ESN1" s="2"/>
      <c r="ESO1" s="2"/>
      <c r="ESP1" s="2"/>
      <c r="ESQ1" s="2"/>
      <c r="ESR1" s="2"/>
      <c r="ESS1" s="2"/>
      <c r="EST1" s="2"/>
      <c r="ESU1" s="2"/>
      <c r="ESV1" s="2"/>
      <c r="ESW1" s="2"/>
      <c r="ESX1" s="2"/>
      <c r="ESY1" s="2"/>
      <c r="ESZ1" s="2"/>
      <c r="ETA1" s="2"/>
      <c r="ETB1" s="2"/>
      <c r="ETC1" s="2"/>
      <c r="ETD1" s="2"/>
      <c r="ETE1" s="2"/>
      <c r="ETF1" s="2"/>
      <c r="ETG1" s="2"/>
      <c r="ETH1" s="2"/>
      <c r="ETI1" s="2"/>
      <c r="ETJ1" s="2"/>
      <c r="ETK1" s="2"/>
      <c r="ETL1" s="2"/>
      <c r="ETM1" s="2"/>
      <c r="ETN1" s="2"/>
      <c r="ETO1" s="2"/>
      <c r="ETP1" s="2"/>
      <c r="ETQ1" s="2"/>
      <c r="ETR1" s="2"/>
      <c r="ETS1" s="2"/>
      <c r="ETT1" s="2"/>
      <c r="ETU1" s="2"/>
      <c r="ETV1" s="2"/>
      <c r="ETW1" s="2"/>
      <c r="ETX1" s="2"/>
      <c r="ETY1" s="2"/>
      <c r="ETZ1" s="2"/>
      <c r="EUA1" s="2"/>
      <c r="EUB1" s="2"/>
      <c r="EUC1" s="2"/>
      <c r="EUD1" s="2"/>
      <c r="EUE1" s="2"/>
      <c r="EUF1" s="2"/>
      <c r="EUG1" s="2"/>
      <c r="EUH1" s="2"/>
      <c r="EUI1" s="2"/>
      <c r="EUJ1" s="2"/>
      <c r="EUK1" s="2"/>
      <c r="EUL1" s="2"/>
      <c r="EUM1" s="2"/>
      <c r="EUN1" s="2"/>
      <c r="EUO1" s="2"/>
      <c r="EUP1" s="2"/>
      <c r="EUQ1" s="2"/>
      <c r="EUR1" s="2"/>
      <c r="EUS1" s="2"/>
      <c r="EUT1" s="2"/>
      <c r="EUU1" s="2"/>
      <c r="EUV1" s="2"/>
      <c r="EUW1" s="2"/>
      <c r="EUX1" s="2"/>
      <c r="EUY1" s="2"/>
      <c r="EUZ1" s="2"/>
      <c r="EVA1" s="2"/>
      <c r="EVB1" s="2"/>
      <c r="EVC1" s="2"/>
      <c r="EVD1" s="2"/>
      <c r="EVE1" s="2"/>
      <c r="EVF1" s="2"/>
      <c r="EVG1" s="2"/>
      <c r="EVH1" s="2"/>
      <c r="EVI1" s="2"/>
      <c r="EVJ1" s="2"/>
      <c r="EVK1" s="2"/>
      <c r="EVL1" s="2"/>
      <c r="EVM1" s="2"/>
      <c r="EVN1" s="2"/>
      <c r="EVO1" s="2"/>
      <c r="EVP1" s="2"/>
      <c r="EVQ1" s="2"/>
      <c r="EVR1" s="2"/>
      <c r="EVS1" s="2"/>
      <c r="EVT1" s="2"/>
      <c r="EVU1" s="2"/>
      <c r="EVV1" s="2"/>
      <c r="EVW1" s="2"/>
      <c r="EVX1" s="2"/>
      <c r="EVY1" s="2"/>
      <c r="EVZ1" s="2"/>
      <c r="EWA1" s="2"/>
      <c r="EWB1" s="2"/>
      <c r="EWC1" s="2"/>
      <c r="EWD1" s="2"/>
      <c r="EWE1" s="2"/>
      <c r="EWF1" s="2"/>
      <c r="EWG1" s="2"/>
      <c r="EWH1" s="2"/>
      <c r="EWI1" s="2"/>
      <c r="EWJ1" s="2"/>
      <c r="EWK1" s="2"/>
      <c r="EWL1" s="2"/>
      <c r="EWM1" s="2"/>
      <c r="EWN1" s="2"/>
      <c r="EWO1" s="2"/>
      <c r="EWP1" s="2"/>
      <c r="EWQ1" s="2"/>
      <c r="EWR1" s="2"/>
      <c r="EWS1" s="2"/>
      <c r="EWT1" s="2"/>
      <c r="EWU1" s="2"/>
      <c r="EWV1" s="2"/>
      <c r="EWW1" s="2"/>
      <c r="EWX1" s="2"/>
      <c r="EWY1" s="2"/>
      <c r="EWZ1" s="2"/>
      <c r="EXA1" s="2"/>
      <c r="EXB1" s="2"/>
      <c r="EXC1" s="2"/>
      <c r="EXD1" s="2"/>
      <c r="EXE1" s="2"/>
      <c r="EXF1" s="2"/>
      <c r="EXG1" s="2"/>
      <c r="EXH1" s="2"/>
      <c r="EXI1" s="2"/>
      <c r="EXJ1" s="2"/>
      <c r="EXK1" s="2"/>
      <c r="EXL1" s="2"/>
      <c r="EXM1" s="2"/>
      <c r="EXN1" s="2"/>
      <c r="EXO1" s="2"/>
      <c r="EXP1" s="2"/>
      <c r="EXQ1" s="2"/>
      <c r="EXR1" s="2"/>
      <c r="EXS1" s="2"/>
      <c r="EXT1" s="2"/>
      <c r="EXU1" s="2"/>
      <c r="EXV1" s="2"/>
      <c r="EXW1" s="2"/>
      <c r="EXX1" s="2"/>
      <c r="EXY1" s="2"/>
      <c r="EXZ1" s="2"/>
      <c r="EYA1" s="2"/>
      <c r="EYB1" s="2"/>
      <c r="EYC1" s="2"/>
      <c r="EYD1" s="2"/>
      <c r="EYE1" s="2"/>
      <c r="EYF1" s="2"/>
      <c r="EYG1" s="2"/>
      <c r="EYH1" s="2"/>
      <c r="EYI1" s="2"/>
      <c r="EYJ1" s="2"/>
      <c r="EYK1" s="2"/>
      <c r="EYL1" s="2"/>
      <c r="EYM1" s="2"/>
      <c r="EYN1" s="2"/>
      <c r="EYO1" s="2"/>
      <c r="EYP1" s="2"/>
      <c r="EYQ1" s="2"/>
      <c r="EYR1" s="2"/>
      <c r="EYS1" s="2"/>
      <c r="EYT1" s="2"/>
      <c r="EYU1" s="2"/>
      <c r="EYV1" s="2"/>
      <c r="EYW1" s="2"/>
      <c r="EYX1" s="2"/>
      <c r="EYY1" s="2"/>
      <c r="EYZ1" s="2"/>
      <c r="EZA1" s="2"/>
      <c r="EZB1" s="2"/>
      <c r="EZC1" s="2"/>
      <c r="EZD1" s="2"/>
      <c r="EZE1" s="2"/>
      <c r="EZF1" s="2"/>
      <c r="EZG1" s="2"/>
      <c r="EZH1" s="2"/>
      <c r="EZI1" s="2"/>
      <c r="EZJ1" s="2"/>
      <c r="EZK1" s="2"/>
      <c r="EZL1" s="2"/>
      <c r="EZM1" s="2"/>
      <c r="EZN1" s="2"/>
      <c r="EZO1" s="2"/>
      <c r="EZP1" s="2"/>
      <c r="EZQ1" s="2"/>
      <c r="EZR1" s="2"/>
      <c r="EZS1" s="2"/>
      <c r="EZT1" s="2"/>
      <c r="EZU1" s="2"/>
      <c r="EZV1" s="2"/>
      <c r="EZW1" s="2"/>
      <c r="EZX1" s="2"/>
      <c r="EZY1" s="2"/>
      <c r="EZZ1" s="2"/>
      <c r="FAA1" s="2"/>
      <c r="FAB1" s="2"/>
      <c r="FAC1" s="2"/>
      <c r="FAD1" s="2"/>
      <c r="FAE1" s="2"/>
      <c r="FAF1" s="2"/>
      <c r="FAG1" s="2"/>
      <c r="FAH1" s="2"/>
      <c r="FAI1" s="2"/>
      <c r="FAJ1" s="2"/>
      <c r="FAK1" s="2"/>
      <c r="FAL1" s="2"/>
      <c r="FAM1" s="2"/>
      <c r="FAN1" s="2"/>
      <c r="FAO1" s="2"/>
      <c r="FAP1" s="2"/>
      <c r="FAQ1" s="2"/>
      <c r="FAR1" s="2"/>
      <c r="FAS1" s="2"/>
      <c r="FAT1" s="2"/>
      <c r="FAU1" s="2"/>
      <c r="FAV1" s="2"/>
      <c r="FAW1" s="2"/>
      <c r="FAX1" s="2"/>
      <c r="FAY1" s="2"/>
      <c r="FAZ1" s="2"/>
      <c r="FBA1" s="2"/>
      <c r="FBB1" s="2"/>
      <c r="FBC1" s="2"/>
      <c r="FBD1" s="2"/>
      <c r="FBE1" s="2"/>
      <c r="FBF1" s="2"/>
      <c r="FBG1" s="2"/>
      <c r="FBH1" s="2"/>
      <c r="FBI1" s="2"/>
      <c r="FBJ1" s="2"/>
      <c r="FBK1" s="2"/>
      <c r="FBL1" s="2"/>
      <c r="FBM1" s="2"/>
      <c r="FBN1" s="2"/>
      <c r="FBO1" s="2"/>
      <c r="FBP1" s="2"/>
      <c r="FBQ1" s="2"/>
      <c r="FBR1" s="2"/>
      <c r="FBS1" s="2"/>
      <c r="FBT1" s="2"/>
      <c r="FBU1" s="2"/>
      <c r="FBV1" s="2"/>
      <c r="FBW1" s="2"/>
      <c r="FBX1" s="2"/>
      <c r="FBY1" s="2"/>
      <c r="FBZ1" s="2"/>
      <c r="FCA1" s="2"/>
      <c r="FCB1" s="2"/>
      <c r="FCC1" s="2"/>
      <c r="FCD1" s="2"/>
      <c r="FCE1" s="2"/>
      <c r="FCF1" s="2"/>
      <c r="FCG1" s="2"/>
      <c r="FCH1" s="2"/>
      <c r="FCI1" s="2"/>
      <c r="FCJ1" s="2"/>
      <c r="FCK1" s="2"/>
      <c r="FCL1" s="2"/>
      <c r="FCM1" s="2"/>
      <c r="FCN1" s="2"/>
      <c r="FCO1" s="2"/>
      <c r="FCP1" s="2"/>
      <c r="FCQ1" s="2"/>
      <c r="FCR1" s="2"/>
      <c r="FCS1" s="2"/>
      <c r="FCT1" s="2"/>
      <c r="FCU1" s="2"/>
      <c r="FCV1" s="2"/>
      <c r="FCW1" s="2"/>
      <c r="FCX1" s="2"/>
      <c r="FCY1" s="2"/>
      <c r="FCZ1" s="2"/>
      <c r="FDA1" s="2"/>
      <c r="FDB1" s="2"/>
      <c r="FDC1" s="2"/>
      <c r="FDD1" s="2"/>
      <c r="FDE1" s="2"/>
      <c r="FDF1" s="2"/>
      <c r="FDG1" s="2"/>
      <c r="FDH1" s="2"/>
      <c r="FDI1" s="2"/>
      <c r="FDJ1" s="2"/>
      <c r="FDK1" s="2"/>
      <c r="FDL1" s="2"/>
      <c r="FDM1" s="2"/>
      <c r="FDN1" s="2"/>
      <c r="FDO1" s="2"/>
      <c r="FDP1" s="2"/>
      <c r="FDQ1" s="2"/>
      <c r="FDR1" s="2"/>
      <c r="FDS1" s="2"/>
      <c r="FDT1" s="2"/>
      <c r="FDU1" s="2"/>
      <c r="FDV1" s="2"/>
      <c r="FDW1" s="2"/>
      <c r="FDX1" s="2"/>
      <c r="FDY1" s="2"/>
      <c r="FDZ1" s="2"/>
      <c r="FEA1" s="2"/>
      <c r="FEB1" s="2"/>
      <c r="FEC1" s="2"/>
      <c r="FED1" s="2"/>
      <c r="FEE1" s="2"/>
      <c r="FEF1" s="2"/>
      <c r="FEG1" s="2"/>
      <c r="FEH1" s="2"/>
      <c r="FEI1" s="2"/>
      <c r="FEJ1" s="2"/>
      <c r="FEK1" s="2"/>
      <c r="FEL1" s="2"/>
      <c r="FEM1" s="2"/>
      <c r="FEN1" s="2"/>
      <c r="FEO1" s="2"/>
      <c r="FEP1" s="2"/>
      <c r="FEQ1" s="2"/>
      <c r="FER1" s="2"/>
      <c r="FES1" s="2"/>
      <c r="FET1" s="2"/>
      <c r="FEU1" s="2"/>
      <c r="FEV1" s="2"/>
      <c r="FEW1" s="2"/>
      <c r="FEX1" s="2"/>
      <c r="FEY1" s="2"/>
      <c r="FEZ1" s="2"/>
      <c r="FFA1" s="2"/>
      <c r="FFB1" s="2"/>
      <c r="FFC1" s="2"/>
      <c r="FFD1" s="2"/>
      <c r="FFE1" s="2"/>
      <c r="FFF1" s="2"/>
      <c r="FFG1" s="2"/>
      <c r="FFH1" s="2"/>
      <c r="FFI1" s="2"/>
      <c r="FFJ1" s="2"/>
      <c r="FFK1" s="2"/>
      <c r="FFL1" s="2"/>
      <c r="FFM1" s="2"/>
      <c r="FFN1" s="2"/>
      <c r="FFO1" s="2"/>
      <c r="FFP1" s="2"/>
      <c r="FFQ1" s="2"/>
      <c r="FFR1" s="2"/>
      <c r="FFS1" s="2"/>
      <c r="FFT1" s="2"/>
      <c r="FFU1" s="2"/>
      <c r="FFV1" s="2"/>
      <c r="FFW1" s="2"/>
      <c r="FFX1" s="2"/>
      <c r="FFY1" s="2"/>
      <c r="FFZ1" s="2"/>
      <c r="FGA1" s="2"/>
      <c r="FGB1" s="2"/>
      <c r="FGC1" s="2"/>
      <c r="FGD1" s="2"/>
      <c r="FGE1" s="2"/>
      <c r="FGF1" s="2"/>
      <c r="FGG1" s="2"/>
      <c r="FGH1" s="2"/>
      <c r="FGI1" s="2"/>
      <c r="FGJ1" s="2"/>
      <c r="FGK1" s="2"/>
      <c r="FGL1" s="2"/>
      <c r="FGM1" s="2"/>
      <c r="FGN1" s="2"/>
      <c r="FGO1" s="2"/>
      <c r="FGP1" s="2"/>
      <c r="FGQ1" s="2"/>
      <c r="FGR1" s="2"/>
      <c r="FGS1" s="2"/>
      <c r="FGT1" s="2"/>
      <c r="FGU1" s="2"/>
      <c r="FGV1" s="2"/>
      <c r="FGW1" s="2"/>
      <c r="FGX1" s="2"/>
      <c r="FGY1" s="2"/>
      <c r="FGZ1" s="2"/>
      <c r="FHA1" s="2"/>
      <c r="FHB1" s="2"/>
      <c r="FHC1" s="2"/>
      <c r="FHD1" s="2"/>
      <c r="FHE1" s="2"/>
      <c r="FHF1" s="2"/>
      <c r="FHG1" s="2"/>
      <c r="FHH1" s="2"/>
      <c r="FHI1" s="2"/>
      <c r="FHJ1" s="2"/>
      <c r="FHK1" s="2"/>
      <c r="FHL1" s="2"/>
      <c r="FHM1" s="2"/>
      <c r="FHN1" s="2"/>
      <c r="FHO1" s="2"/>
      <c r="FHP1" s="2"/>
      <c r="FHQ1" s="2"/>
      <c r="FHR1" s="2"/>
      <c r="FHS1" s="2"/>
      <c r="FHT1" s="2"/>
      <c r="FHU1" s="2"/>
      <c r="FHV1" s="2"/>
      <c r="FHW1" s="2"/>
      <c r="FHX1" s="2"/>
      <c r="FHY1" s="2"/>
      <c r="FHZ1" s="2"/>
      <c r="FIA1" s="2"/>
      <c r="FIB1" s="2"/>
      <c r="FIC1" s="2"/>
      <c r="FID1" s="2"/>
      <c r="FIE1" s="2"/>
      <c r="FIF1" s="2"/>
      <c r="FIG1" s="2"/>
      <c r="FIH1" s="2"/>
      <c r="FII1" s="2"/>
      <c r="FIJ1" s="2"/>
      <c r="FIK1" s="2"/>
      <c r="FIL1" s="2"/>
      <c r="FIM1" s="2"/>
      <c r="FIN1" s="2"/>
      <c r="FIO1" s="2"/>
      <c r="FIP1" s="2"/>
      <c r="FIQ1" s="2"/>
      <c r="FIR1" s="2"/>
      <c r="FIS1" s="2"/>
      <c r="FIT1" s="2"/>
      <c r="FIU1" s="2"/>
      <c r="FIV1" s="2"/>
      <c r="FIW1" s="2"/>
      <c r="FIX1" s="2"/>
      <c r="FIY1" s="2"/>
      <c r="FIZ1" s="2"/>
      <c r="FJA1" s="2"/>
      <c r="FJB1" s="2"/>
      <c r="FJC1" s="2"/>
      <c r="FJD1" s="2"/>
      <c r="FJE1" s="2"/>
      <c r="FJF1" s="2"/>
      <c r="FJG1" s="2"/>
      <c r="FJH1" s="2"/>
      <c r="FJI1" s="2"/>
      <c r="FJJ1" s="2"/>
      <c r="FJK1" s="2"/>
      <c r="FJL1" s="2"/>
      <c r="FJM1" s="2"/>
      <c r="FJN1" s="2"/>
      <c r="FJO1" s="2"/>
      <c r="FJP1" s="2"/>
      <c r="FJQ1" s="2"/>
      <c r="FJR1" s="2"/>
      <c r="FJS1" s="2"/>
      <c r="FJT1" s="2"/>
      <c r="FJU1" s="2"/>
      <c r="FJV1" s="2"/>
      <c r="FJW1" s="2"/>
      <c r="FJX1" s="2"/>
      <c r="FJY1" s="2"/>
      <c r="FJZ1" s="2"/>
      <c r="FKA1" s="2"/>
      <c r="FKB1" s="2"/>
      <c r="FKC1" s="2"/>
      <c r="FKD1" s="2"/>
      <c r="FKE1" s="2"/>
      <c r="FKF1" s="2"/>
      <c r="FKG1" s="2"/>
      <c r="FKH1" s="2"/>
      <c r="FKI1" s="2"/>
      <c r="FKJ1" s="2"/>
      <c r="FKK1" s="2"/>
      <c r="FKL1" s="2"/>
      <c r="FKM1" s="2"/>
      <c r="FKN1" s="2"/>
      <c r="FKO1" s="2"/>
      <c r="FKP1" s="2"/>
      <c r="FKQ1" s="2"/>
      <c r="FKR1" s="2"/>
      <c r="FKS1" s="2"/>
      <c r="FKT1" s="2"/>
      <c r="FKU1" s="2"/>
      <c r="FKV1" s="2"/>
      <c r="FKW1" s="2"/>
      <c r="FKX1" s="2"/>
      <c r="FKY1" s="2"/>
      <c r="FKZ1" s="2"/>
      <c r="FLA1" s="2"/>
      <c r="FLB1" s="2"/>
      <c r="FLC1" s="2"/>
      <c r="FLD1" s="2"/>
      <c r="FLE1" s="2"/>
      <c r="FLF1" s="2"/>
      <c r="FLG1" s="2"/>
      <c r="FLH1" s="2"/>
      <c r="FLI1" s="2"/>
      <c r="FLJ1" s="2"/>
      <c r="FLK1" s="2"/>
      <c r="FLL1" s="2"/>
      <c r="FLM1" s="2"/>
      <c r="FLN1" s="2"/>
      <c r="FLO1" s="2"/>
      <c r="FLP1" s="2"/>
      <c r="FLQ1" s="2"/>
      <c r="FLR1" s="2"/>
      <c r="FLS1" s="2"/>
      <c r="FLT1" s="2"/>
      <c r="FLU1" s="2"/>
      <c r="FLV1" s="2"/>
      <c r="FLW1" s="2"/>
      <c r="FLX1" s="2"/>
      <c r="FLY1" s="2"/>
      <c r="FLZ1" s="2"/>
      <c r="FMA1" s="2"/>
      <c r="FMB1" s="2"/>
      <c r="FMC1" s="2"/>
      <c r="FMD1" s="2"/>
      <c r="FME1" s="2"/>
      <c r="FMF1" s="2"/>
      <c r="FMG1" s="2"/>
      <c r="FMH1" s="2"/>
      <c r="FMI1" s="2"/>
      <c r="FMJ1" s="2"/>
      <c r="FMK1" s="2"/>
      <c r="FML1" s="2"/>
      <c r="FMM1" s="2"/>
      <c r="FMN1" s="2"/>
      <c r="FMO1" s="2"/>
      <c r="FMP1" s="2"/>
      <c r="FMQ1" s="2"/>
      <c r="FMR1" s="2"/>
      <c r="FMS1" s="2"/>
      <c r="FMT1" s="2"/>
      <c r="FMU1" s="2"/>
      <c r="FMV1" s="2"/>
      <c r="FMW1" s="2"/>
      <c r="FMX1" s="2"/>
      <c r="FMY1" s="2"/>
      <c r="FMZ1" s="2"/>
      <c r="FNA1" s="2"/>
      <c r="FNB1" s="2"/>
      <c r="FNC1" s="2"/>
      <c r="FND1" s="2"/>
      <c r="FNE1" s="2"/>
      <c r="FNF1" s="2"/>
      <c r="FNG1" s="2"/>
      <c r="FNH1" s="2"/>
      <c r="FNI1" s="2"/>
      <c r="FNJ1" s="2"/>
      <c r="FNK1" s="2"/>
      <c r="FNL1" s="2"/>
      <c r="FNM1" s="2"/>
      <c r="FNN1" s="2"/>
      <c r="FNO1" s="2"/>
      <c r="FNP1" s="2"/>
      <c r="FNQ1" s="2"/>
      <c r="FNR1" s="2"/>
      <c r="FNS1" s="2"/>
      <c r="FNT1" s="2"/>
      <c r="FNU1" s="2"/>
      <c r="FNV1" s="2"/>
      <c r="FNW1" s="2"/>
      <c r="FNX1" s="2"/>
      <c r="FNY1" s="2"/>
      <c r="FNZ1" s="2"/>
      <c r="FOA1" s="2"/>
      <c r="FOB1" s="2"/>
      <c r="FOC1" s="2"/>
      <c r="FOD1" s="2"/>
      <c r="FOE1" s="2"/>
      <c r="FOF1" s="2"/>
      <c r="FOG1" s="2"/>
      <c r="FOH1" s="2"/>
      <c r="FOI1" s="2"/>
      <c r="FOJ1" s="2"/>
      <c r="FOK1" s="2"/>
      <c r="FOL1" s="2"/>
      <c r="FOM1" s="2"/>
      <c r="FON1" s="2"/>
      <c r="FOO1" s="2"/>
      <c r="FOP1" s="2"/>
      <c r="FOQ1" s="2"/>
      <c r="FOR1" s="2"/>
      <c r="FOS1" s="2"/>
      <c r="FOT1" s="2"/>
      <c r="FOU1" s="2"/>
      <c r="FOV1" s="2"/>
      <c r="FOW1" s="2"/>
      <c r="FOX1" s="2"/>
      <c r="FOY1" s="2"/>
      <c r="FOZ1" s="2"/>
      <c r="FPA1" s="2"/>
      <c r="FPB1" s="2"/>
      <c r="FPC1" s="2"/>
      <c r="FPD1" s="2"/>
      <c r="FPE1" s="2"/>
      <c r="FPF1" s="2"/>
      <c r="FPG1" s="2"/>
      <c r="FPH1" s="2"/>
      <c r="FPI1" s="2"/>
      <c r="FPJ1" s="2"/>
      <c r="FPK1" s="2"/>
      <c r="FPL1" s="2"/>
      <c r="FPM1" s="2"/>
      <c r="FPN1" s="2"/>
      <c r="FPO1" s="2"/>
      <c r="FPP1" s="2"/>
      <c r="FPQ1" s="2"/>
      <c r="FPR1" s="2"/>
      <c r="FPS1" s="2"/>
      <c r="FPT1" s="2"/>
      <c r="FPU1" s="2"/>
      <c r="FPV1" s="2"/>
      <c r="FPW1" s="2"/>
      <c r="FPX1" s="2"/>
      <c r="FPY1" s="2"/>
      <c r="FPZ1" s="2"/>
      <c r="FQA1" s="2"/>
      <c r="FQB1" s="2"/>
      <c r="FQC1" s="2"/>
      <c r="FQD1" s="2"/>
      <c r="FQE1" s="2"/>
      <c r="FQF1" s="2"/>
      <c r="FQG1" s="2"/>
      <c r="FQH1" s="2"/>
      <c r="FQI1" s="2"/>
      <c r="FQJ1" s="2"/>
      <c r="FQK1" s="2"/>
      <c r="FQL1" s="2"/>
      <c r="FQM1" s="2"/>
      <c r="FQN1" s="2"/>
      <c r="FQO1" s="2"/>
      <c r="FQP1" s="2"/>
      <c r="FQQ1" s="2"/>
      <c r="FQR1" s="2"/>
      <c r="FQS1" s="2"/>
      <c r="FQT1" s="2"/>
      <c r="FQU1" s="2"/>
      <c r="FQV1" s="2"/>
      <c r="FQW1" s="2"/>
      <c r="FQX1" s="2"/>
      <c r="FQY1" s="2"/>
      <c r="FQZ1" s="2"/>
      <c r="FRA1" s="2"/>
      <c r="FRB1" s="2"/>
      <c r="FRC1" s="2"/>
      <c r="FRD1" s="2"/>
      <c r="FRE1" s="2"/>
      <c r="FRF1" s="2"/>
      <c r="FRG1" s="2"/>
      <c r="FRH1" s="2"/>
      <c r="FRI1" s="2"/>
      <c r="FRJ1" s="2"/>
      <c r="FRK1" s="2"/>
      <c r="FRL1" s="2"/>
      <c r="FRM1" s="2"/>
      <c r="FRN1" s="2"/>
      <c r="FRO1" s="2"/>
      <c r="FRP1" s="2"/>
      <c r="FRQ1" s="2"/>
      <c r="FRR1" s="2"/>
      <c r="FRS1" s="2"/>
      <c r="FRT1" s="2"/>
      <c r="FRU1" s="2"/>
      <c r="FRV1" s="2"/>
      <c r="FRW1" s="2"/>
      <c r="FRX1" s="2"/>
      <c r="FRY1" s="2"/>
      <c r="FRZ1" s="2"/>
      <c r="FSA1" s="2"/>
      <c r="FSB1" s="2"/>
      <c r="FSC1" s="2"/>
      <c r="FSD1" s="2"/>
      <c r="FSE1" s="2"/>
      <c r="FSF1" s="2"/>
      <c r="FSG1" s="2"/>
      <c r="FSH1" s="2"/>
      <c r="FSI1" s="2"/>
      <c r="FSJ1" s="2"/>
      <c r="FSK1" s="2"/>
      <c r="FSL1" s="2"/>
      <c r="FSM1" s="2"/>
      <c r="FSN1" s="2"/>
      <c r="FSO1" s="2"/>
      <c r="FSP1" s="2"/>
      <c r="FSQ1" s="2"/>
      <c r="FSR1" s="2"/>
      <c r="FSS1" s="2"/>
      <c r="FST1" s="2"/>
      <c r="FSU1" s="2"/>
      <c r="FSV1" s="2"/>
      <c r="FSW1" s="2"/>
      <c r="FSX1" s="2"/>
      <c r="FSY1" s="2"/>
      <c r="FSZ1" s="2"/>
      <c r="FTA1" s="2"/>
      <c r="FTB1" s="2"/>
      <c r="FTC1" s="2"/>
      <c r="FTD1" s="2"/>
      <c r="FTE1" s="2"/>
      <c r="FTF1" s="2"/>
      <c r="FTG1" s="2"/>
      <c r="FTH1" s="2"/>
      <c r="FTI1" s="2"/>
      <c r="FTJ1" s="2"/>
      <c r="FTK1" s="2"/>
      <c r="FTL1" s="2"/>
      <c r="FTM1" s="2"/>
      <c r="FTN1" s="2"/>
      <c r="FTO1" s="2"/>
      <c r="FTP1" s="2"/>
      <c r="FTQ1" s="2"/>
      <c r="FTR1" s="2"/>
      <c r="FTS1" s="2"/>
      <c r="FTT1" s="2"/>
      <c r="FTU1" s="2"/>
      <c r="FTV1" s="2"/>
      <c r="FTW1" s="2"/>
      <c r="FTX1" s="2"/>
      <c r="FTY1" s="2"/>
      <c r="FTZ1" s="2"/>
      <c r="FUA1" s="2"/>
      <c r="FUB1" s="2"/>
      <c r="FUC1" s="2"/>
      <c r="FUD1" s="2"/>
      <c r="FUE1" s="2"/>
      <c r="FUF1" s="2"/>
      <c r="FUG1" s="2"/>
      <c r="FUH1" s="2"/>
      <c r="FUI1" s="2"/>
      <c r="FUJ1" s="2"/>
      <c r="FUK1" s="2"/>
      <c r="FUL1" s="2"/>
      <c r="FUM1" s="2"/>
      <c r="FUN1" s="2"/>
      <c r="FUO1" s="2"/>
      <c r="FUP1" s="2"/>
      <c r="FUQ1" s="2"/>
      <c r="FUR1" s="2"/>
      <c r="FUS1" s="2"/>
      <c r="FUT1" s="2"/>
      <c r="FUU1" s="2"/>
      <c r="FUV1" s="2"/>
      <c r="FUW1" s="2"/>
      <c r="FUX1" s="2"/>
      <c r="FUY1" s="2"/>
      <c r="FUZ1" s="2"/>
      <c r="FVA1" s="2"/>
      <c r="FVB1" s="2"/>
      <c r="FVC1" s="2"/>
      <c r="FVD1" s="2"/>
      <c r="FVE1" s="2"/>
      <c r="FVF1" s="2"/>
      <c r="FVG1" s="2"/>
      <c r="FVH1" s="2"/>
      <c r="FVI1" s="2"/>
      <c r="FVJ1" s="2"/>
      <c r="FVK1" s="2"/>
      <c r="FVL1" s="2"/>
      <c r="FVM1" s="2"/>
      <c r="FVN1" s="2"/>
      <c r="FVO1" s="2"/>
      <c r="FVP1" s="2"/>
      <c r="FVQ1" s="2"/>
      <c r="FVR1" s="2"/>
      <c r="FVS1" s="2"/>
      <c r="FVT1" s="2"/>
      <c r="FVU1" s="2"/>
      <c r="FVV1" s="2"/>
      <c r="FVW1" s="2"/>
      <c r="FVX1" s="2"/>
      <c r="FVY1" s="2"/>
      <c r="FVZ1" s="2"/>
      <c r="FWA1" s="2"/>
      <c r="FWB1" s="2"/>
      <c r="FWC1" s="2"/>
      <c r="FWD1" s="2"/>
      <c r="FWE1" s="2"/>
      <c r="FWF1" s="2"/>
      <c r="FWG1" s="2"/>
      <c r="FWH1" s="2"/>
      <c r="FWI1" s="2"/>
      <c r="FWJ1" s="2"/>
      <c r="FWK1" s="2"/>
      <c r="FWL1" s="2"/>
      <c r="FWM1" s="2"/>
      <c r="FWN1" s="2"/>
      <c r="FWO1" s="2"/>
      <c r="FWP1" s="2"/>
      <c r="FWQ1" s="2"/>
      <c r="FWR1" s="2"/>
      <c r="FWS1" s="2"/>
      <c r="FWT1" s="2"/>
      <c r="FWU1" s="2"/>
      <c r="FWV1" s="2"/>
      <c r="FWW1" s="2"/>
      <c r="FWX1" s="2"/>
      <c r="FWY1" s="2"/>
      <c r="FWZ1" s="2"/>
      <c r="FXA1" s="2"/>
      <c r="FXB1" s="2"/>
      <c r="FXC1" s="2"/>
      <c r="FXD1" s="2"/>
      <c r="FXE1" s="2"/>
      <c r="FXF1" s="2"/>
      <c r="FXG1" s="2"/>
      <c r="FXH1" s="2"/>
      <c r="FXI1" s="2"/>
      <c r="FXJ1" s="2"/>
      <c r="FXK1" s="2"/>
      <c r="FXL1" s="2"/>
      <c r="FXM1" s="2"/>
      <c r="FXN1" s="2"/>
      <c r="FXO1" s="2"/>
      <c r="FXP1" s="2"/>
      <c r="FXQ1" s="2"/>
      <c r="FXR1" s="2"/>
      <c r="FXS1" s="2"/>
      <c r="FXT1" s="2"/>
      <c r="FXU1" s="2"/>
      <c r="FXV1" s="2"/>
      <c r="FXW1" s="2"/>
      <c r="FXX1" s="2"/>
      <c r="FXY1" s="2"/>
      <c r="FXZ1" s="2"/>
      <c r="FYA1" s="2"/>
      <c r="FYB1" s="2"/>
      <c r="FYC1" s="2"/>
      <c r="FYD1" s="2"/>
      <c r="FYE1" s="2"/>
      <c r="FYF1" s="2"/>
      <c r="FYG1" s="2"/>
      <c r="FYH1" s="2"/>
      <c r="FYI1" s="2"/>
      <c r="FYJ1" s="2"/>
      <c r="FYK1" s="2"/>
      <c r="FYL1" s="2"/>
      <c r="FYM1" s="2"/>
      <c r="FYN1" s="2"/>
      <c r="FYO1" s="2"/>
      <c r="FYP1" s="2"/>
      <c r="FYQ1" s="2"/>
      <c r="FYR1" s="2"/>
      <c r="FYS1" s="2"/>
      <c r="FYT1" s="2"/>
      <c r="FYU1" s="2"/>
      <c r="FYV1" s="2"/>
      <c r="FYW1" s="2"/>
      <c r="FYX1" s="2"/>
      <c r="FYY1" s="2"/>
      <c r="FYZ1" s="2"/>
      <c r="FZA1" s="2"/>
      <c r="FZB1" s="2"/>
      <c r="FZC1" s="2"/>
      <c r="FZD1" s="2"/>
      <c r="FZE1" s="2"/>
      <c r="FZF1" s="2"/>
      <c r="FZG1" s="2"/>
      <c r="FZH1" s="2"/>
      <c r="FZI1" s="2"/>
      <c r="FZJ1" s="2"/>
      <c r="FZK1" s="2"/>
      <c r="FZL1" s="2"/>
      <c r="FZM1" s="2"/>
      <c r="FZN1" s="2"/>
      <c r="FZO1" s="2"/>
      <c r="FZP1" s="2"/>
      <c r="FZQ1" s="2"/>
      <c r="FZR1" s="2"/>
      <c r="FZS1" s="2"/>
      <c r="FZT1" s="2"/>
      <c r="FZU1" s="2"/>
      <c r="FZV1" s="2"/>
      <c r="FZW1" s="2"/>
      <c r="FZX1" s="2"/>
      <c r="FZY1" s="2"/>
      <c r="FZZ1" s="2"/>
      <c r="GAA1" s="2"/>
      <c r="GAB1" s="2"/>
      <c r="GAC1" s="2"/>
      <c r="GAD1" s="2"/>
      <c r="GAE1" s="2"/>
      <c r="GAF1" s="2"/>
      <c r="GAG1" s="2"/>
      <c r="GAH1" s="2"/>
      <c r="GAI1" s="2"/>
      <c r="GAJ1" s="2"/>
      <c r="GAK1" s="2"/>
      <c r="GAL1" s="2"/>
      <c r="GAM1" s="2"/>
      <c r="GAN1" s="2"/>
      <c r="GAO1" s="2"/>
      <c r="GAP1" s="2"/>
      <c r="GAQ1" s="2"/>
      <c r="GAR1" s="2"/>
      <c r="GAS1" s="2"/>
      <c r="GAT1" s="2"/>
      <c r="GAU1" s="2"/>
      <c r="GAV1" s="2"/>
      <c r="GAW1" s="2"/>
      <c r="GAX1" s="2"/>
      <c r="GAY1" s="2"/>
      <c r="GAZ1" s="2"/>
      <c r="GBA1" s="2"/>
      <c r="GBB1" s="2"/>
      <c r="GBC1" s="2"/>
      <c r="GBD1" s="2"/>
      <c r="GBE1" s="2"/>
      <c r="GBF1" s="2"/>
      <c r="GBG1" s="2"/>
      <c r="GBH1" s="2"/>
      <c r="GBI1" s="2"/>
      <c r="GBJ1" s="2"/>
      <c r="GBK1" s="2"/>
      <c r="GBL1" s="2"/>
      <c r="GBM1" s="2"/>
      <c r="GBN1" s="2"/>
      <c r="GBO1" s="2"/>
      <c r="GBP1" s="2"/>
      <c r="GBQ1" s="2"/>
      <c r="GBR1" s="2"/>
      <c r="GBS1" s="2"/>
      <c r="GBT1" s="2"/>
      <c r="GBU1" s="2"/>
      <c r="GBV1" s="2"/>
      <c r="GBW1" s="2"/>
      <c r="GBX1" s="2"/>
      <c r="GBY1" s="2"/>
      <c r="GBZ1" s="2"/>
      <c r="GCA1" s="2"/>
      <c r="GCB1" s="2"/>
      <c r="GCC1" s="2"/>
      <c r="GCD1" s="2"/>
      <c r="GCE1" s="2"/>
      <c r="GCF1" s="2"/>
      <c r="GCG1" s="2"/>
      <c r="GCH1" s="2"/>
      <c r="GCI1" s="2"/>
      <c r="GCJ1" s="2"/>
      <c r="GCK1" s="2"/>
      <c r="GCL1" s="2"/>
      <c r="GCM1" s="2"/>
      <c r="GCN1" s="2"/>
      <c r="GCO1" s="2"/>
      <c r="GCP1" s="2"/>
      <c r="GCQ1" s="2"/>
      <c r="GCR1" s="2"/>
      <c r="GCS1" s="2"/>
      <c r="GCT1" s="2"/>
      <c r="GCU1" s="2"/>
      <c r="GCV1" s="2"/>
      <c r="GCW1" s="2"/>
      <c r="GCX1" s="2"/>
      <c r="GCY1" s="2"/>
      <c r="GCZ1" s="2"/>
      <c r="GDA1" s="2"/>
      <c r="GDB1" s="2"/>
      <c r="GDC1" s="2"/>
      <c r="GDD1" s="2"/>
      <c r="GDE1" s="2"/>
      <c r="GDF1" s="2"/>
      <c r="GDG1" s="2"/>
      <c r="GDH1" s="2"/>
      <c r="GDI1" s="2"/>
      <c r="GDJ1" s="2"/>
      <c r="GDK1" s="2"/>
      <c r="GDL1" s="2"/>
      <c r="GDM1" s="2"/>
      <c r="GDN1" s="2"/>
      <c r="GDO1" s="2"/>
      <c r="GDP1" s="2"/>
      <c r="GDQ1" s="2"/>
      <c r="GDR1" s="2"/>
      <c r="GDS1" s="2"/>
      <c r="GDT1" s="2"/>
      <c r="GDU1" s="2"/>
      <c r="GDV1" s="2"/>
      <c r="GDW1" s="2"/>
      <c r="GDX1" s="2"/>
      <c r="GDY1" s="2"/>
      <c r="GDZ1" s="2"/>
      <c r="GEA1" s="2"/>
      <c r="GEB1" s="2"/>
      <c r="GEC1" s="2"/>
      <c r="GED1" s="2"/>
      <c r="GEE1" s="2"/>
      <c r="GEF1" s="2"/>
      <c r="GEG1" s="2"/>
      <c r="GEH1" s="2"/>
      <c r="GEI1" s="2"/>
      <c r="GEJ1" s="2"/>
      <c r="GEK1" s="2"/>
      <c r="GEL1" s="2"/>
      <c r="GEM1" s="2"/>
      <c r="GEN1" s="2"/>
      <c r="GEO1" s="2"/>
      <c r="GEP1" s="2"/>
      <c r="GEQ1" s="2"/>
      <c r="GER1" s="2"/>
      <c r="GES1" s="2"/>
      <c r="GET1" s="2"/>
      <c r="GEU1" s="2"/>
      <c r="GEV1" s="2"/>
      <c r="GEW1" s="2"/>
      <c r="GEX1" s="2"/>
      <c r="GEY1" s="2"/>
      <c r="GEZ1" s="2"/>
      <c r="GFA1" s="2"/>
      <c r="GFB1" s="2"/>
      <c r="GFC1" s="2"/>
      <c r="GFD1" s="2"/>
      <c r="GFE1" s="2"/>
      <c r="GFF1" s="2"/>
      <c r="GFG1" s="2"/>
      <c r="GFH1" s="2"/>
      <c r="GFI1" s="2"/>
      <c r="GFJ1" s="2"/>
      <c r="GFK1" s="2"/>
      <c r="GFL1" s="2"/>
      <c r="GFM1" s="2"/>
      <c r="GFN1" s="2"/>
      <c r="GFO1" s="2"/>
      <c r="GFP1" s="2"/>
      <c r="GFQ1" s="2"/>
      <c r="GFR1" s="2"/>
      <c r="GFS1" s="2"/>
      <c r="GFT1" s="2"/>
      <c r="GFU1" s="2"/>
      <c r="GFV1" s="2"/>
      <c r="GFW1" s="2"/>
      <c r="GFX1" s="2"/>
      <c r="GFY1" s="2"/>
      <c r="GFZ1" s="2"/>
      <c r="GGA1" s="2"/>
      <c r="GGB1" s="2"/>
      <c r="GGC1" s="2"/>
      <c r="GGD1" s="2"/>
      <c r="GGE1" s="2"/>
      <c r="GGF1" s="2"/>
      <c r="GGG1" s="2"/>
      <c r="GGH1" s="2"/>
      <c r="GGI1" s="2"/>
      <c r="GGJ1" s="2"/>
      <c r="GGK1" s="2"/>
      <c r="GGL1" s="2"/>
      <c r="GGM1" s="2"/>
      <c r="GGN1" s="2"/>
      <c r="GGO1" s="2"/>
      <c r="GGP1" s="2"/>
      <c r="GGQ1" s="2"/>
      <c r="GGR1" s="2"/>
      <c r="GGS1" s="2"/>
      <c r="GGT1" s="2"/>
      <c r="GGU1" s="2"/>
      <c r="GGV1" s="2"/>
      <c r="GGW1" s="2"/>
      <c r="GGX1" s="2"/>
      <c r="GGY1" s="2"/>
      <c r="GGZ1" s="2"/>
      <c r="GHA1" s="2"/>
      <c r="GHB1" s="2"/>
      <c r="GHC1" s="2"/>
      <c r="GHD1" s="2"/>
      <c r="GHE1" s="2"/>
      <c r="GHF1" s="2"/>
      <c r="GHG1" s="2"/>
      <c r="GHH1" s="2"/>
      <c r="GHI1" s="2"/>
      <c r="GHJ1" s="2"/>
      <c r="GHK1" s="2"/>
      <c r="GHL1" s="2"/>
      <c r="GHM1" s="2"/>
      <c r="GHN1" s="2"/>
      <c r="GHO1" s="2"/>
      <c r="GHP1" s="2"/>
      <c r="GHQ1" s="2"/>
      <c r="GHR1" s="2"/>
      <c r="GHS1" s="2"/>
      <c r="GHT1" s="2"/>
      <c r="GHU1" s="2"/>
      <c r="GHV1" s="2"/>
      <c r="GHW1" s="2"/>
      <c r="GHX1" s="2"/>
      <c r="GHY1" s="2"/>
      <c r="GHZ1" s="2"/>
      <c r="GIA1" s="2"/>
      <c r="GIB1" s="2"/>
      <c r="GIC1" s="2"/>
      <c r="GID1" s="2"/>
      <c r="GIE1" s="2"/>
      <c r="GIF1" s="2"/>
      <c r="GIG1" s="2"/>
      <c r="GIH1" s="2"/>
      <c r="GII1" s="2"/>
      <c r="GIJ1" s="2"/>
      <c r="GIK1" s="2"/>
      <c r="GIL1" s="2"/>
      <c r="GIM1" s="2"/>
      <c r="GIN1" s="2"/>
      <c r="GIO1" s="2"/>
      <c r="GIP1" s="2"/>
      <c r="GIQ1" s="2"/>
      <c r="GIR1" s="2"/>
      <c r="GIS1" s="2"/>
      <c r="GIT1" s="2"/>
      <c r="GIU1" s="2"/>
      <c r="GIV1" s="2"/>
      <c r="GIW1" s="2"/>
      <c r="GIX1" s="2"/>
      <c r="GIY1" s="2"/>
      <c r="GIZ1" s="2"/>
      <c r="GJA1" s="2"/>
      <c r="GJB1" s="2"/>
      <c r="GJC1" s="2"/>
      <c r="GJD1" s="2"/>
      <c r="GJE1" s="2"/>
      <c r="GJF1" s="2"/>
      <c r="GJG1" s="2"/>
      <c r="GJH1" s="2"/>
      <c r="GJI1" s="2"/>
      <c r="GJJ1" s="2"/>
      <c r="GJK1" s="2"/>
      <c r="GJL1" s="2"/>
      <c r="GJM1" s="2"/>
      <c r="GJN1" s="2"/>
      <c r="GJO1" s="2"/>
      <c r="GJP1" s="2"/>
      <c r="GJQ1" s="2"/>
      <c r="GJR1" s="2"/>
      <c r="GJS1" s="2"/>
      <c r="GJT1" s="2"/>
      <c r="GJU1" s="2"/>
      <c r="GJV1" s="2"/>
      <c r="GJW1" s="2"/>
      <c r="GJX1" s="2"/>
      <c r="GJY1" s="2"/>
      <c r="GJZ1" s="2"/>
      <c r="GKA1" s="2"/>
      <c r="GKB1" s="2"/>
      <c r="GKC1" s="2"/>
      <c r="GKD1" s="2"/>
      <c r="GKE1" s="2"/>
      <c r="GKF1" s="2"/>
      <c r="GKG1" s="2"/>
      <c r="GKH1" s="2"/>
      <c r="GKI1" s="2"/>
      <c r="GKJ1" s="2"/>
      <c r="GKK1" s="2"/>
      <c r="GKL1" s="2"/>
      <c r="GKM1" s="2"/>
      <c r="GKN1" s="2"/>
      <c r="GKO1" s="2"/>
      <c r="GKP1" s="2"/>
      <c r="GKQ1" s="2"/>
      <c r="GKR1" s="2"/>
      <c r="GKS1" s="2"/>
      <c r="GKT1" s="2"/>
      <c r="GKU1" s="2"/>
      <c r="GKV1" s="2"/>
      <c r="GKW1" s="2"/>
      <c r="GKX1" s="2"/>
      <c r="GKY1" s="2"/>
      <c r="GKZ1" s="2"/>
      <c r="GLA1" s="2"/>
      <c r="GLB1" s="2"/>
      <c r="GLC1" s="2"/>
      <c r="GLD1" s="2"/>
      <c r="GLE1" s="2"/>
      <c r="GLF1" s="2"/>
      <c r="GLG1" s="2"/>
      <c r="GLH1" s="2"/>
      <c r="GLI1" s="2"/>
      <c r="GLJ1" s="2"/>
      <c r="GLK1" s="2"/>
      <c r="GLL1" s="2"/>
      <c r="GLM1" s="2"/>
      <c r="GLN1" s="2"/>
      <c r="GLO1" s="2"/>
      <c r="GLP1" s="2"/>
      <c r="GLQ1" s="2"/>
      <c r="GLR1" s="2"/>
      <c r="GLS1" s="2"/>
      <c r="GLT1" s="2"/>
      <c r="GLU1" s="2"/>
      <c r="GLV1" s="2"/>
      <c r="GLW1" s="2"/>
      <c r="GLX1" s="2"/>
      <c r="GLY1" s="2"/>
      <c r="GLZ1" s="2"/>
      <c r="GMA1" s="2"/>
      <c r="GMB1" s="2"/>
      <c r="GMC1" s="2"/>
      <c r="GMD1" s="2"/>
      <c r="GME1" s="2"/>
      <c r="GMF1" s="2"/>
      <c r="GMG1" s="2"/>
      <c r="GMH1" s="2"/>
      <c r="GMI1" s="2"/>
      <c r="GMJ1" s="2"/>
      <c r="GMK1" s="2"/>
      <c r="GML1" s="2"/>
      <c r="GMM1" s="2"/>
      <c r="GMN1" s="2"/>
      <c r="GMO1" s="2"/>
      <c r="GMP1" s="2"/>
      <c r="GMQ1" s="2"/>
      <c r="GMR1" s="2"/>
      <c r="GMS1" s="2"/>
      <c r="GMT1" s="2"/>
      <c r="GMU1" s="2"/>
      <c r="GMV1" s="2"/>
      <c r="GMW1" s="2"/>
      <c r="GMX1" s="2"/>
      <c r="GMY1" s="2"/>
      <c r="GMZ1" s="2"/>
      <c r="GNA1" s="2"/>
      <c r="GNB1" s="2"/>
      <c r="GNC1" s="2"/>
      <c r="GND1" s="2"/>
      <c r="GNE1" s="2"/>
      <c r="GNF1" s="2"/>
      <c r="GNG1" s="2"/>
      <c r="GNH1" s="2"/>
      <c r="GNI1" s="2"/>
      <c r="GNJ1" s="2"/>
      <c r="GNK1" s="2"/>
      <c r="GNL1" s="2"/>
      <c r="GNM1" s="2"/>
      <c r="GNN1" s="2"/>
      <c r="GNO1" s="2"/>
      <c r="GNP1" s="2"/>
      <c r="GNQ1" s="2"/>
      <c r="GNR1" s="2"/>
      <c r="GNS1" s="2"/>
      <c r="GNT1" s="2"/>
      <c r="GNU1" s="2"/>
      <c r="GNV1" s="2"/>
      <c r="GNW1" s="2"/>
      <c r="GNX1" s="2"/>
      <c r="GNY1" s="2"/>
      <c r="GNZ1" s="2"/>
      <c r="GOA1" s="2"/>
      <c r="GOB1" s="2"/>
      <c r="GOC1" s="2"/>
      <c r="GOD1" s="2"/>
      <c r="GOE1" s="2"/>
      <c r="GOF1" s="2"/>
      <c r="GOG1" s="2"/>
      <c r="GOH1" s="2"/>
      <c r="GOI1" s="2"/>
      <c r="GOJ1" s="2"/>
      <c r="GOK1" s="2"/>
      <c r="GOL1" s="2"/>
      <c r="GOM1" s="2"/>
      <c r="GON1" s="2"/>
      <c r="GOO1" s="2"/>
      <c r="GOP1" s="2"/>
      <c r="GOQ1" s="2"/>
      <c r="GOR1" s="2"/>
      <c r="GOS1" s="2"/>
      <c r="GOT1" s="2"/>
      <c r="GOU1" s="2"/>
      <c r="GOV1" s="2"/>
      <c r="GOW1" s="2"/>
      <c r="GOX1" s="2"/>
      <c r="GOY1" s="2"/>
      <c r="GOZ1" s="2"/>
      <c r="GPA1" s="2"/>
      <c r="GPB1" s="2"/>
      <c r="GPC1" s="2"/>
      <c r="GPD1" s="2"/>
      <c r="GPE1" s="2"/>
      <c r="GPF1" s="2"/>
      <c r="GPG1" s="2"/>
      <c r="GPH1" s="2"/>
      <c r="GPI1" s="2"/>
      <c r="GPJ1" s="2"/>
      <c r="GPK1" s="2"/>
      <c r="GPL1" s="2"/>
      <c r="GPM1" s="2"/>
      <c r="GPN1" s="2"/>
      <c r="GPO1" s="2"/>
      <c r="GPP1" s="2"/>
      <c r="GPQ1" s="2"/>
      <c r="GPR1" s="2"/>
      <c r="GPS1" s="2"/>
      <c r="GPT1" s="2"/>
      <c r="GPU1" s="2"/>
      <c r="GPV1" s="2"/>
      <c r="GPW1" s="2"/>
      <c r="GPX1" s="2"/>
      <c r="GPY1" s="2"/>
      <c r="GPZ1" s="2"/>
      <c r="GQA1" s="2"/>
      <c r="GQB1" s="2"/>
      <c r="GQC1" s="2"/>
      <c r="GQD1" s="2"/>
      <c r="GQE1" s="2"/>
      <c r="GQF1" s="2"/>
      <c r="GQG1" s="2"/>
      <c r="GQH1" s="2"/>
      <c r="GQI1" s="2"/>
      <c r="GQJ1" s="2"/>
      <c r="GQK1" s="2"/>
      <c r="GQL1" s="2"/>
      <c r="GQM1" s="2"/>
      <c r="GQN1" s="2"/>
      <c r="GQO1" s="2"/>
      <c r="GQP1" s="2"/>
      <c r="GQQ1" s="2"/>
      <c r="GQR1" s="2"/>
      <c r="GQS1" s="2"/>
      <c r="GQT1" s="2"/>
      <c r="GQU1" s="2"/>
      <c r="GQV1" s="2"/>
      <c r="GQW1" s="2"/>
      <c r="GQX1" s="2"/>
      <c r="GQY1" s="2"/>
      <c r="GQZ1" s="2"/>
      <c r="GRA1" s="2"/>
      <c r="GRB1" s="2"/>
      <c r="GRC1" s="2"/>
      <c r="GRD1" s="2"/>
      <c r="GRE1" s="2"/>
      <c r="GRF1" s="2"/>
      <c r="GRG1" s="2"/>
      <c r="GRH1" s="2"/>
      <c r="GRI1" s="2"/>
      <c r="GRJ1" s="2"/>
      <c r="GRK1" s="2"/>
      <c r="GRL1" s="2"/>
      <c r="GRM1" s="2"/>
      <c r="GRN1" s="2"/>
      <c r="GRO1" s="2"/>
      <c r="GRP1" s="2"/>
      <c r="GRQ1" s="2"/>
      <c r="GRR1" s="2"/>
      <c r="GRS1" s="2"/>
      <c r="GRT1" s="2"/>
      <c r="GRU1" s="2"/>
      <c r="GRV1" s="2"/>
      <c r="GRW1" s="2"/>
      <c r="GRX1" s="2"/>
      <c r="GRY1" s="2"/>
      <c r="GRZ1" s="2"/>
      <c r="GSA1" s="2"/>
      <c r="GSB1" s="2"/>
      <c r="GSC1" s="2"/>
      <c r="GSD1" s="2"/>
      <c r="GSE1" s="2"/>
      <c r="GSF1" s="2"/>
      <c r="GSG1" s="2"/>
      <c r="GSH1" s="2"/>
      <c r="GSI1" s="2"/>
      <c r="GSJ1" s="2"/>
      <c r="GSK1" s="2"/>
      <c r="GSL1" s="2"/>
      <c r="GSM1" s="2"/>
      <c r="GSN1" s="2"/>
      <c r="GSO1" s="2"/>
      <c r="GSP1" s="2"/>
      <c r="GSQ1" s="2"/>
      <c r="GSR1" s="2"/>
      <c r="GSS1" s="2"/>
      <c r="GST1" s="2"/>
      <c r="GSU1" s="2"/>
      <c r="GSV1" s="2"/>
      <c r="GSW1" s="2"/>
      <c r="GSX1" s="2"/>
      <c r="GSY1" s="2"/>
      <c r="GSZ1" s="2"/>
      <c r="GTA1" s="2"/>
      <c r="GTB1" s="2"/>
      <c r="GTC1" s="2"/>
      <c r="GTD1" s="2"/>
      <c r="GTE1" s="2"/>
      <c r="GTF1" s="2"/>
      <c r="GTG1" s="2"/>
      <c r="GTH1" s="2"/>
      <c r="GTI1" s="2"/>
      <c r="GTJ1" s="2"/>
      <c r="GTK1" s="2"/>
      <c r="GTL1" s="2"/>
      <c r="GTM1" s="2"/>
      <c r="GTN1" s="2"/>
      <c r="GTO1" s="2"/>
      <c r="GTP1" s="2"/>
      <c r="GTQ1" s="2"/>
      <c r="GTR1" s="2"/>
      <c r="GTS1" s="2"/>
      <c r="GTT1" s="2"/>
      <c r="GTU1" s="2"/>
      <c r="GTV1" s="2"/>
      <c r="GTW1" s="2"/>
      <c r="GTX1" s="2"/>
      <c r="GTY1" s="2"/>
      <c r="GTZ1" s="2"/>
      <c r="GUA1" s="2"/>
      <c r="GUB1" s="2"/>
      <c r="GUC1" s="2"/>
      <c r="GUD1" s="2"/>
      <c r="GUE1" s="2"/>
      <c r="GUF1" s="2"/>
      <c r="GUG1" s="2"/>
      <c r="GUH1" s="2"/>
      <c r="GUI1" s="2"/>
      <c r="GUJ1" s="2"/>
      <c r="GUK1" s="2"/>
      <c r="GUL1" s="2"/>
      <c r="GUM1" s="2"/>
      <c r="GUN1" s="2"/>
      <c r="GUO1" s="2"/>
      <c r="GUP1" s="2"/>
      <c r="GUQ1" s="2"/>
      <c r="GUR1" s="2"/>
      <c r="GUS1" s="2"/>
      <c r="GUT1" s="2"/>
      <c r="GUU1" s="2"/>
      <c r="GUV1" s="2"/>
      <c r="GUW1" s="2"/>
      <c r="GUX1" s="2"/>
      <c r="GUY1" s="2"/>
      <c r="GUZ1" s="2"/>
      <c r="GVA1" s="2"/>
      <c r="GVB1" s="2"/>
      <c r="GVC1" s="2"/>
      <c r="GVD1" s="2"/>
      <c r="GVE1" s="2"/>
      <c r="GVF1" s="2"/>
      <c r="GVG1" s="2"/>
      <c r="GVH1" s="2"/>
      <c r="GVI1" s="2"/>
      <c r="GVJ1" s="2"/>
      <c r="GVK1" s="2"/>
      <c r="GVL1" s="2"/>
      <c r="GVM1" s="2"/>
      <c r="GVN1" s="2"/>
      <c r="GVO1" s="2"/>
      <c r="GVP1" s="2"/>
      <c r="GVQ1" s="2"/>
      <c r="GVR1" s="2"/>
      <c r="GVS1" s="2"/>
      <c r="GVT1" s="2"/>
      <c r="GVU1" s="2"/>
      <c r="GVV1" s="2"/>
      <c r="GVW1" s="2"/>
      <c r="GVX1" s="2"/>
      <c r="GVY1" s="2"/>
      <c r="GVZ1" s="2"/>
      <c r="GWA1" s="2"/>
      <c r="GWB1" s="2"/>
      <c r="GWC1" s="2"/>
      <c r="GWD1" s="2"/>
      <c r="GWE1" s="2"/>
      <c r="GWF1" s="2"/>
      <c r="GWG1" s="2"/>
      <c r="GWH1" s="2"/>
      <c r="GWI1" s="2"/>
      <c r="GWJ1" s="2"/>
      <c r="GWK1" s="2"/>
      <c r="GWL1" s="2"/>
      <c r="GWM1" s="2"/>
      <c r="GWN1" s="2"/>
      <c r="GWO1" s="2"/>
      <c r="GWP1" s="2"/>
      <c r="GWQ1" s="2"/>
      <c r="GWR1" s="2"/>
      <c r="GWS1" s="2"/>
      <c r="GWT1" s="2"/>
      <c r="GWU1" s="2"/>
      <c r="GWV1" s="2"/>
      <c r="GWW1" s="2"/>
      <c r="GWX1" s="2"/>
      <c r="GWY1" s="2"/>
      <c r="GWZ1" s="2"/>
      <c r="GXA1" s="2"/>
      <c r="GXB1" s="2"/>
      <c r="GXC1" s="2"/>
      <c r="GXD1" s="2"/>
      <c r="GXE1" s="2"/>
      <c r="GXF1" s="2"/>
      <c r="GXG1" s="2"/>
      <c r="GXH1" s="2"/>
      <c r="GXI1" s="2"/>
      <c r="GXJ1" s="2"/>
      <c r="GXK1" s="2"/>
      <c r="GXL1" s="2"/>
      <c r="GXM1" s="2"/>
      <c r="GXN1" s="2"/>
      <c r="GXO1" s="2"/>
      <c r="GXP1" s="2"/>
      <c r="GXQ1" s="2"/>
      <c r="GXR1" s="2"/>
      <c r="GXS1" s="2"/>
      <c r="GXT1" s="2"/>
      <c r="GXU1" s="2"/>
      <c r="GXV1" s="2"/>
      <c r="GXW1" s="2"/>
      <c r="GXX1" s="2"/>
      <c r="GXY1" s="2"/>
      <c r="GXZ1" s="2"/>
      <c r="GYA1" s="2"/>
      <c r="GYB1" s="2"/>
      <c r="GYC1" s="2"/>
      <c r="GYD1" s="2"/>
      <c r="GYE1" s="2"/>
      <c r="GYF1" s="2"/>
      <c r="GYG1" s="2"/>
      <c r="GYH1" s="2"/>
      <c r="GYI1" s="2"/>
      <c r="GYJ1" s="2"/>
      <c r="GYK1" s="2"/>
      <c r="GYL1" s="2"/>
      <c r="GYM1" s="2"/>
      <c r="GYN1" s="2"/>
      <c r="GYO1" s="2"/>
      <c r="GYP1" s="2"/>
      <c r="GYQ1" s="2"/>
      <c r="GYR1" s="2"/>
      <c r="GYS1" s="2"/>
      <c r="GYT1" s="2"/>
      <c r="GYU1" s="2"/>
      <c r="GYV1" s="2"/>
      <c r="GYW1" s="2"/>
      <c r="GYX1" s="2"/>
      <c r="GYY1" s="2"/>
      <c r="GYZ1" s="2"/>
      <c r="GZA1" s="2"/>
      <c r="GZB1" s="2"/>
      <c r="GZC1" s="2"/>
      <c r="GZD1" s="2"/>
      <c r="GZE1" s="2"/>
      <c r="GZF1" s="2"/>
      <c r="GZG1" s="2"/>
      <c r="GZH1" s="2"/>
      <c r="GZI1" s="2"/>
      <c r="GZJ1" s="2"/>
      <c r="GZK1" s="2"/>
      <c r="GZL1" s="2"/>
      <c r="GZM1" s="2"/>
      <c r="GZN1" s="2"/>
      <c r="GZO1" s="2"/>
      <c r="GZP1" s="2"/>
      <c r="GZQ1" s="2"/>
      <c r="GZR1" s="2"/>
      <c r="GZS1" s="2"/>
      <c r="GZT1" s="2"/>
      <c r="GZU1" s="2"/>
      <c r="GZV1" s="2"/>
      <c r="GZW1" s="2"/>
      <c r="GZX1" s="2"/>
      <c r="GZY1" s="2"/>
      <c r="GZZ1" s="2"/>
      <c r="HAA1" s="2"/>
      <c r="HAB1" s="2"/>
      <c r="HAC1" s="2"/>
      <c r="HAD1" s="2"/>
      <c r="HAE1" s="2"/>
      <c r="HAF1" s="2"/>
      <c r="HAG1" s="2"/>
      <c r="HAH1" s="2"/>
      <c r="HAI1" s="2"/>
      <c r="HAJ1" s="2"/>
      <c r="HAK1" s="2"/>
      <c r="HAL1" s="2"/>
      <c r="HAM1" s="2"/>
      <c r="HAN1" s="2"/>
      <c r="HAO1" s="2"/>
      <c r="HAP1" s="2"/>
      <c r="HAQ1" s="2"/>
      <c r="HAR1" s="2"/>
      <c r="HAS1" s="2"/>
      <c r="HAT1" s="2"/>
      <c r="HAU1" s="2"/>
      <c r="HAV1" s="2"/>
      <c r="HAW1" s="2"/>
      <c r="HAX1" s="2"/>
      <c r="HAY1" s="2"/>
      <c r="HAZ1" s="2"/>
      <c r="HBA1" s="2"/>
      <c r="HBB1" s="2"/>
      <c r="HBC1" s="2"/>
      <c r="HBD1" s="2"/>
      <c r="HBE1" s="2"/>
      <c r="HBF1" s="2"/>
      <c r="HBG1" s="2"/>
      <c r="HBH1" s="2"/>
      <c r="HBI1" s="2"/>
      <c r="HBJ1" s="2"/>
      <c r="HBK1" s="2"/>
      <c r="HBL1" s="2"/>
      <c r="HBM1" s="2"/>
      <c r="HBN1" s="2"/>
      <c r="HBO1" s="2"/>
      <c r="HBP1" s="2"/>
      <c r="HBQ1" s="2"/>
      <c r="HBR1" s="2"/>
      <c r="HBS1" s="2"/>
      <c r="HBT1" s="2"/>
      <c r="HBU1" s="2"/>
      <c r="HBV1" s="2"/>
      <c r="HBW1" s="2"/>
      <c r="HBX1" s="2"/>
      <c r="HBY1" s="2"/>
      <c r="HBZ1" s="2"/>
      <c r="HCA1" s="2"/>
      <c r="HCB1" s="2"/>
      <c r="HCC1" s="2"/>
      <c r="HCD1" s="2"/>
      <c r="HCE1" s="2"/>
      <c r="HCF1" s="2"/>
      <c r="HCG1" s="2"/>
      <c r="HCH1" s="2"/>
      <c r="HCI1" s="2"/>
      <c r="HCJ1" s="2"/>
      <c r="HCK1" s="2"/>
      <c r="HCL1" s="2"/>
      <c r="HCM1" s="2"/>
      <c r="HCN1" s="2"/>
      <c r="HCO1" s="2"/>
      <c r="HCP1" s="2"/>
      <c r="HCQ1" s="2"/>
      <c r="HCR1" s="2"/>
      <c r="HCS1" s="2"/>
      <c r="HCT1" s="2"/>
      <c r="HCU1" s="2"/>
      <c r="HCV1" s="2"/>
      <c r="HCW1" s="2"/>
      <c r="HCX1" s="2"/>
      <c r="HCY1" s="2"/>
      <c r="HCZ1" s="2"/>
      <c r="HDA1" s="2"/>
      <c r="HDB1" s="2"/>
      <c r="HDC1" s="2"/>
      <c r="HDD1" s="2"/>
      <c r="HDE1" s="2"/>
      <c r="HDF1" s="2"/>
      <c r="HDG1" s="2"/>
      <c r="HDH1" s="2"/>
      <c r="HDI1" s="2"/>
      <c r="HDJ1" s="2"/>
      <c r="HDK1" s="2"/>
      <c r="HDL1" s="2"/>
      <c r="HDM1" s="2"/>
      <c r="HDN1" s="2"/>
      <c r="HDO1" s="2"/>
      <c r="HDP1" s="2"/>
      <c r="HDQ1" s="2"/>
      <c r="HDR1" s="2"/>
      <c r="HDS1" s="2"/>
      <c r="HDT1" s="2"/>
      <c r="HDU1" s="2"/>
      <c r="HDV1" s="2"/>
      <c r="HDW1" s="2"/>
      <c r="HDX1" s="2"/>
      <c r="HDY1" s="2"/>
      <c r="HDZ1" s="2"/>
      <c r="HEA1" s="2"/>
      <c r="HEB1" s="2"/>
      <c r="HEC1" s="2"/>
      <c r="HED1" s="2"/>
      <c r="HEE1" s="2"/>
      <c r="HEF1" s="2"/>
      <c r="HEG1" s="2"/>
      <c r="HEH1" s="2"/>
      <c r="HEI1" s="2"/>
      <c r="HEJ1" s="2"/>
      <c r="HEK1" s="2"/>
      <c r="HEL1" s="2"/>
      <c r="HEM1" s="2"/>
      <c r="HEN1" s="2"/>
      <c r="HEO1" s="2"/>
      <c r="HEP1" s="2"/>
      <c r="HEQ1" s="2"/>
      <c r="HER1" s="2"/>
      <c r="HES1" s="2"/>
      <c r="HET1" s="2"/>
      <c r="HEU1" s="2"/>
      <c r="HEV1" s="2"/>
      <c r="HEW1" s="2"/>
      <c r="HEX1" s="2"/>
      <c r="HEY1" s="2"/>
      <c r="HEZ1" s="2"/>
      <c r="HFA1" s="2"/>
      <c r="HFB1" s="2"/>
      <c r="HFC1" s="2"/>
      <c r="HFD1" s="2"/>
      <c r="HFE1" s="2"/>
      <c r="HFF1" s="2"/>
      <c r="HFG1" s="2"/>
      <c r="HFH1" s="2"/>
      <c r="HFI1" s="2"/>
      <c r="HFJ1" s="2"/>
      <c r="HFK1" s="2"/>
      <c r="HFL1" s="2"/>
      <c r="HFM1" s="2"/>
      <c r="HFN1" s="2"/>
      <c r="HFO1" s="2"/>
      <c r="HFP1" s="2"/>
      <c r="HFQ1" s="2"/>
      <c r="HFR1" s="2"/>
      <c r="HFS1" s="2"/>
      <c r="HFT1" s="2"/>
      <c r="HFU1" s="2"/>
      <c r="HFV1" s="2"/>
      <c r="HFW1" s="2"/>
      <c r="HFX1" s="2"/>
      <c r="HFY1" s="2"/>
      <c r="HFZ1" s="2"/>
      <c r="HGA1" s="2"/>
      <c r="HGB1" s="2"/>
      <c r="HGC1" s="2"/>
      <c r="HGD1" s="2"/>
      <c r="HGE1" s="2"/>
      <c r="HGF1" s="2"/>
      <c r="HGG1" s="2"/>
      <c r="HGH1" s="2"/>
      <c r="HGI1" s="2"/>
      <c r="HGJ1" s="2"/>
      <c r="HGK1" s="2"/>
      <c r="HGL1" s="2"/>
      <c r="HGM1" s="2"/>
      <c r="HGN1" s="2"/>
      <c r="HGO1" s="2"/>
      <c r="HGP1" s="2"/>
      <c r="HGQ1" s="2"/>
      <c r="HGR1" s="2"/>
      <c r="HGS1" s="2"/>
      <c r="HGT1" s="2"/>
      <c r="HGU1" s="2"/>
      <c r="HGV1" s="2"/>
      <c r="HGW1" s="2"/>
      <c r="HGX1" s="2"/>
      <c r="HGY1" s="2"/>
      <c r="HGZ1" s="2"/>
      <c r="HHA1" s="2"/>
      <c r="HHB1" s="2"/>
      <c r="HHC1" s="2"/>
      <c r="HHD1" s="2"/>
      <c r="HHE1" s="2"/>
      <c r="HHF1" s="2"/>
      <c r="HHG1" s="2"/>
      <c r="HHH1" s="2"/>
      <c r="HHI1" s="2"/>
      <c r="HHJ1" s="2"/>
      <c r="HHK1" s="2"/>
      <c r="HHL1" s="2"/>
      <c r="HHM1" s="2"/>
      <c r="HHN1" s="2"/>
      <c r="HHO1" s="2"/>
      <c r="HHP1" s="2"/>
      <c r="HHQ1" s="2"/>
      <c r="HHR1" s="2"/>
      <c r="HHS1" s="2"/>
      <c r="HHT1" s="2"/>
      <c r="HHU1" s="2"/>
      <c r="HHV1" s="2"/>
      <c r="HHW1" s="2"/>
      <c r="HHX1" s="2"/>
      <c r="HHY1" s="2"/>
      <c r="HHZ1" s="2"/>
      <c r="HIA1" s="2"/>
      <c r="HIB1" s="2"/>
      <c r="HIC1" s="2"/>
      <c r="HID1" s="2"/>
      <c r="HIE1" s="2"/>
      <c r="HIF1" s="2"/>
      <c r="HIG1" s="2"/>
      <c r="HIH1" s="2"/>
      <c r="HII1" s="2"/>
      <c r="HIJ1" s="2"/>
      <c r="HIK1" s="2"/>
      <c r="HIL1" s="2"/>
      <c r="HIM1" s="2"/>
      <c r="HIN1" s="2"/>
      <c r="HIO1" s="2"/>
      <c r="HIP1" s="2"/>
      <c r="HIQ1" s="2"/>
      <c r="HIR1" s="2"/>
      <c r="HIS1" s="2"/>
      <c r="HIT1" s="2"/>
      <c r="HIU1" s="2"/>
      <c r="HIV1" s="2"/>
      <c r="HIW1" s="2"/>
      <c r="HIX1" s="2"/>
      <c r="HIY1" s="2"/>
      <c r="HIZ1" s="2"/>
      <c r="HJA1" s="2"/>
      <c r="HJB1" s="2"/>
      <c r="HJC1" s="2"/>
      <c r="HJD1" s="2"/>
      <c r="HJE1" s="2"/>
      <c r="HJF1" s="2"/>
      <c r="HJG1" s="2"/>
      <c r="HJH1" s="2"/>
      <c r="HJI1" s="2"/>
      <c r="HJJ1" s="2"/>
      <c r="HJK1" s="2"/>
      <c r="HJL1" s="2"/>
      <c r="HJM1" s="2"/>
      <c r="HJN1" s="2"/>
      <c r="HJO1" s="2"/>
      <c r="HJP1" s="2"/>
      <c r="HJQ1" s="2"/>
      <c r="HJR1" s="2"/>
      <c r="HJS1" s="2"/>
      <c r="HJT1" s="2"/>
      <c r="HJU1" s="2"/>
      <c r="HJV1" s="2"/>
      <c r="HJW1" s="2"/>
      <c r="HJX1" s="2"/>
      <c r="HJY1" s="2"/>
      <c r="HJZ1" s="2"/>
      <c r="HKA1" s="2"/>
      <c r="HKB1" s="2"/>
      <c r="HKC1" s="2"/>
      <c r="HKD1" s="2"/>
      <c r="HKE1" s="2"/>
      <c r="HKF1" s="2"/>
      <c r="HKG1" s="2"/>
      <c r="HKH1" s="2"/>
      <c r="HKI1" s="2"/>
      <c r="HKJ1" s="2"/>
      <c r="HKK1" s="2"/>
      <c r="HKL1" s="2"/>
      <c r="HKM1" s="2"/>
      <c r="HKN1" s="2"/>
      <c r="HKO1" s="2"/>
      <c r="HKP1" s="2"/>
      <c r="HKQ1" s="2"/>
      <c r="HKR1" s="2"/>
      <c r="HKS1" s="2"/>
      <c r="HKT1" s="2"/>
      <c r="HKU1" s="2"/>
      <c r="HKV1" s="2"/>
      <c r="HKW1" s="2"/>
      <c r="HKX1" s="2"/>
      <c r="HKY1" s="2"/>
      <c r="HKZ1" s="2"/>
      <c r="HLA1" s="2"/>
      <c r="HLB1" s="2"/>
      <c r="HLC1" s="2"/>
      <c r="HLD1" s="2"/>
      <c r="HLE1" s="2"/>
      <c r="HLF1" s="2"/>
      <c r="HLG1" s="2"/>
      <c r="HLH1" s="2"/>
      <c r="HLI1" s="2"/>
      <c r="HLJ1" s="2"/>
      <c r="HLK1" s="2"/>
      <c r="HLL1" s="2"/>
      <c r="HLM1" s="2"/>
      <c r="HLN1" s="2"/>
      <c r="HLO1" s="2"/>
      <c r="HLP1" s="2"/>
      <c r="HLQ1" s="2"/>
      <c r="HLR1" s="2"/>
      <c r="HLS1" s="2"/>
      <c r="HLT1" s="2"/>
      <c r="HLU1" s="2"/>
      <c r="HLV1" s="2"/>
      <c r="HLW1" s="2"/>
      <c r="HLX1" s="2"/>
      <c r="HLY1" s="2"/>
      <c r="HLZ1" s="2"/>
      <c r="HMA1" s="2"/>
      <c r="HMB1" s="2"/>
      <c r="HMC1" s="2"/>
      <c r="HMD1" s="2"/>
      <c r="HME1" s="2"/>
      <c r="HMF1" s="2"/>
      <c r="HMG1" s="2"/>
      <c r="HMH1" s="2"/>
      <c r="HMI1" s="2"/>
      <c r="HMJ1" s="2"/>
      <c r="HMK1" s="2"/>
      <c r="HML1" s="2"/>
      <c r="HMM1" s="2"/>
      <c r="HMN1" s="2"/>
      <c r="HMO1" s="2"/>
      <c r="HMP1" s="2"/>
      <c r="HMQ1" s="2"/>
      <c r="HMR1" s="2"/>
      <c r="HMS1" s="2"/>
      <c r="HMT1" s="2"/>
      <c r="HMU1" s="2"/>
      <c r="HMV1" s="2"/>
      <c r="HMW1" s="2"/>
      <c r="HMX1" s="2"/>
      <c r="HMY1" s="2"/>
      <c r="HMZ1" s="2"/>
      <c r="HNA1" s="2"/>
      <c r="HNB1" s="2"/>
      <c r="HNC1" s="2"/>
      <c r="HND1" s="2"/>
      <c r="HNE1" s="2"/>
      <c r="HNF1" s="2"/>
      <c r="HNG1" s="2"/>
      <c r="HNH1" s="2"/>
      <c r="HNI1" s="2"/>
      <c r="HNJ1" s="2"/>
      <c r="HNK1" s="2"/>
      <c r="HNL1" s="2"/>
      <c r="HNM1" s="2"/>
      <c r="HNN1" s="2"/>
      <c r="HNO1" s="2"/>
      <c r="HNP1" s="2"/>
      <c r="HNQ1" s="2"/>
      <c r="HNR1" s="2"/>
      <c r="HNS1" s="2"/>
      <c r="HNT1" s="2"/>
      <c r="HNU1" s="2"/>
      <c r="HNV1" s="2"/>
      <c r="HNW1" s="2"/>
      <c r="HNX1" s="2"/>
      <c r="HNY1" s="2"/>
      <c r="HNZ1" s="2"/>
      <c r="HOA1" s="2"/>
      <c r="HOB1" s="2"/>
      <c r="HOC1" s="2"/>
      <c r="HOD1" s="2"/>
      <c r="HOE1" s="2"/>
      <c r="HOF1" s="2"/>
      <c r="HOG1" s="2"/>
      <c r="HOH1" s="2"/>
      <c r="HOI1" s="2"/>
      <c r="HOJ1" s="2"/>
      <c r="HOK1" s="2"/>
      <c r="HOL1" s="2"/>
      <c r="HOM1" s="2"/>
      <c r="HON1" s="2"/>
      <c r="HOO1" s="2"/>
      <c r="HOP1" s="2"/>
      <c r="HOQ1" s="2"/>
      <c r="HOR1" s="2"/>
      <c r="HOS1" s="2"/>
      <c r="HOT1" s="2"/>
      <c r="HOU1" s="2"/>
      <c r="HOV1" s="2"/>
      <c r="HOW1" s="2"/>
      <c r="HOX1" s="2"/>
      <c r="HOY1" s="2"/>
      <c r="HOZ1" s="2"/>
      <c r="HPA1" s="2"/>
      <c r="HPB1" s="2"/>
      <c r="HPC1" s="2"/>
      <c r="HPD1" s="2"/>
      <c r="HPE1" s="2"/>
      <c r="HPF1" s="2"/>
      <c r="HPG1" s="2"/>
      <c r="HPH1" s="2"/>
      <c r="HPI1" s="2"/>
      <c r="HPJ1" s="2"/>
      <c r="HPK1" s="2"/>
      <c r="HPL1" s="2"/>
      <c r="HPM1" s="2"/>
      <c r="HPN1" s="2"/>
      <c r="HPO1" s="2"/>
      <c r="HPP1" s="2"/>
      <c r="HPQ1" s="2"/>
      <c r="HPR1" s="2"/>
      <c r="HPS1" s="2"/>
      <c r="HPT1" s="2"/>
      <c r="HPU1" s="2"/>
      <c r="HPV1" s="2"/>
      <c r="HPW1" s="2"/>
      <c r="HPX1" s="2"/>
      <c r="HPY1" s="2"/>
      <c r="HPZ1" s="2"/>
      <c r="HQA1" s="2"/>
      <c r="HQB1" s="2"/>
      <c r="HQC1" s="2"/>
      <c r="HQD1" s="2"/>
      <c r="HQE1" s="2"/>
      <c r="HQF1" s="2"/>
      <c r="HQG1" s="2"/>
      <c r="HQH1" s="2"/>
      <c r="HQI1" s="2"/>
      <c r="HQJ1" s="2"/>
      <c r="HQK1" s="2"/>
      <c r="HQL1" s="2"/>
      <c r="HQM1" s="2"/>
      <c r="HQN1" s="2"/>
      <c r="HQO1" s="2"/>
      <c r="HQP1" s="2"/>
      <c r="HQQ1" s="2"/>
      <c r="HQR1" s="2"/>
      <c r="HQS1" s="2"/>
      <c r="HQT1" s="2"/>
      <c r="HQU1" s="2"/>
      <c r="HQV1" s="2"/>
      <c r="HQW1" s="2"/>
      <c r="HQX1" s="2"/>
      <c r="HQY1" s="2"/>
      <c r="HQZ1" s="2"/>
      <c r="HRA1" s="2"/>
      <c r="HRB1" s="2"/>
      <c r="HRC1" s="2"/>
      <c r="HRD1" s="2"/>
      <c r="HRE1" s="2"/>
      <c r="HRF1" s="2"/>
      <c r="HRG1" s="2"/>
      <c r="HRH1" s="2"/>
      <c r="HRI1" s="2"/>
      <c r="HRJ1" s="2"/>
      <c r="HRK1" s="2"/>
      <c r="HRL1" s="2"/>
      <c r="HRM1" s="2"/>
      <c r="HRN1" s="2"/>
      <c r="HRO1" s="2"/>
      <c r="HRP1" s="2"/>
      <c r="HRQ1" s="2"/>
      <c r="HRR1" s="2"/>
      <c r="HRS1" s="2"/>
      <c r="HRT1" s="2"/>
      <c r="HRU1" s="2"/>
      <c r="HRV1" s="2"/>
      <c r="HRW1" s="2"/>
      <c r="HRX1" s="2"/>
      <c r="HRY1" s="2"/>
      <c r="HRZ1" s="2"/>
      <c r="HSA1" s="2"/>
      <c r="HSB1" s="2"/>
      <c r="HSC1" s="2"/>
      <c r="HSD1" s="2"/>
      <c r="HSE1" s="2"/>
      <c r="HSF1" s="2"/>
      <c r="HSG1" s="2"/>
      <c r="HSH1" s="2"/>
      <c r="HSI1" s="2"/>
      <c r="HSJ1" s="2"/>
      <c r="HSK1" s="2"/>
      <c r="HSL1" s="2"/>
      <c r="HSM1" s="2"/>
      <c r="HSN1" s="2"/>
      <c r="HSO1" s="2"/>
      <c r="HSP1" s="2"/>
      <c r="HSQ1" s="2"/>
      <c r="HSR1" s="2"/>
      <c r="HSS1" s="2"/>
      <c r="HST1" s="2"/>
      <c r="HSU1" s="2"/>
      <c r="HSV1" s="2"/>
      <c r="HSW1" s="2"/>
      <c r="HSX1" s="2"/>
      <c r="HSY1" s="2"/>
      <c r="HSZ1" s="2"/>
      <c r="HTA1" s="2"/>
      <c r="HTB1" s="2"/>
      <c r="HTC1" s="2"/>
      <c r="HTD1" s="2"/>
      <c r="HTE1" s="2"/>
      <c r="HTF1" s="2"/>
      <c r="HTG1" s="2"/>
      <c r="HTH1" s="2"/>
      <c r="HTI1" s="2"/>
      <c r="HTJ1" s="2"/>
      <c r="HTK1" s="2"/>
      <c r="HTL1" s="2"/>
      <c r="HTM1" s="2"/>
      <c r="HTN1" s="2"/>
      <c r="HTO1" s="2"/>
      <c r="HTP1" s="2"/>
      <c r="HTQ1" s="2"/>
      <c r="HTR1" s="2"/>
      <c r="HTS1" s="2"/>
      <c r="HTT1" s="2"/>
      <c r="HTU1" s="2"/>
      <c r="HTV1" s="2"/>
      <c r="HTW1" s="2"/>
      <c r="HTX1" s="2"/>
      <c r="HTY1" s="2"/>
      <c r="HTZ1" s="2"/>
      <c r="HUA1" s="2"/>
      <c r="HUB1" s="2"/>
      <c r="HUC1" s="2"/>
      <c r="HUD1" s="2"/>
      <c r="HUE1" s="2"/>
      <c r="HUF1" s="2"/>
      <c r="HUG1" s="2"/>
      <c r="HUH1" s="2"/>
      <c r="HUI1" s="2"/>
      <c r="HUJ1" s="2"/>
      <c r="HUK1" s="2"/>
      <c r="HUL1" s="2"/>
      <c r="HUM1" s="2"/>
      <c r="HUN1" s="2"/>
      <c r="HUO1" s="2"/>
      <c r="HUP1" s="2"/>
      <c r="HUQ1" s="2"/>
      <c r="HUR1" s="2"/>
      <c r="HUS1" s="2"/>
      <c r="HUT1" s="2"/>
      <c r="HUU1" s="2"/>
      <c r="HUV1" s="2"/>
      <c r="HUW1" s="2"/>
      <c r="HUX1" s="2"/>
      <c r="HUY1" s="2"/>
      <c r="HUZ1" s="2"/>
      <c r="HVA1" s="2"/>
      <c r="HVB1" s="2"/>
      <c r="HVC1" s="2"/>
      <c r="HVD1" s="2"/>
      <c r="HVE1" s="2"/>
      <c r="HVF1" s="2"/>
      <c r="HVG1" s="2"/>
      <c r="HVH1" s="2"/>
      <c r="HVI1" s="2"/>
      <c r="HVJ1" s="2"/>
      <c r="HVK1" s="2"/>
      <c r="HVL1" s="2"/>
      <c r="HVM1" s="2"/>
      <c r="HVN1" s="2"/>
      <c r="HVO1" s="2"/>
      <c r="HVP1" s="2"/>
      <c r="HVQ1" s="2"/>
      <c r="HVR1" s="2"/>
      <c r="HVS1" s="2"/>
      <c r="HVT1" s="2"/>
      <c r="HVU1" s="2"/>
      <c r="HVV1" s="2"/>
      <c r="HVW1" s="2"/>
      <c r="HVX1" s="2"/>
      <c r="HVY1" s="2"/>
      <c r="HVZ1" s="2"/>
      <c r="HWA1" s="2"/>
      <c r="HWB1" s="2"/>
      <c r="HWC1" s="2"/>
      <c r="HWD1" s="2"/>
      <c r="HWE1" s="2"/>
      <c r="HWF1" s="2"/>
      <c r="HWG1" s="2"/>
      <c r="HWH1" s="2"/>
      <c r="HWI1" s="2"/>
      <c r="HWJ1" s="2"/>
      <c r="HWK1" s="2"/>
      <c r="HWL1" s="2"/>
      <c r="HWM1" s="2"/>
      <c r="HWN1" s="2"/>
      <c r="HWO1" s="2"/>
      <c r="HWP1" s="2"/>
      <c r="HWQ1" s="2"/>
      <c r="HWR1" s="2"/>
      <c r="HWS1" s="2"/>
      <c r="HWT1" s="2"/>
      <c r="HWU1" s="2"/>
      <c r="HWV1" s="2"/>
      <c r="HWW1" s="2"/>
      <c r="HWX1" s="2"/>
      <c r="HWY1" s="2"/>
      <c r="HWZ1" s="2"/>
      <c r="HXA1" s="2"/>
      <c r="HXB1" s="2"/>
      <c r="HXC1" s="2"/>
      <c r="HXD1" s="2"/>
      <c r="HXE1" s="2"/>
      <c r="HXF1" s="2"/>
      <c r="HXG1" s="2"/>
      <c r="HXH1" s="2"/>
      <c r="HXI1" s="2"/>
      <c r="HXJ1" s="2"/>
      <c r="HXK1" s="2"/>
      <c r="HXL1" s="2"/>
      <c r="HXM1" s="2"/>
      <c r="HXN1" s="2"/>
      <c r="HXO1" s="2"/>
      <c r="HXP1" s="2"/>
      <c r="HXQ1" s="2"/>
      <c r="HXR1" s="2"/>
      <c r="HXS1" s="2"/>
      <c r="HXT1" s="2"/>
      <c r="HXU1" s="2"/>
      <c r="HXV1" s="2"/>
      <c r="HXW1" s="2"/>
      <c r="HXX1" s="2"/>
      <c r="HXY1" s="2"/>
      <c r="HXZ1" s="2"/>
      <c r="HYA1" s="2"/>
      <c r="HYB1" s="2"/>
      <c r="HYC1" s="2"/>
      <c r="HYD1" s="2"/>
      <c r="HYE1" s="2"/>
      <c r="HYF1" s="2"/>
      <c r="HYG1" s="2"/>
      <c r="HYH1" s="2"/>
      <c r="HYI1" s="2"/>
      <c r="HYJ1" s="2"/>
      <c r="HYK1" s="2"/>
      <c r="HYL1" s="2"/>
      <c r="HYM1" s="2"/>
      <c r="HYN1" s="2"/>
      <c r="HYO1" s="2"/>
      <c r="HYP1" s="2"/>
      <c r="HYQ1" s="2"/>
      <c r="HYR1" s="2"/>
      <c r="HYS1" s="2"/>
      <c r="HYT1" s="2"/>
      <c r="HYU1" s="2"/>
      <c r="HYV1" s="2"/>
      <c r="HYW1" s="2"/>
      <c r="HYX1" s="2"/>
      <c r="HYY1" s="2"/>
      <c r="HYZ1" s="2"/>
      <c r="HZA1" s="2"/>
      <c r="HZB1" s="2"/>
      <c r="HZC1" s="2"/>
      <c r="HZD1" s="2"/>
      <c r="HZE1" s="2"/>
      <c r="HZF1" s="2"/>
      <c r="HZG1" s="2"/>
      <c r="HZH1" s="2"/>
      <c r="HZI1" s="2"/>
      <c r="HZJ1" s="2"/>
      <c r="HZK1" s="2"/>
      <c r="HZL1" s="2"/>
      <c r="HZM1" s="2"/>
      <c r="HZN1" s="2"/>
      <c r="HZO1" s="2"/>
      <c r="HZP1" s="2"/>
      <c r="HZQ1" s="2"/>
      <c r="HZR1" s="2"/>
      <c r="HZS1" s="2"/>
      <c r="HZT1" s="2"/>
      <c r="HZU1" s="2"/>
      <c r="HZV1" s="2"/>
      <c r="HZW1" s="2"/>
      <c r="HZX1" s="2"/>
      <c r="HZY1" s="2"/>
      <c r="HZZ1" s="2"/>
      <c r="IAA1" s="2"/>
      <c r="IAB1" s="2"/>
      <c r="IAC1" s="2"/>
      <c r="IAD1" s="2"/>
      <c r="IAE1" s="2"/>
      <c r="IAF1" s="2"/>
      <c r="IAG1" s="2"/>
      <c r="IAH1" s="2"/>
      <c r="IAI1" s="2"/>
      <c r="IAJ1" s="2"/>
      <c r="IAK1" s="2"/>
      <c r="IAL1" s="2"/>
      <c r="IAM1" s="2"/>
      <c r="IAN1" s="2"/>
      <c r="IAO1" s="2"/>
      <c r="IAP1" s="2"/>
      <c r="IAQ1" s="2"/>
      <c r="IAR1" s="2"/>
      <c r="IAS1" s="2"/>
      <c r="IAT1" s="2"/>
      <c r="IAU1" s="2"/>
      <c r="IAV1" s="2"/>
      <c r="IAW1" s="2"/>
      <c r="IAX1" s="2"/>
      <c r="IAY1" s="2"/>
      <c r="IAZ1" s="2"/>
      <c r="IBA1" s="2"/>
      <c r="IBB1" s="2"/>
      <c r="IBC1" s="2"/>
      <c r="IBD1" s="2"/>
      <c r="IBE1" s="2"/>
      <c r="IBF1" s="2"/>
      <c r="IBG1" s="2"/>
      <c r="IBH1" s="2"/>
      <c r="IBI1" s="2"/>
      <c r="IBJ1" s="2"/>
      <c r="IBK1" s="2"/>
      <c r="IBL1" s="2"/>
      <c r="IBM1" s="2"/>
      <c r="IBN1" s="2"/>
      <c r="IBO1" s="2"/>
      <c r="IBP1" s="2"/>
      <c r="IBQ1" s="2"/>
      <c r="IBR1" s="2"/>
      <c r="IBS1" s="2"/>
      <c r="IBT1" s="2"/>
      <c r="IBU1" s="2"/>
      <c r="IBV1" s="2"/>
      <c r="IBW1" s="2"/>
      <c r="IBX1" s="2"/>
      <c r="IBY1" s="2"/>
      <c r="IBZ1" s="2"/>
      <c r="ICA1" s="2"/>
      <c r="ICB1" s="2"/>
      <c r="ICC1" s="2"/>
      <c r="ICD1" s="2"/>
      <c r="ICE1" s="2"/>
      <c r="ICF1" s="2"/>
      <c r="ICG1" s="2"/>
      <c r="ICH1" s="2"/>
      <c r="ICI1" s="2"/>
      <c r="ICJ1" s="2"/>
      <c r="ICK1" s="2"/>
      <c r="ICL1" s="2"/>
      <c r="ICM1" s="2"/>
      <c r="ICN1" s="2"/>
      <c r="ICO1" s="2"/>
      <c r="ICP1" s="2"/>
      <c r="ICQ1" s="2"/>
      <c r="ICR1" s="2"/>
      <c r="ICS1" s="2"/>
      <c r="ICT1" s="2"/>
      <c r="ICU1" s="2"/>
      <c r="ICV1" s="2"/>
      <c r="ICW1" s="2"/>
      <c r="ICX1" s="2"/>
      <c r="ICY1" s="2"/>
      <c r="ICZ1" s="2"/>
      <c r="IDA1" s="2"/>
      <c r="IDB1" s="2"/>
      <c r="IDC1" s="2"/>
      <c r="IDD1" s="2"/>
      <c r="IDE1" s="2"/>
      <c r="IDF1" s="2"/>
      <c r="IDG1" s="2"/>
      <c r="IDH1" s="2"/>
      <c r="IDI1" s="2"/>
      <c r="IDJ1" s="2"/>
      <c r="IDK1" s="2"/>
      <c r="IDL1" s="2"/>
      <c r="IDM1" s="2"/>
      <c r="IDN1" s="2"/>
      <c r="IDO1" s="2"/>
      <c r="IDP1" s="2"/>
      <c r="IDQ1" s="2"/>
      <c r="IDR1" s="2"/>
      <c r="IDS1" s="2"/>
      <c r="IDT1" s="2"/>
      <c r="IDU1" s="2"/>
      <c r="IDV1" s="2"/>
      <c r="IDW1" s="2"/>
      <c r="IDX1" s="2"/>
      <c r="IDY1" s="2"/>
      <c r="IDZ1" s="2"/>
      <c r="IEA1" s="2"/>
      <c r="IEB1" s="2"/>
      <c r="IEC1" s="2"/>
      <c r="IED1" s="2"/>
      <c r="IEE1" s="2"/>
      <c r="IEF1" s="2"/>
      <c r="IEG1" s="2"/>
      <c r="IEH1" s="2"/>
      <c r="IEI1" s="2"/>
      <c r="IEJ1" s="2"/>
      <c r="IEK1" s="2"/>
      <c r="IEL1" s="2"/>
      <c r="IEM1" s="2"/>
      <c r="IEN1" s="2"/>
      <c r="IEO1" s="2"/>
      <c r="IEP1" s="2"/>
      <c r="IEQ1" s="2"/>
      <c r="IER1" s="2"/>
      <c r="IES1" s="2"/>
      <c r="IET1" s="2"/>
      <c r="IEU1" s="2"/>
      <c r="IEV1" s="2"/>
      <c r="IEW1" s="2"/>
      <c r="IEX1" s="2"/>
      <c r="IEY1" s="2"/>
      <c r="IEZ1" s="2"/>
      <c r="IFA1" s="2"/>
      <c r="IFB1" s="2"/>
      <c r="IFC1" s="2"/>
      <c r="IFD1" s="2"/>
      <c r="IFE1" s="2"/>
      <c r="IFF1" s="2"/>
      <c r="IFG1" s="2"/>
      <c r="IFH1" s="2"/>
      <c r="IFI1" s="2"/>
      <c r="IFJ1" s="2"/>
      <c r="IFK1" s="2"/>
      <c r="IFL1" s="2"/>
      <c r="IFM1" s="2"/>
      <c r="IFN1" s="2"/>
      <c r="IFO1" s="2"/>
      <c r="IFP1" s="2"/>
      <c r="IFQ1" s="2"/>
      <c r="IFR1" s="2"/>
      <c r="IFS1" s="2"/>
      <c r="IFT1" s="2"/>
      <c r="IFU1" s="2"/>
      <c r="IFV1" s="2"/>
      <c r="IFW1" s="2"/>
      <c r="IFX1" s="2"/>
      <c r="IFY1" s="2"/>
      <c r="IFZ1" s="2"/>
      <c r="IGA1" s="2"/>
      <c r="IGB1" s="2"/>
      <c r="IGC1" s="2"/>
      <c r="IGD1" s="2"/>
      <c r="IGE1" s="2"/>
      <c r="IGF1" s="2"/>
      <c r="IGG1" s="2"/>
      <c r="IGH1" s="2"/>
      <c r="IGI1" s="2"/>
      <c r="IGJ1" s="2"/>
      <c r="IGK1" s="2"/>
      <c r="IGL1" s="2"/>
      <c r="IGM1" s="2"/>
      <c r="IGN1" s="2"/>
      <c r="IGO1" s="2"/>
      <c r="IGP1" s="2"/>
      <c r="IGQ1" s="2"/>
      <c r="IGR1" s="2"/>
      <c r="IGS1" s="2"/>
      <c r="IGT1" s="2"/>
      <c r="IGU1" s="2"/>
      <c r="IGV1" s="2"/>
      <c r="IGW1" s="2"/>
      <c r="IGX1" s="2"/>
      <c r="IGY1" s="2"/>
      <c r="IGZ1" s="2"/>
      <c r="IHA1" s="2"/>
      <c r="IHB1" s="2"/>
      <c r="IHC1" s="2"/>
      <c r="IHD1" s="2"/>
      <c r="IHE1" s="2"/>
      <c r="IHF1" s="2"/>
      <c r="IHG1" s="2"/>
      <c r="IHH1" s="2"/>
      <c r="IHI1" s="2"/>
      <c r="IHJ1" s="2"/>
      <c r="IHK1" s="2"/>
      <c r="IHL1" s="2"/>
      <c r="IHM1" s="2"/>
      <c r="IHN1" s="2"/>
      <c r="IHO1" s="2"/>
      <c r="IHP1" s="2"/>
      <c r="IHQ1" s="2"/>
      <c r="IHR1" s="2"/>
      <c r="IHS1" s="2"/>
      <c r="IHT1" s="2"/>
      <c r="IHU1" s="2"/>
      <c r="IHV1" s="2"/>
      <c r="IHW1" s="2"/>
      <c r="IHX1" s="2"/>
      <c r="IHY1" s="2"/>
      <c r="IHZ1" s="2"/>
      <c r="IIA1" s="2"/>
      <c r="IIB1" s="2"/>
      <c r="IIC1" s="2"/>
      <c r="IID1" s="2"/>
      <c r="IIE1" s="2"/>
      <c r="IIF1" s="2"/>
      <c r="IIG1" s="2"/>
      <c r="IIH1" s="2"/>
      <c r="III1" s="2"/>
      <c r="IIJ1" s="2"/>
      <c r="IIK1" s="2"/>
      <c r="IIL1" s="2"/>
      <c r="IIM1" s="2"/>
      <c r="IIN1" s="2"/>
      <c r="IIO1" s="2"/>
      <c r="IIP1" s="2"/>
      <c r="IIQ1" s="2"/>
      <c r="IIR1" s="2"/>
      <c r="IIS1" s="2"/>
      <c r="IIT1" s="2"/>
      <c r="IIU1" s="2"/>
      <c r="IIV1" s="2"/>
      <c r="IIW1" s="2"/>
      <c r="IIX1" s="2"/>
      <c r="IIY1" s="2"/>
      <c r="IIZ1" s="2"/>
      <c r="IJA1" s="2"/>
      <c r="IJB1" s="2"/>
      <c r="IJC1" s="2"/>
      <c r="IJD1" s="2"/>
      <c r="IJE1" s="2"/>
      <c r="IJF1" s="2"/>
      <c r="IJG1" s="2"/>
      <c r="IJH1" s="2"/>
      <c r="IJI1" s="2"/>
      <c r="IJJ1" s="2"/>
      <c r="IJK1" s="2"/>
      <c r="IJL1" s="2"/>
      <c r="IJM1" s="2"/>
      <c r="IJN1" s="2"/>
      <c r="IJO1" s="2"/>
      <c r="IJP1" s="2"/>
      <c r="IJQ1" s="2"/>
      <c r="IJR1" s="2"/>
      <c r="IJS1" s="2"/>
      <c r="IJT1" s="2"/>
      <c r="IJU1" s="2"/>
      <c r="IJV1" s="2"/>
      <c r="IJW1" s="2"/>
      <c r="IJX1" s="2"/>
      <c r="IJY1" s="2"/>
      <c r="IJZ1" s="2"/>
      <c r="IKA1" s="2"/>
      <c r="IKB1" s="2"/>
      <c r="IKC1" s="2"/>
      <c r="IKD1" s="2"/>
      <c r="IKE1" s="2"/>
      <c r="IKF1" s="2"/>
      <c r="IKG1" s="2"/>
      <c r="IKH1" s="2"/>
      <c r="IKI1" s="2"/>
      <c r="IKJ1" s="2"/>
      <c r="IKK1" s="2"/>
      <c r="IKL1" s="2"/>
      <c r="IKM1" s="2"/>
      <c r="IKN1" s="2"/>
      <c r="IKO1" s="2"/>
      <c r="IKP1" s="2"/>
      <c r="IKQ1" s="2"/>
      <c r="IKR1" s="2"/>
      <c r="IKS1" s="2"/>
      <c r="IKT1" s="2"/>
      <c r="IKU1" s="2"/>
      <c r="IKV1" s="2"/>
      <c r="IKW1" s="2"/>
      <c r="IKX1" s="2"/>
      <c r="IKY1" s="2"/>
      <c r="IKZ1" s="2"/>
      <c r="ILA1" s="2"/>
      <c r="ILB1" s="2"/>
      <c r="ILC1" s="2"/>
      <c r="ILD1" s="2"/>
      <c r="ILE1" s="2"/>
      <c r="ILF1" s="2"/>
      <c r="ILG1" s="2"/>
      <c r="ILH1" s="2"/>
      <c r="ILI1" s="2"/>
      <c r="ILJ1" s="2"/>
      <c r="ILK1" s="2"/>
      <c r="ILL1" s="2"/>
      <c r="ILM1" s="2"/>
      <c r="ILN1" s="2"/>
      <c r="ILO1" s="2"/>
      <c r="ILP1" s="2"/>
      <c r="ILQ1" s="2"/>
      <c r="ILR1" s="2"/>
      <c r="ILS1" s="2"/>
      <c r="ILT1" s="2"/>
      <c r="ILU1" s="2"/>
      <c r="ILV1" s="2"/>
      <c r="ILW1" s="2"/>
      <c r="ILX1" s="2"/>
      <c r="ILY1" s="2"/>
      <c r="ILZ1" s="2"/>
      <c r="IMA1" s="2"/>
      <c r="IMB1" s="2"/>
      <c r="IMC1" s="2"/>
      <c r="IMD1" s="2"/>
      <c r="IME1" s="2"/>
      <c r="IMF1" s="2"/>
      <c r="IMG1" s="2"/>
      <c r="IMH1" s="2"/>
      <c r="IMI1" s="2"/>
      <c r="IMJ1" s="2"/>
      <c r="IMK1" s="2"/>
      <c r="IML1" s="2"/>
      <c r="IMM1" s="2"/>
      <c r="IMN1" s="2"/>
      <c r="IMO1" s="2"/>
      <c r="IMP1" s="2"/>
      <c r="IMQ1" s="2"/>
      <c r="IMR1" s="2"/>
      <c r="IMS1" s="2"/>
      <c r="IMT1" s="2"/>
      <c r="IMU1" s="2"/>
      <c r="IMV1" s="2"/>
      <c r="IMW1" s="2"/>
      <c r="IMX1" s="2"/>
      <c r="IMY1" s="2"/>
      <c r="IMZ1" s="2"/>
      <c r="INA1" s="2"/>
      <c r="INB1" s="2"/>
      <c r="INC1" s="2"/>
      <c r="IND1" s="2"/>
      <c r="INE1" s="2"/>
      <c r="INF1" s="2"/>
      <c r="ING1" s="2"/>
      <c r="INH1" s="2"/>
      <c r="INI1" s="2"/>
      <c r="INJ1" s="2"/>
      <c r="INK1" s="2"/>
      <c r="INL1" s="2"/>
      <c r="INM1" s="2"/>
      <c r="INN1" s="2"/>
      <c r="INO1" s="2"/>
      <c r="INP1" s="2"/>
      <c r="INQ1" s="2"/>
      <c r="INR1" s="2"/>
      <c r="INS1" s="2"/>
      <c r="INT1" s="2"/>
      <c r="INU1" s="2"/>
      <c r="INV1" s="2"/>
      <c r="INW1" s="2"/>
      <c r="INX1" s="2"/>
      <c r="INY1" s="2"/>
      <c r="INZ1" s="2"/>
      <c r="IOA1" s="2"/>
      <c r="IOB1" s="2"/>
      <c r="IOC1" s="2"/>
      <c r="IOD1" s="2"/>
      <c r="IOE1" s="2"/>
      <c r="IOF1" s="2"/>
      <c r="IOG1" s="2"/>
      <c r="IOH1" s="2"/>
      <c r="IOI1" s="2"/>
      <c r="IOJ1" s="2"/>
      <c r="IOK1" s="2"/>
      <c r="IOL1" s="2"/>
      <c r="IOM1" s="2"/>
      <c r="ION1" s="2"/>
      <c r="IOO1" s="2"/>
      <c r="IOP1" s="2"/>
      <c r="IOQ1" s="2"/>
      <c r="IOR1" s="2"/>
      <c r="IOS1" s="2"/>
      <c r="IOT1" s="2"/>
      <c r="IOU1" s="2"/>
      <c r="IOV1" s="2"/>
      <c r="IOW1" s="2"/>
      <c r="IOX1" s="2"/>
      <c r="IOY1" s="2"/>
      <c r="IOZ1" s="2"/>
      <c r="IPA1" s="2"/>
      <c r="IPB1" s="2"/>
      <c r="IPC1" s="2"/>
      <c r="IPD1" s="2"/>
      <c r="IPE1" s="2"/>
      <c r="IPF1" s="2"/>
      <c r="IPG1" s="2"/>
      <c r="IPH1" s="2"/>
      <c r="IPI1" s="2"/>
      <c r="IPJ1" s="2"/>
      <c r="IPK1" s="2"/>
      <c r="IPL1" s="2"/>
      <c r="IPM1" s="2"/>
      <c r="IPN1" s="2"/>
      <c r="IPO1" s="2"/>
      <c r="IPP1" s="2"/>
      <c r="IPQ1" s="2"/>
      <c r="IPR1" s="2"/>
      <c r="IPS1" s="2"/>
      <c r="IPT1" s="2"/>
      <c r="IPU1" s="2"/>
      <c r="IPV1" s="2"/>
      <c r="IPW1" s="2"/>
      <c r="IPX1" s="2"/>
      <c r="IPY1" s="2"/>
      <c r="IPZ1" s="2"/>
      <c r="IQA1" s="2"/>
      <c r="IQB1" s="2"/>
      <c r="IQC1" s="2"/>
      <c r="IQD1" s="2"/>
      <c r="IQE1" s="2"/>
      <c r="IQF1" s="2"/>
      <c r="IQG1" s="2"/>
      <c r="IQH1" s="2"/>
      <c r="IQI1" s="2"/>
      <c r="IQJ1" s="2"/>
      <c r="IQK1" s="2"/>
      <c r="IQL1" s="2"/>
      <c r="IQM1" s="2"/>
      <c r="IQN1" s="2"/>
      <c r="IQO1" s="2"/>
      <c r="IQP1" s="2"/>
      <c r="IQQ1" s="2"/>
      <c r="IQR1" s="2"/>
      <c r="IQS1" s="2"/>
      <c r="IQT1" s="2"/>
      <c r="IQU1" s="2"/>
      <c r="IQV1" s="2"/>
      <c r="IQW1" s="2"/>
      <c r="IQX1" s="2"/>
      <c r="IQY1" s="2"/>
      <c r="IQZ1" s="2"/>
      <c r="IRA1" s="2"/>
      <c r="IRB1" s="2"/>
      <c r="IRC1" s="2"/>
      <c r="IRD1" s="2"/>
      <c r="IRE1" s="2"/>
      <c r="IRF1" s="2"/>
      <c r="IRG1" s="2"/>
      <c r="IRH1" s="2"/>
      <c r="IRI1" s="2"/>
      <c r="IRJ1" s="2"/>
      <c r="IRK1" s="2"/>
      <c r="IRL1" s="2"/>
      <c r="IRM1" s="2"/>
      <c r="IRN1" s="2"/>
      <c r="IRO1" s="2"/>
      <c r="IRP1" s="2"/>
      <c r="IRQ1" s="2"/>
      <c r="IRR1" s="2"/>
      <c r="IRS1" s="2"/>
      <c r="IRT1" s="2"/>
      <c r="IRU1" s="2"/>
      <c r="IRV1" s="2"/>
      <c r="IRW1" s="2"/>
      <c r="IRX1" s="2"/>
      <c r="IRY1" s="2"/>
      <c r="IRZ1" s="2"/>
      <c r="ISA1" s="2"/>
      <c r="ISB1" s="2"/>
      <c r="ISC1" s="2"/>
      <c r="ISD1" s="2"/>
      <c r="ISE1" s="2"/>
      <c r="ISF1" s="2"/>
      <c r="ISG1" s="2"/>
      <c r="ISH1" s="2"/>
      <c r="ISI1" s="2"/>
      <c r="ISJ1" s="2"/>
      <c r="ISK1" s="2"/>
      <c r="ISL1" s="2"/>
      <c r="ISM1" s="2"/>
      <c r="ISN1" s="2"/>
      <c r="ISO1" s="2"/>
      <c r="ISP1" s="2"/>
      <c r="ISQ1" s="2"/>
      <c r="ISR1" s="2"/>
      <c r="ISS1" s="2"/>
      <c r="IST1" s="2"/>
      <c r="ISU1" s="2"/>
      <c r="ISV1" s="2"/>
      <c r="ISW1" s="2"/>
      <c r="ISX1" s="2"/>
      <c r="ISY1" s="2"/>
      <c r="ISZ1" s="2"/>
      <c r="ITA1" s="2"/>
      <c r="ITB1" s="2"/>
      <c r="ITC1" s="2"/>
      <c r="ITD1" s="2"/>
      <c r="ITE1" s="2"/>
      <c r="ITF1" s="2"/>
      <c r="ITG1" s="2"/>
      <c r="ITH1" s="2"/>
      <c r="ITI1" s="2"/>
      <c r="ITJ1" s="2"/>
      <c r="ITK1" s="2"/>
      <c r="ITL1" s="2"/>
      <c r="ITM1" s="2"/>
      <c r="ITN1" s="2"/>
      <c r="ITO1" s="2"/>
      <c r="ITP1" s="2"/>
      <c r="ITQ1" s="2"/>
      <c r="ITR1" s="2"/>
      <c r="ITS1" s="2"/>
      <c r="ITT1" s="2"/>
      <c r="ITU1" s="2"/>
      <c r="ITV1" s="2"/>
      <c r="ITW1" s="2"/>
      <c r="ITX1" s="2"/>
      <c r="ITY1" s="2"/>
      <c r="ITZ1" s="2"/>
      <c r="IUA1" s="2"/>
      <c r="IUB1" s="2"/>
      <c r="IUC1" s="2"/>
      <c r="IUD1" s="2"/>
      <c r="IUE1" s="2"/>
      <c r="IUF1" s="2"/>
      <c r="IUG1" s="2"/>
      <c r="IUH1" s="2"/>
      <c r="IUI1" s="2"/>
      <c r="IUJ1" s="2"/>
      <c r="IUK1" s="2"/>
      <c r="IUL1" s="2"/>
      <c r="IUM1" s="2"/>
      <c r="IUN1" s="2"/>
      <c r="IUO1" s="2"/>
      <c r="IUP1" s="2"/>
      <c r="IUQ1" s="2"/>
      <c r="IUR1" s="2"/>
      <c r="IUS1" s="2"/>
      <c r="IUT1" s="2"/>
      <c r="IUU1" s="2"/>
      <c r="IUV1" s="2"/>
      <c r="IUW1" s="2"/>
      <c r="IUX1" s="2"/>
      <c r="IUY1" s="2"/>
      <c r="IUZ1" s="2"/>
      <c r="IVA1" s="2"/>
      <c r="IVB1" s="2"/>
      <c r="IVC1" s="2"/>
      <c r="IVD1" s="2"/>
      <c r="IVE1" s="2"/>
      <c r="IVF1" s="2"/>
      <c r="IVG1" s="2"/>
      <c r="IVH1" s="2"/>
      <c r="IVI1" s="2"/>
      <c r="IVJ1" s="2"/>
      <c r="IVK1" s="2"/>
      <c r="IVL1" s="2"/>
      <c r="IVM1" s="2"/>
      <c r="IVN1" s="2"/>
      <c r="IVO1" s="2"/>
      <c r="IVP1" s="2"/>
      <c r="IVQ1" s="2"/>
      <c r="IVR1" s="2"/>
      <c r="IVS1" s="2"/>
      <c r="IVT1" s="2"/>
      <c r="IVU1" s="2"/>
      <c r="IVV1" s="2"/>
      <c r="IVW1" s="2"/>
      <c r="IVX1" s="2"/>
      <c r="IVY1" s="2"/>
      <c r="IVZ1" s="2"/>
      <c r="IWA1" s="2"/>
      <c r="IWB1" s="2"/>
      <c r="IWC1" s="2"/>
      <c r="IWD1" s="2"/>
      <c r="IWE1" s="2"/>
      <c r="IWF1" s="2"/>
      <c r="IWG1" s="2"/>
      <c r="IWH1" s="2"/>
      <c r="IWI1" s="2"/>
      <c r="IWJ1" s="2"/>
      <c r="IWK1" s="2"/>
      <c r="IWL1" s="2"/>
      <c r="IWM1" s="2"/>
      <c r="IWN1" s="2"/>
      <c r="IWO1" s="2"/>
      <c r="IWP1" s="2"/>
      <c r="IWQ1" s="2"/>
      <c r="IWR1" s="2"/>
      <c r="IWS1" s="2"/>
      <c r="IWT1" s="2"/>
      <c r="IWU1" s="2"/>
      <c r="IWV1" s="2"/>
      <c r="IWW1" s="2"/>
      <c r="IWX1" s="2"/>
      <c r="IWY1" s="2"/>
      <c r="IWZ1" s="2"/>
      <c r="IXA1" s="2"/>
      <c r="IXB1" s="2"/>
      <c r="IXC1" s="2"/>
      <c r="IXD1" s="2"/>
      <c r="IXE1" s="2"/>
      <c r="IXF1" s="2"/>
      <c r="IXG1" s="2"/>
      <c r="IXH1" s="2"/>
      <c r="IXI1" s="2"/>
      <c r="IXJ1" s="2"/>
      <c r="IXK1" s="2"/>
      <c r="IXL1" s="2"/>
      <c r="IXM1" s="2"/>
      <c r="IXN1" s="2"/>
      <c r="IXO1" s="2"/>
      <c r="IXP1" s="2"/>
      <c r="IXQ1" s="2"/>
      <c r="IXR1" s="2"/>
      <c r="IXS1" s="2"/>
      <c r="IXT1" s="2"/>
      <c r="IXU1" s="2"/>
      <c r="IXV1" s="2"/>
      <c r="IXW1" s="2"/>
      <c r="IXX1" s="2"/>
      <c r="IXY1" s="2"/>
      <c r="IXZ1" s="2"/>
      <c r="IYA1" s="2"/>
      <c r="IYB1" s="2"/>
      <c r="IYC1" s="2"/>
      <c r="IYD1" s="2"/>
      <c r="IYE1" s="2"/>
      <c r="IYF1" s="2"/>
      <c r="IYG1" s="2"/>
      <c r="IYH1" s="2"/>
      <c r="IYI1" s="2"/>
      <c r="IYJ1" s="2"/>
      <c r="IYK1" s="2"/>
      <c r="IYL1" s="2"/>
      <c r="IYM1" s="2"/>
      <c r="IYN1" s="2"/>
      <c r="IYO1" s="2"/>
      <c r="IYP1" s="2"/>
      <c r="IYQ1" s="2"/>
      <c r="IYR1" s="2"/>
      <c r="IYS1" s="2"/>
      <c r="IYT1" s="2"/>
      <c r="IYU1" s="2"/>
      <c r="IYV1" s="2"/>
      <c r="IYW1" s="2"/>
      <c r="IYX1" s="2"/>
      <c r="IYY1" s="2"/>
      <c r="IYZ1" s="2"/>
      <c r="IZA1" s="2"/>
      <c r="IZB1" s="2"/>
      <c r="IZC1" s="2"/>
      <c r="IZD1" s="2"/>
      <c r="IZE1" s="2"/>
      <c r="IZF1" s="2"/>
      <c r="IZG1" s="2"/>
      <c r="IZH1" s="2"/>
      <c r="IZI1" s="2"/>
      <c r="IZJ1" s="2"/>
      <c r="IZK1" s="2"/>
      <c r="IZL1" s="2"/>
      <c r="IZM1" s="2"/>
      <c r="IZN1" s="2"/>
      <c r="IZO1" s="2"/>
      <c r="IZP1" s="2"/>
      <c r="IZQ1" s="2"/>
      <c r="IZR1" s="2"/>
      <c r="IZS1" s="2"/>
      <c r="IZT1" s="2"/>
      <c r="IZU1" s="2"/>
      <c r="IZV1" s="2"/>
      <c r="IZW1" s="2"/>
      <c r="IZX1" s="2"/>
      <c r="IZY1" s="2"/>
      <c r="IZZ1" s="2"/>
      <c r="JAA1" s="2"/>
      <c r="JAB1" s="2"/>
      <c r="JAC1" s="2"/>
      <c r="JAD1" s="2"/>
      <c r="JAE1" s="2"/>
      <c r="JAF1" s="2"/>
      <c r="JAG1" s="2"/>
      <c r="JAH1" s="2"/>
      <c r="JAI1" s="2"/>
      <c r="JAJ1" s="2"/>
      <c r="JAK1" s="2"/>
      <c r="JAL1" s="2"/>
      <c r="JAM1" s="2"/>
      <c r="JAN1" s="2"/>
      <c r="JAO1" s="2"/>
      <c r="JAP1" s="2"/>
      <c r="JAQ1" s="2"/>
      <c r="JAR1" s="2"/>
      <c r="JAS1" s="2"/>
      <c r="JAT1" s="2"/>
      <c r="JAU1" s="2"/>
      <c r="JAV1" s="2"/>
      <c r="JAW1" s="2"/>
      <c r="JAX1" s="2"/>
      <c r="JAY1" s="2"/>
      <c r="JAZ1" s="2"/>
      <c r="JBA1" s="2"/>
      <c r="JBB1" s="2"/>
      <c r="JBC1" s="2"/>
      <c r="JBD1" s="2"/>
      <c r="JBE1" s="2"/>
      <c r="JBF1" s="2"/>
      <c r="JBG1" s="2"/>
      <c r="JBH1" s="2"/>
      <c r="JBI1" s="2"/>
      <c r="JBJ1" s="2"/>
      <c r="JBK1" s="2"/>
      <c r="JBL1" s="2"/>
      <c r="JBM1" s="2"/>
      <c r="JBN1" s="2"/>
      <c r="JBO1" s="2"/>
      <c r="JBP1" s="2"/>
      <c r="JBQ1" s="2"/>
      <c r="JBR1" s="2"/>
      <c r="JBS1" s="2"/>
      <c r="JBT1" s="2"/>
      <c r="JBU1" s="2"/>
      <c r="JBV1" s="2"/>
      <c r="JBW1" s="2"/>
      <c r="JBX1" s="2"/>
      <c r="JBY1" s="2"/>
      <c r="JBZ1" s="2"/>
      <c r="JCA1" s="2"/>
      <c r="JCB1" s="2"/>
      <c r="JCC1" s="2"/>
      <c r="JCD1" s="2"/>
      <c r="JCE1" s="2"/>
      <c r="JCF1" s="2"/>
      <c r="JCG1" s="2"/>
      <c r="JCH1" s="2"/>
      <c r="JCI1" s="2"/>
      <c r="JCJ1" s="2"/>
      <c r="JCK1" s="2"/>
      <c r="JCL1" s="2"/>
      <c r="JCM1" s="2"/>
      <c r="JCN1" s="2"/>
      <c r="JCO1" s="2"/>
      <c r="JCP1" s="2"/>
      <c r="JCQ1" s="2"/>
      <c r="JCR1" s="2"/>
      <c r="JCS1" s="2"/>
      <c r="JCT1" s="2"/>
      <c r="JCU1" s="2"/>
      <c r="JCV1" s="2"/>
      <c r="JCW1" s="2"/>
      <c r="JCX1" s="2"/>
      <c r="JCY1" s="2"/>
      <c r="JCZ1" s="2"/>
      <c r="JDA1" s="2"/>
      <c r="JDB1" s="2"/>
      <c r="JDC1" s="2"/>
      <c r="JDD1" s="2"/>
      <c r="JDE1" s="2"/>
      <c r="JDF1" s="2"/>
      <c r="JDG1" s="2"/>
      <c r="JDH1" s="2"/>
      <c r="JDI1" s="2"/>
      <c r="JDJ1" s="2"/>
      <c r="JDK1" s="2"/>
      <c r="JDL1" s="2"/>
      <c r="JDM1" s="2"/>
      <c r="JDN1" s="2"/>
      <c r="JDO1" s="2"/>
      <c r="JDP1" s="2"/>
      <c r="JDQ1" s="2"/>
      <c r="JDR1" s="2"/>
      <c r="JDS1" s="2"/>
      <c r="JDT1" s="2"/>
      <c r="JDU1" s="2"/>
      <c r="JDV1" s="2"/>
      <c r="JDW1" s="2"/>
      <c r="JDX1" s="2"/>
      <c r="JDY1" s="2"/>
      <c r="JDZ1" s="2"/>
      <c r="JEA1" s="2"/>
      <c r="JEB1" s="2"/>
      <c r="JEC1" s="2"/>
      <c r="JED1" s="2"/>
      <c r="JEE1" s="2"/>
      <c r="JEF1" s="2"/>
      <c r="JEG1" s="2"/>
      <c r="JEH1" s="2"/>
      <c r="JEI1" s="2"/>
      <c r="JEJ1" s="2"/>
      <c r="JEK1" s="2"/>
      <c r="JEL1" s="2"/>
      <c r="JEM1" s="2"/>
      <c r="JEN1" s="2"/>
      <c r="JEO1" s="2"/>
      <c r="JEP1" s="2"/>
      <c r="JEQ1" s="2"/>
      <c r="JER1" s="2"/>
      <c r="JES1" s="2"/>
      <c r="JET1" s="2"/>
      <c r="JEU1" s="2"/>
      <c r="JEV1" s="2"/>
      <c r="JEW1" s="2"/>
      <c r="JEX1" s="2"/>
      <c r="JEY1" s="2"/>
      <c r="JEZ1" s="2"/>
      <c r="JFA1" s="2"/>
      <c r="JFB1" s="2"/>
      <c r="JFC1" s="2"/>
      <c r="JFD1" s="2"/>
      <c r="JFE1" s="2"/>
      <c r="JFF1" s="2"/>
      <c r="JFG1" s="2"/>
      <c r="JFH1" s="2"/>
      <c r="JFI1" s="2"/>
      <c r="JFJ1" s="2"/>
      <c r="JFK1" s="2"/>
      <c r="JFL1" s="2"/>
      <c r="JFM1" s="2"/>
      <c r="JFN1" s="2"/>
      <c r="JFO1" s="2"/>
      <c r="JFP1" s="2"/>
      <c r="JFQ1" s="2"/>
      <c r="JFR1" s="2"/>
      <c r="JFS1" s="2"/>
      <c r="JFT1" s="2"/>
      <c r="JFU1" s="2"/>
      <c r="JFV1" s="2"/>
      <c r="JFW1" s="2"/>
      <c r="JFX1" s="2"/>
      <c r="JFY1" s="2"/>
      <c r="JFZ1" s="2"/>
      <c r="JGA1" s="2"/>
      <c r="JGB1" s="2"/>
      <c r="JGC1" s="2"/>
      <c r="JGD1" s="2"/>
      <c r="JGE1" s="2"/>
      <c r="JGF1" s="2"/>
      <c r="JGG1" s="2"/>
      <c r="JGH1" s="2"/>
      <c r="JGI1" s="2"/>
      <c r="JGJ1" s="2"/>
      <c r="JGK1" s="2"/>
      <c r="JGL1" s="2"/>
      <c r="JGM1" s="2"/>
      <c r="JGN1" s="2"/>
      <c r="JGO1" s="2"/>
      <c r="JGP1" s="2"/>
      <c r="JGQ1" s="2"/>
      <c r="JGR1" s="2"/>
      <c r="JGS1" s="2"/>
      <c r="JGT1" s="2"/>
      <c r="JGU1" s="2"/>
      <c r="JGV1" s="2"/>
      <c r="JGW1" s="2"/>
      <c r="JGX1" s="2"/>
      <c r="JGY1" s="2"/>
      <c r="JGZ1" s="2"/>
      <c r="JHA1" s="2"/>
      <c r="JHB1" s="2"/>
      <c r="JHC1" s="2"/>
      <c r="JHD1" s="2"/>
      <c r="JHE1" s="2"/>
      <c r="JHF1" s="2"/>
      <c r="JHG1" s="2"/>
      <c r="JHH1" s="2"/>
      <c r="JHI1" s="2"/>
      <c r="JHJ1" s="2"/>
      <c r="JHK1" s="2"/>
      <c r="JHL1" s="2"/>
      <c r="JHM1" s="2"/>
      <c r="JHN1" s="2"/>
      <c r="JHO1" s="2"/>
      <c r="JHP1" s="2"/>
      <c r="JHQ1" s="2"/>
      <c r="JHR1" s="2"/>
      <c r="JHS1" s="2"/>
      <c r="JHT1" s="2"/>
      <c r="JHU1" s="2"/>
      <c r="JHV1" s="2"/>
      <c r="JHW1" s="2"/>
      <c r="JHX1" s="2"/>
      <c r="JHY1" s="2"/>
      <c r="JHZ1" s="2"/>
      <c r="JIA1" s="2"/>
      <c r="JIB1" s="2"/>
      <c r="JIC1" s="2"/>
      <c r="JID1" s="2"/>
      <c r="JIE1" s="2"/>
      <c r="JIF1" s="2"/>
      <c r="JIG1" s="2"/>
      <c r="JIH1" s="2"/>
      <c r="JII1" s="2"/>
      <c r="JIJ1" s="2"/>
      <c r="JIK1" s="2"/>
      <c r="JIL1" s="2"/>
      <c r="JIM1" s="2"/>
      <c r="JIN1" s="2"/>
      <c r="JIO1" s="2"/>
      <c r="JIP1" s="2"/>
      <c r="JIQ1" s="2"/>
      <c r="JIR1" s="2"/>
      <c r="JIS1" s="2"/>
      <c r="JIT1" s="2"/>
      <c r="JIU1" s="2"/>
      <c r="JIV1" s="2"/>
      <c r="JIW1" s="2"/>
      <c r="JIX1" s="2"/>
      <c r="JIY1" s="2"/>
      <c r="JIZ1" s="2"/>
      <c r="JJA1" s="2"/>
      <c r="JJB1" s="2"/>
      <c r="JJC1" s="2"/>
      <c r="JJD1" s="2"/>
      <c r="JJE1" s="2"/>
      <c r="JJF1" s="2"/>
      <c r="JJG1" s="2"/>
      <c r="JJH1" s="2"/>
      <c r="JJI1" s="2"/>
      <c r="JJJ1" s="2"/>
      <c r="JJK1" s="2"/>
      <c r="JJL1" s="2"/>
      <c r="JJM1" s="2"/>
      <c r="JJN1" s="2"/>
      <c r="JJO1" s="2"/>
      <c r="JJP1" s="2"/>
      <c r="JJQ1" s="2"/>
      <c r="JJR1" s="2"/>
      <c r="JJS1" s="2"/>
      <c r="JJT1" s="2"/>
      <c r="JJU1" s="2"/>
      <c r="JJV1" s="2"/>
      <c r="JJW1" s="2"/>
      <c r="JJX1" s="2"/>
      <c r="JJY1" s="2"/>
      <c r="JJZ1" s="2"/>
      <c r="JKA1" s="2"/>
      <c r="JKB1" s="2"/>
      <c r="JKC1" s="2"/>
      <c r="JKD1" s="2"/>
      <c r="JKE1" s="2"/>
      <c r="JKF1" s="2"/>
      <c r="JKG1" s="2"/>
      <c r="JKH1" s="2"/>
      <c r="JKI1" s="2"/>
      <c r="JKJ1" s="2"/>
      <c r="JKK1" s="2"/>
      <c r="JKL1" s="2"/>
      <c r="JKM1" s="2"/>
      <c r="JKN1" s="2"/>
      <c r="JKO1" s="2"/>
      <c r="JKP1" s="2"/>
      <c r="JKQ1" s="2"/>
      <c r="JKR1" s="2"/>
      <c r="JKS1" s="2"/>
      <c r="JKT1" s="2"/>
      <c r="JKU1" s="2"/>
      <c r="JKV1" s="2"/>
      <c r="JKW1" s="2"/>
      <c r="JKX1" s="2"/>
      <c r="JKY1" s="2"/>
      <c r="JKZ1" s="2"/>
      <c r="JLA1" s="2"/>
      <c r="JLB1" s="2"/>
      <c r="JLC1" s="2"/>
      <c r="JLD1" s="2"/>
      <c r="JLE1" s="2"/>
      <c r="JLF1" s="2"/>
      <c r="JLG1" s="2"/>
      <c r="JLH1" s="2"/>
      <c r="JLI1" s="2"/>
      <c r="JLJ1" s="2"/>
      <c r="JLK1" s="2"/>
      <c r="JLL1" s="2"/>
      <c r="JLM1" s="2"/>
      <c r="JLN1" s="2"/>
      <c r="JLO1" s="2"/>
      <c r="JLP1" s="2"/>
      <c r="JLQ1" s="2"/>
      <c r="JLR1" s="2"/>
      <c r="JLS1" s="2"/>
      <c r="JLT1" s="2"/>
      <c r="JLU1" s="2"/>
      <c r="JLV1" s="2"/>
      <c r="JLW1" s="2"/>
      <c r="JLX1" s="2"/>
      <c r="JLY1" s="2"/>
      <c r="JLZ1" s="2"/>
      <c r="JMA1" s="2"/>
      <c r="JMB1" s="2"/>
      <c r="JMC1" s="2"/>
      <c r="JMD1" s="2"/>
      <c r="JME1" s="2"/>
      <c r="JMF1" s="2"/>
      <c r="JMG1" s="2"/>
      <c r="JMH1" s="2"/>
      <c r="JMI1" s="2"/>
      <c r="JMJ1" s="2"/>
      <c r="JMK1" s="2"/>
      <c r="JML1" s="2"/>
      <c r="JMM1" s="2"/>
      <c r="JMN1" s="2"/>
      <c r="JMO1" s="2"/>
      <c r="JMP1" s="2"/>
      <c r="JMQ1" s="2"/>
      <c r="JMR1" s="2"/>
      <c r="JMS1" s="2"/>
      <c r="JMT1" s="2"/>
      <c r="JMU1" s="2"/>
      <c r="JMV1" s="2"/>
      <c r="JMW1" s="2"/>
      <c r="JMX1" s="2"/>
      <c r="JMY1" s="2"/>
      <c r="JMZ1" s="2"/>
      <c r="JNA1" s="2"/>
      <c r="JNB1" s="2"/>
      <c r="JNC1" s="2"/>
      <c r="JND1" s="2"/>
      <c r="JNE1" s="2"/>
      <c r="JNF1" s="2"/>
      <c r="JNG1" s="2"/>
      <c r="JNH1" s="2"/>
      <c r="JNI1" s="2"/>
      <c r="JNJ1" s="2"/>
      <c r="JNK1" s="2"/>
      <c r="JNL1" s="2"/>
      <c r="JNM1" s="2"/>
      <c r="JNN1" s="2"/>
      <c r="JNO1" s="2"/>
      <c r="JNP1" s="2"/>
      <c r="JNQ1" s="2"/>
      <c r="JNR1" s="2"/>
      <c r="JNS1" s="2"/>
      <c r="JNT1" s="2"/>
      <c r="JNU1" s="2"/>
      <c r="JNV1" s="2"/>
      <c r="JNW1" s="2"/>
      <c r="JNX1" s="2"/>
      <c r="JNY1" s="2"/>
      <c r="JNZ1" s="2"/>
      <c r="JOA1" s="2"/>
      <c r="JOB1" s="2"/>
      <c r="JOC1" s="2"/>
      <c r="JOD1" s="2"/>
      <c r="JOE1" s="2"/>
      <c r="JOF1" s="2"/>
      <c r="JOG1" s="2"/>
      <c r="JOH1" s="2"/>
      <c r="JOI1" s="2"/>
      <c r="JOJ1" s="2"/>
      <c r="JOK1" s="2"/>
      <c r="JOL1" s="2"/>
      <c r="JOM1" s="2"/>
      <c r="JON1" s="2"/>
      <c r="JOO1" s="2"/>
      <c r="JOP1" s="2"/>
      <c r="JOQ1" s="2"/>
      <c r="JOR1" s="2"/>
      <c r="JOS1" s="2"/>
      <c r="JOT1" s="2"/>
      <c r="JOU1" s="2"/>
      <c r="JOV1" s="2"/>
      <c r="JOW1" s="2"/>
      <c r="JOX1" s="2"/>
      <c r="JOY1" s="2"/>
      <c r="JOZ1" s="2"/>
      <c r="JPA1" s="2"/>
      <c r="JPB1" s="2"/>
      <c r="JPC1" s="2"/>
      <c r="JPD1" s="2"/>
      <c r="JPE1" s="2"/>
      <c r="JPF1" s="2"/>
      <c r="JPG1" s="2"/>
      <c r="JPH1" s="2"/>
      <c r="JPI1" s="2"/>
      <c r="JPJ1" s="2"/>
      <c r="JPK1" s="2"/>
      <c r="JPL1" s="2"/>
      <c r="JPM1" s="2"/>
      <c r="JPN1" s="2"/>
      <c r="JPO1" s="2"/>
      <c r="JPP1" s="2"/>
      <c r="JPQ1" s="2"/>
      <c r="JPR1" s="2"/>
      <c r="JPS1" s="2"/>
      <c r="JPT1" s="2"/>
      <c r="JPU1" s="2"/>
      <c r="JPV1" s="2"/>
      <c r="JPW1" s="2"/>
      <c r="JPX1" s="2"/>
      <c r="JPY1" s="2"/>
      <c r="JPZ1" s="2"/>
      <c r="JQA1" s="2"/>
      <c r="JQB1" s="2"/>
      <c r="JQC1" s="2"/>
      <c r="JQD1" s="2"/>
      <c r="JQE1" s="2"/>
      <c r="JQF1" s="2"/>
      <c r="JQG1" s="2"/>
      <c r="JQH1" s="2"/>
      <c r="JQI1" s="2"/>
      <c r="JQJ1" s="2"/>
      <c r="JQK1" s="2"/>
      <c r="JQL1" s="2"/>
      <c r="JQM1" s="2"/>
      <c r="JQN1" s="2"/>
      <c r="JQO1" s="2"/>
      <c r="JQP1" s="2"/>
      <c r="JQQ1" s="2"/>
      <c r="JQR1" s="2"/>
      <c r="JQS1" s="2"/>
      <c r="JQT1" s="2"/>
      <c r="JQU1" s="2"/>
      <c r="JQV1" s="2"/>
      <c r="JQW1" s="2"/>
      <c r="JQX1" s="2"/>
      <c r="JQY1" s="2"/>
      <c r="JQZ1" s="2"/>
      <c r="JRA1" s="2"/>
      <c r="JRB1" s="2"/>
      <c r="JRC1" s="2"/>
      <c r="JRD1" s="2"/>
      <c r="JRE1" s="2"/>
      <c r="JRF1" s="2"/>
      <c r="JRG1" s="2"/>
      <c r="JRH1" s="2"/>
      <c r="JRI1" s="2"/>
      <c r="JRJ1" s="2"/>
      <c r="JRK1" s="2"/>
      <c r="JRL1" s="2"/>
      <c r="JRM1" s="2"/>
      <c r="JRN1" s="2"/>
      <c r="JRO1" s="2"/>
      <c r="JRP1" s="2"/>
      <c r="JRQ1" s="2"/>
      <c r="JRR1" s="2"/>
      <c r="JRS1" s="2"/>
      <c r="JRT1" s="2"/>
      <c r="JRU1" s="2"/>
      <c r="JRV1" s="2"/>
      <c r="JRW1" s="2"/>
      <c r="JRX1" s="2"/>
      <c r="JRY1" s="2"/>
      <c r="JRZ1" s="2"/>
      <c r="JSA1" s="2"/>
      <c r="JSB1" s="2"/>
      <c r="JSC1" s="2"/>
      <c r="JSD1" s="2"/>
      <c r="JSE1" s="2"/>
      <c r="JSF1" s="2"/>
      <c r="JSG1" s="2"/>
      <c r="JSH1" s="2"/>
      <c r="JSI1" s="2"/>
      <c r="JSJ1" s="2"/>
      <c r="JSK1" s="2"/>
      <c r="JSL1" s="2"/>
      <c r="JSM1" s="2"/>
      <c r="JSN1" s="2"/>
      <c r="JSO1" s="2"/>
      <c r="JSP1" s="2"/>
      <c r="JSQ1" s="2"/>
      <c r="JSR1" s="2"/>
      <c r="JSS1" s="2"/>
      <c r="JST1" s="2"/>
      <c r="JSU1" s="2"/>
      <c r="JSV1" s="2"/>
      <c r="JSW1" s="2"/>
      <c r="JSX1" s="2"/>
      <c r="JSY1" s="2"/>
      <c r="JSZ1" s="2"/>
      <c r="JTA1" s="2"/>
      <c r="JTB1" s="2"/>
      <c r="JTC1" s="2"/>
      <c r="JTD1" s="2"/>
      <c r="JTE1" s="2"/>
      <c r="JTF1" s="2"/>
      <c r="JTG1" s="2"/>
      <c r="JTH1" s="2"/>
      <c r="JTI1" s="2"/>
      <c r="JTJ1" s="2"/>
      <c r="JTK1" s="2"/>
      <c r="JTL1" s="2"/>
      <c r="JTM1" s="2"/>
      <c r="JTN1" s="2"/>
      <c r="JTO1" s="2"/>
      <c r="JTP1" s="2"/>
      <c r="JTQ1" s="2"/>
      <c r="JTR1" s="2"/>
      <c r="JTS1" s="2"/>
      <c r="JTT1" s="2"/>
      <c r="JTU1" s="2"/>
      <c r="JTV1" s="2"/>
      <c r="JTW1" s="2"/>
      <c r="JTX1" s="2"/>
      <c r="JTY1" s="2"/>
      <c r="JTZ1" s="2"/>
      <c r="JUA1" s="2"/>
      <c r="JUB1" s="2"/>
      <c r="JUC1" s="2"/>
      <c r="JUD1" s="2"/>
      <c r="JUE1" s="2"/>
      <c r="JUF1" s="2"/>
      <c r="JUG1" s="2"/>
      <c r="JUH1" s="2"/>
      <c r="JUI1" s="2"/>
      <c r="JUJ1" s="2"/>
      <c r="JUK1" s="2"/>
      <c r="JUL1" s="2"/>
      <c r="JUM1" s="2"/>
      <c r="JUN1" s="2"/>
      <c r="JUO1" s="2"/>
      <c r="JUP1" s="2"/>
      <c r="JUQ1" s="2"/>
      <c r="JUR1" s="2"/>
      <c r="JUS1" s="2"/>
      <c r="JUT1" s="2"/>
      <c r="JUU1" s="2"/>
      <c r="JUV1" s="2"/>
      <c r="JUW1" s="2"/>
      <c r="JUX1" s="2"/>
      <c r="JUY1" s="2"/>
      <c r="JUZ1" s="2"/>
      <c r="JVA1" s="2"/>
      <c r="JVB1" s="2"/>
      <c r="JVC1" s="2"/>
      <c r="JVD1" s="2"/>
      <c r="JVE1" s="2"/>
      <c r="JVF1" s="2"/>
      <c r="JVG1" s="2"/>
      <c r="JVH1" s="2"/>
      <c r="JVI1" s="2"/>
      <c r="JVJ1" s="2"/>
      <c r="JVK1" s="2"/>
      <c r="JVL1" s="2"/>
      <c r="JVM1" s="2"/>
      <c r="JVN1" s="2"/>
      <c r="JVO1" s="2"/>
      <c r="JVP1" s="2"/>
      <c r="JVQ1" s="2"/>
      <c r="JVR1" s="2"/>
      <c r="JVS1" s="2"/>
      <c r="JVT1" s="2"/>
      <c r="JVU1" s="2"/>
      <c r="JVV1" s="2"/>
      <c r="JVW1" s="2"/>
      <c r="JVX1" s="2"/>
      <c r="JVY1" s="2"/>
      <c r="JVZ1" s="2"/>
      <c r="JWA1" s="2"/>
      <c r="JWB1" s="2"/>
      <c r="JWC1" s="2"/>
      <c r="JWD1" s="2"/>
      <c r="JWE1" s="2"/>
      <c r="JWF1" s="2"/>
      <c r="JWG1" s="2"/>
      <c r="JWH1" s="2"/>
      <c r="JWI1" s="2"/>
      <c r="JWJ1" s="2"/>
      <c r="JWK1" s="2"/>
      <c r="JWL1" s="2"/>
      <c r="JWM1" s="2"/>
      <c r="JWN1" s="2"/>
      <c r="JWO1" s="2"/>
      <c r="JWP1" s="2"/>
      <c r="JWQ1" s="2"/>
      <c r="JWR1" s="2"/>
      <c r="JWS1" s="2"/>
      <c r="JWT1" s="2"/>
      <c r="JWU1" s="2"/>
      <c r="JWV1" s="2"/>
      <c r="JWW1" s="2"/>
      <c r="JWX1" s="2"/>
      <c r="JWY1" s="2"/>
      <c r="JWZ1" s="2"/>
      <c r="JXA1" s="2"/>
      <c r="JXB1" s="2"/>
      <c r="JXC1" s="2"/>
      <c r="JXD1" s="2"/>
      <c r="JXE1" s="2"/>
      <c r="JXF1" s="2"/>
      <c r="JXG1" s="2"/>
      <c r="JXH1" s="2"/>
      <c r="JXI1" s="2"/>
      <c r="JXJ1" s="2"/>
      <c r="JXK1" s="2"/>
      <c r="JXL1" s="2"/>
      <c r="JXM1" s="2"/>
      <c r="JXN1" s="2"/>
      <c r="JXO1" s="2"/>
      <c r="JXP1" s="2"/>
      <c r="JXQ1" s="2"/>
      <c r="JXR1" s="2"/>
      <c r="JXS1" s="2"/>
      <c r="JXT1" s="2"/>
      <c r="JXU1" s="2"/>
      <c r="JXV1" s="2"/>
      <c r="JXW1" s="2"/>
      <c r="JXX1" s="2"/>
      <c r="JXY1" s="2"/>
      <c r="JXZ1" s="2"/>
      <c r="JYA1" s="2"/>
      <c r="JYB1" s="2"/>
      <c r="JYC1" s="2"/>
      <c r="JYD1" s="2"/>
      <c r="JYE1" s="2"/>
      <c r="JYF1" s="2"/>
      <c r="JYG1" s="2"/>
      <c r="JYH1" s="2"/>
      <c r="JYI1" s="2"/>
      <c r="JYJ1" s="2"/>
      <c r="JYK1" s="2"/>
      <c r="JYL1" s="2"/>
      <c r="JYM1" s="2"/>
      <c r="JYN1" s="2"/>
      <c r="JYO1" s="2"/>
      <c r="JYP1" s="2"/>
      <c r="JYQ1" s="2"/>
      <c r="JYR1" s="2"/>
      <c r="JYS1" s="2"/>
      <c r="JYT1" s="2"/>
      <c r="JYU1" s="2"/>
      <c r="JYV1" s="2"/>
      <c r="JYW1" s="2"/>
      <c r="JYX1" s="2"/>
      <c r="JYY1" s="2"/>
      <c r="JYZ1" s="2"/>
      <c r="JZA1" s="2"/>
      <c r="JZB1" s="2"/>
      <c r="JZC1" s="2"/>
      <c r="JZD1" s="2"/>
      <c r="JZE1" s="2"/>
      <c r="JZF1" s="2"/>
      <c r="JZG1" s="2"/>
      <c r="JZH1" s="2"/>
      <c r="JZI1" s="2"/>
      <c r="JZJ1" s="2"/>
      <c r="JZK1" s="2"/>
      <c r="JZL1" s="2"/>
      <c r="JZM1" s="2"/>
      <c r="JZN1" s="2"/>
      <c r="JZO1" s="2"/>
      <c r="JZP1" s="2"/>
      <c r="JZQ1" s="2"/>
      <c r="JZR1" s="2"/>
      <c r="JZS1" s="2"/>
      <c r="JZT1" s="2"/>
      <c r="JZU1" s="2"/>
      <c r="JZV1" s="2"/>
      <c r="JZW1" s="2"/>
      <c r="JZX1" s="2"/>
      <c r="JZY1" s="2"/>
      <c r="JZZ1" s="2"/>
      <c r="KAA1" s="2"/>
      <c r="KAB1" s="2"/>
      <c r="KAC1" s="2"/>
      <c r="KAD1" s="2"/>
      <c r="KAE1" s="2"/>
      <c r="KAF1" s="2"/>
      <c r="KAG1" s="2"/>
      <c r="KAH1" s="2"/>
      <c r="KAI1" s="2"/>
      <c r="KAJ1" s="2"/>
      <c r="KAK1" s="2"/>
      <c r="KAL1" s="2"/>
      <c r="KAM1" s="2"/>
      <c r="KAN1" s="2"/>
      <c r="KAO1" s="2"/>
      <c r="KAP1" s="2"/>
      <c r="KAQ1" s="2"/>
      <c r="KAR1" s="2"/>
      <c r="KAS1" s="2"/>
      <c r="KAT1" s="2"/>
      <c r="KAU1" s="2"/>
      <c r="KAV1" s="2"/>
      <c r="KAW1" s="2"/>
      <c r="KAX1" s="2"/>
      <c r="KAY1" s="2"/>
      <c r="KAZ1" s="2"/>
      <c r="KBA1" s="2"/>
      <c r="KBB1" s="2"/>
      <c r="KBC1" s="2"/>
      <c r="KBD1" s="2"/>
      <c r="KBE1" s="2"/>
      <c r="KBF1" s="2"/>
      <c r="KBG1" s="2"/>
      <c r="KBH1" s="2"/>
      <c r="KBI1" s="2"/>
      <c r="KBJ1" s="2"/>
      <c r="KBK1" s="2"/>
      <c r="KBL1" s="2"/>
      <c r="KBM1" s="2"/>
      <c r="KBN1" s="2"/>
      <c r="KBO1" s="2"/>
      <c r="KBP1" s="2"/>
      <c r="KBQ1" s="2"/>
      <c r="KBR1" s="2"/>
      <c r="KBS1" s="2"/>
      <c r="KBT1" s="2"/>
      <c r="KBU1" s="2"/>
      <c r="KBV1" s="2"/>
      <c r="KBW1" s="2"/>
      <c r="KBX1" s="2"/>
      <c r="KBY1" s="2"/>
      <c r="KBZ1" s="2"/>
      <c r="KCA1" s="2"/>
      <c r="KCB1" s="2"/>
      <c r="KCC1" s="2"/>
      <c r="KCD1" s="2"/>
      <c r="KCE1" s="2"/>
      <c r="KCF1" s="2"/>
      <c r="KCG1" s="2"/>
      <c r="KCH1" s="2"/>
      <c r="KCI1" s="2"/>
      <c r="KCJ1" s="2"/>
      <c r="KCK1" s="2"/>
      <c r="KCL1" s="2"/>
      <c r="KCM1" s="2"/>
      <c r="KCN1" s="2"/>
      <c r="KCO1" s="2"/>
      <c r="KCP1" s="2"/>
      <c r="KCQ1" s="2"/>
      <c r="KCR1" s="2"/>
      <c r="KCS1" s="2"/>
      <c r="KCT1" s="2"/>
      <c r="KCU1" s="2"/>
      <c r="KCV1" s="2"/>
      <c r="KCW1" s="2"/>
      <c r="KCX1" s="2"/>
      <c r="KCY1" s="2"/>
      <c r="KCZ1" s="2"/>
      <c r="KDA1" s="2"/>
      <c r="KDB1" s="2"/>
      <c r="KDC1" s="2"/>
      <c r="KDD1" s="2"/>
      <c r="KDE1" s="2"/>
      <c r="KDF1" s="2"/>
      <c r="KDG1" s="2"/>
      <c r="KDH1" s="2"/>
      <c r="KDI1" s="2"/>
      <c r="KDJ1" s="2"/>
      <c r="KDK1" s="2"/>
      <c r="KDL1" s="2"/>
      <c r="KDM1" s="2"/>
      <c r="KDN1" s="2"/>
      <c r="KDO1" s="2"/>
      <c r="KDP1" s="2"/>
      <c r="KDQ1" s="2"/>
      <c r="KDR1" s="2"/>
      <c r="KDS1" s="2"/>
      <c r="KDT1" s="2"/>
      <c r="KDU1" s="2"/>
      <c r="KDV1" s="2"/>
      <c r="KDW1" s="2"/>
      <c r="KDX1" s="2"/>
      <c r="KDY1" s="2"/>
      <c r="KDZ1" s="2"/>
      <c r="KEA1" s="2"/>
      <c r="KEB1" s="2"/>
      <c r="KEC1" s="2"/>
      <c r="KED1" s="2"/>
      <c r="KEE1" s="2"/>
      <c r="KEF1" s="2"/>
      <c r="KEG1" s="2"/>
      <c r="KEH1" s="2"/>
      <c r="KEI1" s="2"/>
      <c r="KEJ1" s="2"/>
      <c r="KEK1" s="2"/>
      <c r="KEL1" s="2"/>
      <c r="KEM1" s="2"/>
      <c r="KEN1" s="2"/>
      <c r="KEO1" s="2"/>
      <c r="KEP1" s="2"/>
      <c r="KEQ1" s="2"/>
      <c r="KER1" s="2"/>
      <c r="KES1" s="2"/>
      <c r="KET1" s="2"/>
      <c r="KEU1" s="2"/>
      <c r="KEV1" s="2"/>
      <c r="KEW1" s="2"/>
      <c r="KEX1" s="2"/>
      <c r="KEY1" s="2"/>
      <c r="KEZ1" s="2"/>
      <c r="KFA1" s="2"/>
      <c r="KFB1" s="2"/>
      <c r="KFC1" s="2"/>
      <c r="KFD1" s="2"/>
      <c r="KFE1" s="2"/>
      <c r="KFF1" s="2"/>
      <c r="KFG1" s="2"/>
      <c r="KFH1" s="2"/>
      <c r="KFI1" s="2"/>
      <c r="KFJ1" s="2"/>
      <c r="KFK1" s="2"/>
      <c r="KFL1" s="2"/>
      <c r="KFM1" s="2"/>
      <c r="KFN1" s="2"/>
      <c r="KFO1" s="2"/>
      <c r="KFP1" s="2"/>
      <c r="KFQ1" s="2"/>
      <c r="KFR1" s="2"/>
      <c r="KFS1" s="2"/>
      <c r="KFT1" s="2"/>
      <c r="KFU1" s="2"/>
      <c r="KFV1" s="2"/>
      <c r="KFW1" s="2"/>
      <c r="KFX1" s="2"/>
      <c r="KFY1" s="2"/>
      <c r="KFZ1" s="2"/>
      <c r="KGA1" s="2"/>
      <c r="KGB1" s="2"/>
      <c r="KGC1" s="2"/>
      <c r="KGD1" s="2"/>
      <c r="KGE1" s="2"/>
      <c r="KGF1" s="2"/>
      <c r="KGG1" s="2"/>
      <c r="KGH1" s="2"/>
      <c r="KGI1" s="2"/>
      <c r="KGJ1" s="2"/>
      <c r="KGK1" s="2"/>
      <c r="KGL1" s="2"/>
      <c r="KGM1" s="2"/>
      <c r="KGN1" s="2"/>
      <c r="KGO1" s="2"/>
      <c r="KGP1" s="2"/>
      <c r="KGQ1" s="2"/>
      <c r="KGR1" s="2"/>
      <c r="KGS1" s="2"/>
      <c r="KGT1" s="2"/>
      <c r="KGU1" s="2"/>
      <c r="KGV1" s="2"/>
      <c r="KGW1" s="2"/>
      <c r="KGX1" s="2"/>
      <c r="KGY1" s="2"/>
      <c r="KGZ1" s="2"/>
      <c r="KHA1" s="2"/>
      <c r="KHB1" s="2"/>
      <c r="KHC1" s="2"/>
      <c r="KHD1" s="2"/>
      <c r="KHE1" s="2"/>
      <c r="KHF1" s="2"/>
      <c r="KHG1" s="2"/>
      <c r="KHH1" s="2"/>
      <c r="KHI1" s="2"/>
      <c r="KHJ1" s="2"/>
      <c r="KHK1" s="2"/>
      <c r="KHL1" s="2"/>
      <c r="KHM1" s="2"/>
      <c r="KHN1" s="2"/>
      <c r="KHO1" s="2"/>
      <c r="KHP1" s="2"/>
      <c r="KHQ1" s="2"/>
      <c r="KHR1" s="2"/>
      <c r="KHS1" s="2"/>
      <c r="KHT1" s="2"/>
      <c r="KHU1" s="2"/>
      <c r="KHV1" s="2"/>
      <c r="KHW1" s="2"/>
      <c r="KHX1" s="2"/>
      <c r="KHY1" s="2"/>
      <c r="KHZ1" s="2"/>
      <c r="KIA1" s="2"/>
      <c r="KIB1" s="2"/>
      <c r="KIC1" s="2"/>
      <c r="KID1" s="2"/>
      <c r="KIE1" s="2"/>
      <c r="KIF1" s="2"/>
      <c r="KIG1" s="2"/>
      <c r="KIH1" s="2"/>
      <c r="KII1" s="2"/>
      <c r="KIJ1" s="2"/>
      <c r="KIK1" s="2"/>
      <c r="KIL1" s="2"/>
      <c r="KIM1" s="2"/>
      <c r="KIN1" s="2"/>
      <c r="KIO1" s="2"/>
      <c r="KIP1" s="2"/>
      <c r="KIQ1" s="2"/>
      <c r="KIR1" s="2"/>
      <c r="KIS1" s="2"/>
      <c r="KIT1" s="2"/>
      <c r="KIU1" s="2"/>
      <c r="KIV1" s="2"/>
      <c r="KIW1" s="2"/>
      <c r="KIX1" s="2"/>
      <c r="KIY1" s="2"/>
      <c r="KIZ1" s="2"/>
      <c r="KJA1" s="2"/>
      <c r="KJB1" s="2"/>
      <c r="KJC1" s="2"/>
      <c r="KJD1" s="2"/>
      <c r="KJE1" s="2"/>
      <c r="KJF1" s="2"/>
      <c r="KJG1" s="2"/>
      <c r="KJH1" s="2"/>
      <c r="KJI1" s="2"/>
      <c r="KJJ1" s="2"/>
      <c r="KJK1" s="2"/>
      <c r="KJL1" s="2"/>
      <c r="KJM1" s="2"/>
      <c r="KJN1" s="2"/>
      <c r="KJO1" s="2"/>
      <c r="KJP1" s="2"/>
      <c r="KJQ1" s="2"/>
      <c r="KJR1" s="2"/>
      <c r="KJS1" s="2"/>
      <c r="KJT1" s="2"/>
      <c r="KJU1" s="2"/>
      <c r="KJV1" s="2"/>
      <c r="KJW1" s="2"/>
      <c r="KJX1" s="2"/>
      <c r="KJY1" s="2"/>
      <c r="KJZ1" s="2"/>
      <c r="KKA1" s="2"/>
      <c r="KKB1" s="2"/>
      <c r="KKC1" s="2"/>
      <c r="KKD1" s="2"/>
      <c r="KKE1" s="2"/>
      <c r="KKF1" s="2"/>
      <c r="KKG1" s="2"/>
      <c r="KKH1" s="2"/>
      <c r="KKI1" s="2"/>
      <c r="KKJ1" s="2"/>
      <c r="KKK1" s="2"/>
      <c r="KKL1" s="2"/>
      <c r="KKM1" s="2"/>
      <c r="KKN1" s="2"/>
      <c r="KKO1" s="2"/>
      <c r="KKP1" s="2"/>
      <c r="KKQ1" s="2"/>
      <c r="KKR1" s="2"/>
      <c r="KKS1" s="2"/>
      <c r="KKT1" s="2"/>
      <c r="KKU1" s="2"/>
      <c r="KKV1" s="2"/>
      <c r="KKW1" s="2"/>
      <c r="KKX1" s="2"/>
      <c r="KKY1" s="2"/>
      <c r="KKZ1" s="2"/>
      <c r="KLA1" s="2"/>
      <c r="KLB1" s="2"/>
      <c r="KLC1" s="2"/>
      <c r="KLD1" s="2"/>
      <c r="KLE1" s="2"/>
      <c r="KLF1" s="2"/>
      <c r="KLG1" s="2"/>
      <c r="KLH1" s="2"/>
      <c r="KLI1" s="2"/>
      <c r="KLJ1" s="2"/>
      <c r="KLK1" s="2"/>
      <c r="KLL1" s="2"/>
      <c r="KLM1" s="2"/>
      <c r="KLN1" s="2"/>
      <c r="KLO1" s="2"/>
      <c r="KLP1" s="2"/>
      <c r="KLQ1" s="2"/>
      <c r="KLR1" s="2"/>
      <c r="KLS1" s="2"/>
      <c r="KLT1" s="2"/>
      <c r="KLU1" s="2"/>
      <c r="KLV1" s="2"/>
      <c r="KLW1" s="2"/>
      <c r="KLX1" s="2"/>
      <c r="KLY1" s="2"/>
      <c r="KLZ1" s="2"/>
      <c r="KMA1" s="2"/>
      <c r="KMB1" s="2"/>
      <c r="KMC1" s="2"/>
      <c r="KMD1" s="2"/>
      <c r="KME1" s="2"/>
      <c r="KMF1" s="2"/>
      <c r="KMG1" s="2"/>
      <c r="KMH1" s="2"/>
      <c r="KMI1" s="2"/>
      <c r="KMJ1" s="2"/>
      <c r="KMK1" s="2"/>
      <c r="KML1" s="2"/>
      <c r="KMM1" s="2"/>
      <c r="KMN1" s="2"/>
      <c r="KMO1" s="2"/>
      <c r="KMP1" s="2"/>
      <c r="KMQ1" s="2"/>
      <c r="KMR1" s="2"/>
      <c r="KMS1" s="2"/>
      <c r="KMT1" s="2"/>
      <c r="KMU1" s="2"/>
      <c r="KMV1" s="2"/>
      <c r="KMW1" s="2"/>
      <c r="KMX1" s="2"/>
      <c r="KMY1" s="2"/>
      <c r="KMZ1" s="2"/>
      <c r="KNA1" s="2"/>
      <c r="KNB1" s="2"/>
      <c r="KNC1" s="2"/>
      <c r="KND1" s="2"/>
      <c r="KNE1" s="2"/>
      <c r="KNF1" s="2"/>
      <c r="KNG1" s="2"/>
      <c r="KNH1" s="2"/>
      <c r="KNI1" s="2"/>
      <c r="KNJ1" s="2"/>
      <c r="KNK1" s="2"/>
      <c r="KNL1" s="2"/>
      <c r="KNM1" s="2"/>
      <c r="KNN1" s="2"/>
      <c r="KNO1" s="2"/>
      <c r="KNP1" s="2"/>
      <c r="KNQ1" s="2"/>
      <c r="KNR1" s="2"/>
      <c r="KNS1" s="2"/>
      <c r="KNT1" s="2"/>
      <c r="KNU1" s="2"/>
      <c r="KNV1" s="2"/>
      <c r="KNW1" s="2"/>
      <c r="KNX1" s="2"/>
      <c r="KNY1" s="2"/>
      <c r="KNZ1" s="2"/>
      <c r="KOA1" s="2"/>
      <c r="KOB1" s="2"/>
      <c r="KOC1" s="2"/>
      <c r="KOD1" s="2"/>
      <c r="KOE1" s="2"/>
      <c r="KOF1" s="2"/>
      <c r="KOG1" s="2"/>
      <c r="KOH1" s="2"/>
      <c r="KOI1" s="2"/>
      <c r="KOJ1" s="2"/>
      <c r="KOK1" s="2"/>
      <c r="KOL1" s="2"/>
      <c r="KOM1" s="2"/>
      <c r="KON1" s="2"/>
      <c r="KOO1" s="2"/>
      <c r="KOP1" s="2"/>
      <c r="KOQ1" s="2"/>
      <c r="KOR1" s="2"/>
      <c r="KOS1" s="2"/>
      <c r="KOT1" s="2"/>
      <c r="KOU1" s="2"/>
      <c r="KOV1" s="2"/>
      <c r="KOW1" s="2"/>
      <c r="KOX1" s="2"/>
      <c r="KOY1" s="2"/>
      <c r="KOZ1" s="2"/>
      <c r="KPA1" s="2"/>
      <c r="KPB1" s="2"/>
      <c r="KPC1" s="2"/>
      <c r="KPD1" s="2"/>
      <c r="KPE1" s="2"/>
      <c r="KPF1" s="2"/>
      <c r="KPG1" s="2"/>
      <c r="KPH1" s="2"/>
      <c r="KPI1" s="2"/>
      <c r="KPJ1" s="2"/>
      <c r="KPK1" s="2"/>
      <c r="KPL1" s="2"/>
      <c r="KPM1" s="2"/>
      <c r="KPN1" s="2"/>
      <c r="KPO1" s="2"/>
      <c r="KPP1" s="2"/>
      <c r="KPQ1" s="2"/>
      <c r="KPR1" s="2"/>
      <c r="KPS1" s="2"/>
      <c r="KPT1" s="2"/>
      <c r="KPU1" s="2"/>
      <c r="KPV1" s="2"/>
      <c r="KPW1" s="2"/>
      <c r="KPX1" s="2"/>
      <c r="KPY1" s="2"/>
      <c r="KPZ1" s="2"/>
      <c r="KQA1" s="2"/>
      <c r="KQB1" s="2"/>
      <c r="KQC1" s="2"/>
      <c r="KQD1" s="2"/>
      <c r="KQE1" s="2"/>
      <c r="KQF1" s="2"/>
      <c r="KQG1" s="2"/>
      <c r="KQH1" s="2"/>
      <c r="KQI1" s="2"/>
      <c r="KQJ1" s="2"/>
      <c r="KQK1" s="2"/>
      <c r="KQL1" s="2"/>
      <c r="KQM1" s="2"/>
      <c r="KQN1" s="2"/>
      <c r="KQO1" s="2"/>
      <c r="KQP1" s="2"/>
      <c r="KQQ1" s="2"/>
      <c r="KQR1" s="2"/>
      <c r="KQS1" s="2"/>
      <c r="KQT1" s="2"/>
      <c r="KQU1" s="2"/>
      <c r="KQV1" s="2"/>
      <c r="KQW1" s="2"/>
      <c r="KQX1" s="2"/>
      <c r="KQY1" s="2"/>
      <c r="KQZ1" s="2"/>
      <c r="KRA1" s="2"/>
      <c r="KRB1" s="2"/>
      <c r="KRC1" s="2"/>
      <c r="KRD1" s="2"/>
      <c r="KRE1" s="2"/>
      <c r="KRF1" s="2"/>
      <c r="KRG1" s="2"/>
      <c r="KRH1" s="2"/>
      <c r="KRI1" s="2"/>
      <c r="KRJ1" s="2"/>
      <c r="KRK1" s="2"/>
      <c r="KRL1" s="2"/>
      <c r="KRM1" s="2"/>
      <c r="KRN1" s="2"/>
      <c r="KRO1" s="2"/>
      <c r="KRP1" s="2"/>
      <c r="KRQ1" s="2"/>
      <c r="KRR1" s="2"/>
      <c r="KRS1" s="2"/>
      <c r="KRT1" s="2"/>
      <c r="KRU1" s="2"/>
      <c r="KRV1" s="2"/>
      <c r="KRW1" s="2"/>
      <c r="KRX1" s="2"/>
      <c r="KRY1" s="2"/>
      <c r="KRZ1" s="2"/>
      <c r="KSA1" s="2"/>
      <c r="KSB1" s="2"/>
      <c r="KSC1" s="2"/>
      <c r="KSD1" s="2"/>
      <c r="KSE1" s="2"/>
      <c r="KSF1" s="2"/>
      <c r="KSG1" s="2"/>
      <c r="KSH1" s="2"/>
      <c r="KSI1" s="2"/>
      <c r="KSJ1" s="2"/>
      <c r="KSK1" s="2"/>
      <c r="KSL1" s="2"/>
      <c r="KSM1" s="2"/>
      <c r="KSN1" s="2"/>
      <c r="KSO1" s="2"/>
      <c r="KSP1" s="2"/>
      <c r="KSQ1" s="2"/>
      <c r="KSR1" s="2"/>
      <c r="KSS1" s="2"/>
      <c r="KST1" s="2"/>
      <c r="KSU1" s="2"/>
      <c r="KSV1" s="2"/>
      <c r="KSW1" s="2"/>
      <c r="KSX1" s="2"/>
      <c r="KSY1" s="2"/>
      <c r="KSZ1" s="2"/>
      <c r="KTA1" s="2"/>
      <c r="KTB1" s="2"/>
      <c r="KTC1" s="2"/>
      <c r="KTD1" s="2"/>
      <c r="KTE1" s="2"/>
      <c r="KTF1" s="2"/>
      <c r="KTG1" s="2"/>
      <c r="KTH1" s="2"/>
      <c r="KTI1" s="2"/>
      <c r="KTJ1" s="2"/>
      <c r="KTK1" s="2"/>
      <c r="KTL1" s="2"/>
      <c r="KTM1" s="2"/>
      <c r="KTN1" s="2"/>
      <c r="KTO1" s="2"/>
      <c r="KTP1" s="2"/>
      <c r="KTQ1" s="2"/>
      <c r="KTR1" s="2"/>
      <c r="KTS1" s="2"/>
      <c r="KTT1" s="2"/>
      <c r="KTU1" s="2"/>
      <c r="KTV1" s="2"/>
      <c r="KTW1" s="2"/>
      <c r="KTX1" s="2"/>
      <c r="KTY1" s="2"/>
      <c r="KTZ1" s="2"/>
      <c r="KUA1" s="2"/>
      <c r="KUB1" s="2"/>
      <c r="KUC1" s="2"/>
      <c r="KUD1" s="2"/>
      <c r="KUE1" s="2"/>
      <c r="KUF1" s="2"/>
      <c r="KUG1" s="2"/>
      <c r="KUH1" s="2"/>
      <c r="KUI1" s="2"/>
      <c r="KUJ1" s="2"/>
      <c r="KUK1" s="2"/>
      <c r="KUL1" s="2"/>
      <c r="KUM1" s="2"/>
      <c r="KUN1" s="2"/>
      <c r="KUO1" s="2"/>
      <c r="KUP1" s="2"/>
      <c r="KUQ1" s="2"/>
      <c r="KUR1" s="2"/>
      <c r="KUS1" s="2"/>
      <c r="KUT1" s="2"/>
      <c r="KUU1" s="2"/>
      <c r="KUV1" s="2"/>
      <c r="KUW1" s="2"/>
      <c r="KUX1" s="2"/>
      <c r="KUY1" s="2"/>
      <c r="KUZ1" s="2"/>
      <c r="KVA1" s="2"/>
      <c r="KVB1" s="2"/>
      <c r="KVC1" s="2"/>
      <c r="KVD1" s="2"/>
      <c r="KVE1" s="2"/>
      <c r="KVF1" s="2"/>
      <c r="KVG1" s="2"/>
      <c r="KVH1" s="2"/>
      <c r="KVI1" s="2"/>
      <c r="KVJ1" s="2"/>
      <c r="KVK1" s="2"/>
      <c r="KVL1" s="2"/>
      <c r="KVM1" s="2"/>
      <c r="KVN1" s="2"/>
      <c r="KVO1" s="2"/>
      <c r="KVP1" s="2"/>
      <c r="KVQ1" s="2"/>
      <c r="KVR1" s="2"/>
      <c r="KVS1" s="2"/>
      <c r="KVT1" s="2"/>
      <c r="KVU1" s="2"/>
      <c r="KVV1" s="2"/>
      <c r="KVW1" s="2"/>
      <c r="KVX1" s="2"/>
      <c r="KVY1" s="2"/>
      <c r="KVZ1" s="2"/>
      <c r="KWA1" s="2"/>
      <c r="KWB1" s="2"/>
      <c r="KWC1" s="2"/>
      <c r="KWD1" s="2"/>
      <c r="KWE1" s="2"/>
      <c r="KWF1" s="2"/>
      <c r="KWG1" s="2"/>
      <c r="KWH1" s="2"/>
      <c r="KWI1" s="2"/>
      <c r="KWJ1" s="2"/>
      <c r="KWK1" s="2"/>
      <c r="KWL1" s="2"/>
      <c r="KWM1" s="2"/>
      <c r="KWN1" s="2"/>
      <c r="KWO1" s="2"/>
      <c r="KWP1" s="2"/>
      <c r="KWQ1" s="2"/>
      <c r="KWR1" s="2"/>
      <c r="KWS1" s="2"/>
      <c r="KWT1" s="2"/>
      <c r="KWU1" s="2"/>
      <c r="KWV1" s="2"/>
      <c r="KWW1" s="2"/>
      <c r="KWX1" s="2"/>
      <c r="KWY1" s="2"/>
      <c r="KWZ1" s="2"/>
      <c r="KXA1" s="2"/>
      <c r="KXB1" s="2"/>
      <c r="KXC1" s="2"/>
      <c r="KXD1" s="2"/>
      <c r="KXE1" s="2"/>
      <c r="KXF1" s="2"/>
      <c r="KXG1" s="2"/>
      <c r="KXH1" s="2"/>
      <c r="KXI1" s="2"/>
      <c r="KXJ1" s="2"/>
      <c r="KXK1" s="2"/>
      <c r="KXL1" s="2"/>
      <c r="KXM1" s="2"/>
      <c r="KXN1" s="2"/>
      <c r="KXO1" s="2"/>
      <c r="KXP1" s="2"/>
      <c r="KXQ1" s="2"/>
      <c r="KXR1" s="2"/>
      <c r="KXS1" s="2"/>
      <c r="KXT1" s="2"/>
      <c r="KXU1" s="2"/>
      <c r="KXV1" s="2"/>
      <c r="KXW1" s="2"/>
      <c r="KXX1" s="2"/>
      <c r="KXY1" s="2"/>
      <c r="KXZ1" s="2"/>
      <c r="KYA1" s="2"/>
      <c r="KYB1" s="2"/>
      <c r="KYC1" s="2"/>
      <c r="KYD1" s="2"/>
      <c r="KYE1" s="2"/>
      <c r="KYF1" s="2"/>
      <c r="KYG1" s="2"/>
      <c r="KYH1" s="2"/>
      <c r="KYI1" s="2"/>
      <c r="KYJ1" s="2"/>
      <c r="KYK1" s="2"/>
      <c r="KYL1" s="2"/>
      <c r="KYM1" s="2"/>
      <c r="KYN1" s="2"/>
      <c r="KYO1" s="2"/>
      <c r="KYP1" s="2"/>
      <c r="KYQ1" s="2"/>
      <c r="KYR1" s="2"/>
      <c r="KYS1" s="2"/>
      <c r="KYT1" s="2"/>
      <c r="KYU1" s="2"/>
      <c r="KYV1" s="2"/>
      <c r="KYW1" s="2"/>
      <c r="KYX1" s="2"/>
      <c r="KYY1" s="2"/>
      <c r="KYZ1" s="2"/>
      <c r="KZA1" s="2"/>
      <c r="KZB1" s="2"/>
      <c r="KZC1" s="2"/>
      <c r="KZD1" s="2"/>
      <c r="KZE1" s="2"/>
      <c r="KZF1" s="2"/>
      <c r="KZG1" s="2"/>
      <c r="KZH1" s="2"/>
      <c r="KZI1" s="2"/>
      <c r="KZJ1" s="2"/>
      <c r="KZK1" s="2"/>
      <c r="KZL1" s="2"/>
      <c r="KZM1" s="2"/>
      <c r="KZN1" s="2"/>
      <c r="KZO1" s="2"/>
      <c r="KZP1" s="2"/>
      <c r="KZQ1" s="2"/>
      <c r="KZR1" s="2"/>
      <c r="KZS1" s="2"/>
      <c r="KZT1" s="2"/>
      <c r="KZU1" s="2"/>
      <c r="KZV1" s="2"/>
      <c r="KZW1" s="2"/>
      <c r="KZX1" s="2"/>
      <c r="KZY1" s="2"/>
      <c r="KZZ1" s="2"/>
      <c r="LAA1" s="2"/>
      <c r="LAB1" s="2"/>
      <c r="LAC1" s="2"/>
      <c r="LAD1" s="2"/>
      <c r="LAE1" s="2"/>
      <c r="LAF1" s="2"/>
      <c r="LAG1" s="2"/>
      <c r="LAH1" s="2"/>
      <c r="LAI1" s="2"/>
      <c r="LAJ1" s="2"/>
      <c r="LAK1" s="2"/>
      <c r="LAL1" s="2"/>
      <c r="LAM1" s="2"/>
      <c r="LAN1" s="2"/>
      <c r="LAO1" s="2"/>
      <c r="LAP1" s="2"/>
      <c r="LAQ1" s="2"/>
      <c r="LAR1" s="2"/>
      <c r="LAS1" s="2"/>
      <c r="LAT1" s="2"/>
      <c r="LAU1" s="2"/>
      <c r="LAV1" s="2"/>
      <c r="LAW1" s="2"/>
      <c r="LAX1" s="2"/>
      <c r="LAY1" s="2"/>
      <c r="LAZ1" s="2"/>
      <c r="LBA1" s="2"/>
      <c r="LBB1" s="2"/>
      <c r="LBC1" s="2"/>
      <c r="LBD1" s="2"/>
      <c r="LBE1" s="2"/>
      <c r="LBF1" s="2"/>
      <c r="LBG1" s="2"/>
      <c r="LBH1" s="2"/>
      <c r="LBI1" s="2"/>
      <c r="LBJ1" s="2"/>
      <c r="LBK1" s="2"/>
      <c r="LBL1" s="2"/>
      <c r="LBM1" s="2"/>
      <c r="LBN1" s="2"/>
      <c r="LBO1" s="2"/>
      <c r="LBP1" s="2"/>
      <c r="LBQ1" s="2"/>
      <c r="LBR1" s="2"/>
      <c r="LBS1" s="2"/>
      <c r="LBT1" s="2"/>
      <c r="LBU1" s="2"/>
      <c r="LBV1" s="2"/>
      <c r="LBW1" s="2"/>
      <c r="LBX1" s="2"/>
      <c r="LBY1" s="2"/>
      <c r="LBZ1" s="2"/>
      <c r="LCA1" s="2"/>
      <c r="LCB1" s="2"/>
      <c r="LCC1" s="2"/>
      <c r="LCD1" s="2"/>
      <c r="LCE1" s="2"/>
      <c r="LCF1" s="2"/>
      <c r="LCG1" s="2"/>
      <c r="LCH1" s="2"/>
      <c r="LCI1" s="2"/>
      <c r="LCJ1" s="2"/>
      <c r="LCK1" s="2"/>
      <c r="LCL1" s="2"/>
      <c r="LCM1" s="2"/>
      <c r="LCN1" s="2"/>
      <c r="LCO1" s="2"/>
      <c r="LCP1" s="2"/>
      <c r="LCQ1" s="2"/>
      <c r="LCR1" s="2"/>
      <c r="LCS1" s="2"/>
      <c r="LCT1" s="2"/>
      <c r="LCU1" s="2"/>
      <c r="LCV1" s="2"/>
      <c r="LCW1" s="2"/>
      <c r="LCX1" s="2"/>
      <c r="LCY1" s="2"/>
      <c r="LCZ1" s="2"/>
      <c r="LDA1" s="2"/>
      <c r="LDB1" s="2"/>
      <c r="LDC1" s="2"/>
      <c r="LDD1" s="2"/>
      <c r="LDE1" s="2"/>
      <c r="LDF1" s="2"/>
      <c r="LDG1" s="2"/>
      <c r="LDH1" s="2"/>
      <c r="LDI1" s="2"/>
      <c r="LDJ1" s="2"/>
      <c r="LDK1" s="2"/>
      <c r="LDL1" s="2"/>
      <c r="LDM1" s="2"/>
      <c r="LDN1" s="2"/>
      <c r="LDO1" s="2"/>
      <c r="LDP1" s="2"/>
      <c r="LDQ1" s="2"/>
      <c r="LDR1" s="2"/>
      <c r="LDS1" s="2"/>
      <c r="LDT1" s="2"/>
      <c r="LDU1" s="2"/>
      <c r="LDV1" s="2"/>
      <c r="LDW1" s="2"/>
      <c r="LDX1" s="2"/>
      <c r="LDY1" s="2"/>
      <c r="LDZ1" s="2"/>
      <c r="LEA1" s="2"/>
      <c r="LEB1" s="2"/>
      <c r="LEC1" s="2"/>
      <c r="LED1" s="2"/>
      <c r="LEE1" s="2"/>
      <c r="LEF1" s="2"/>
      <c r="LEG1" s="2"/>
      <c r="LEH1" s="2"/>
      <c r="LEI1" s="2"/>
      <c r="LEJ1" s="2"/>
      <c r="LEK1" s="2"/>
      <c r="LEL1" s="2"/>
      <c r="LEM1" s="2"/>
      <c r="LEN1" s="2"/>
      <c r="LEO1" s="2"/>
      <c r="LEP1" s="2"/>
      <c r="LEQ1" s="2"/>
      <c r="LER1" s="2"/>
      <c r="LES1" s="2"/>
      <c r="LET1" s="2"/>
      <c r="LEU1" s="2"/>
      <c r="LEV1" s="2"/>
      <c r="LEW1" s="2"/>
      <c r="LEX1" s="2"/>
      <c r="LEY1" s="2"/>
      <c r="LEZ1" s="2"/>
      <c r="LFA1" s="2"/>
      <c r="LFB1" s="2"/>
      <c r="LFC1" s="2"/>
      <c r="LFD1" s="2"/>
      <c r="LFE1" s="2"/>
      <c r="LFF1" s="2"/>
      <c r="LFG1" s="2"/>
      <c r="LFH1" s="2"/>
      <c r="LFI1" s="2"/>
      <c r="LFJ1" s="2"/>
      <c r="LFK1" s="2"/>
      <c r="LFL1" s="2"/>
      <c r="LFM1" s="2"/>
      <c r="LFN1" s="2"/>
      <c r="LFO1" s="2"/>
      <c r="LFP1" s="2"/>
      <c r="LFQ1" s="2"/>
      <c r="LFR1" s="2"/>
      <c r="LFS1" s="2"/>
      <c r="LFT1" s="2"/>
      <c r="LFU1" s="2"/>
      <c r="LFV1" s="2"/>
      <c r="LFW1" s="2"/>
      <c r="LFX1" s="2"/>
      <c r="LFY1" s="2"/>
      <c r="LFZ1" s="2"/>
      <c r="LGA1" s="2"/>
      <c r="LGB1" s="2"/>
      <c r="LGC1" s="2"/>
      <c r="LGD1" s="2"/>
      <c r="LGE1" s="2"/>
      <c r="LGF1" s="2"/>
      <c r="LGG1" s="2"/>
      <c r="LGH1" s="2"/>
      <c r="LGI1" s="2"/>
      <c r="LGJ1" s="2"/>
      <c r="LGK1" s="2"/>
      <c r="LGL1" s="2"/>
      <c r="LGM1" s="2"/>
      <c r="LGN1" s="2"/>
      <c r="LGO1" s="2"/>
      <c r="LGP1" s="2"/>
      <c r="LGQ1" s="2"/>
      <c r="LGR1" s="2"/>
      <c r="LGS1" s="2"/>
      <c r="LGT1" s="2"/>
      <c r="LGU1" s="2"/>
      <c r="LGV1" s="2"/>
      <c r="LGW1" s="2"/>
      <c r="LGX1" s="2"/>
      <c r="LGY1" s="2"/>
      <c r="LGZ1" s="2"/>
      <c r="LHA1" s="2"/>
      <c r="LHB1" s="2"/>
      <c r="LHC1" s="2"/>
      <c r="LHD1" s="2"/>
      <c r="LHE1" s="2"/>
      <c r="LHF1" s="2"/>
      <c r="LHG1" s="2"/>
      <c r="LHH1" s="2"/>
      <c r="LHI1" s="2"/>
      <c r="LHJ1" s="2"/>
      <c r="LHK1" s="2"/>
      <c r="LHL1" s="2"/>
      <c r="LHM1" s="2"/>
      <c r="LHN1" s="2"/>
      <c r="LHO1" s="2"/>
      <c r="LHP1" s="2"/>
      <c r="LHQ1" s="2"/>
      <c r="LHR1" s="2"/>
      <c r="LHS1" s="2"/>
      <c r="LHT1" s="2"/>
      <c r="LHU1" s="2"/>
      <c r="LHV1" s="2"/>
      <c r="LHW1" s="2"/>
      <c r="LHX1" s="2"/>
      <c r="LHY1" s="2"/>
      <c r="LHZ1" s="2"/>
      <c r="LIA1" s="2"/>
      <c r="LIB1" s="2"/>
      <c r="LIC1" s="2"/>
      <c r="LID1" s="2"/>
      <c r="LIE1" s="2"/>
      <c r="LIF1" s="2"/>
      <c r="LIG1" s="2"/>
      <c r="LIH1" s="2"/>
      <c r="LII1" s="2"/>
      <c r="LIJ1" s="2"/>
      <c r="LIK1" s="2"/>
      <c r="LIL1" s="2"/>
      <c r="LIM1" s="2"/>
      <c r="LIN1" s="2"/>
      <c r="LIO1" s="2"/>
      <c r="LIP1" s="2"/>
      <c r="LIQ1" s="2"/>
      <c r="LIR1" s="2"/>
      <c r="LIS1" s="2"/>
      <c r="LIT1" s="2"/>
      <c r="LIU1" s="2"/>
      <c r="LIV1" s="2"/>
      <c r="LIW1" s="2"/>
      <c r="LIX1" s="2"/>
      <c r="LIY1" s="2"/>
      <c r="LIZ1" s="2"/>
      <c r="LJA1" s="2"/>
      <c r="LJB1" s="2"/>
      <c r="LJC1" s="2"/>
      <c r="LJD1" s="2"/>
      <c r="LJE1" s="2"/>
      <c r="LJF1" s="2"/>
      <c r="LJG1" s="2"/>
      <c r="LJH1" s="2"/>
      <c r="LJI1" s="2"/>
      <c r="LJJ1" s="2"/>
      <c r="LJK1" s="2"/>
      <c r="LJL1" s="2"/>
      <c r="LJM1" s="2"/>
      <c r="LJN1" s="2"/>
      <c r="LJO1" s="2"/>
      <c r="LJP1" s="2"/>
      <c r="LJQ1" s="2"/>
      <c r="LJR1" s="2"/>
      <c r="LJS1" s="2"/>
      <c r="LJT1" s="2"/>
      <c r="LJU1" s="2"/>
      <c r="LJV1" s="2"/>
      <c r="LJW1" s="2"/>
      <c r="LJX1" s="2"/>
      <c r="LJY1" s="2"/>
      <c r="LJZ1" s="2"/>
      <c r="LKA1" s="2"/>
      <c r="LKB1" s="2"/>
      <c r="LKC1" s="2"/>
      <c r="LKD1" s="2"/>
      <c r="LKE1" s="2"/>
      <c r="LKF1" s="2"/>
      <c r="LKG1" s="2"/>
      <c r="LKH1" s="2"/>
      <c r="LKI1" s="2"/>
      <c r="LKJ1" s="2"/>
      <c r="LKK1" s="2"/>
      <c r="LKL1" s="2"/>
      <c r="LKM1" s="2"/>
      <c r="LKN1" s="2"/>
      <c r="LKO1" s="2"/>
      <c r="LKP1" s="2"/>
      <c r="LKQ1" s="2"/>
      <c r="LKR1" s="2"/>
      <c r="LKS1" s="2"/>
      <c r="LKT1" s="2"/>
      <c r="LKU1" s="2"/>
      <c r="LKV1" s="2"/>
      <c r="LKW1" s="2"/>
      <c r="LKX1" s="2"/>
      <c r="LKY1" s="2"/>
      <c r="LKZ1" s="2"/>
      <c r="LLA1" s="2"/>
      <c r="LLB1" s="2"/>
      <c r="LLC1" s="2"/>
      <c r="LLD1" s="2"/>
      <c r="LLE1" s="2"/>
      <c r="LLF1" s="2"/>
      <c r="LLG1" s="2"/>
      <c r="LLH1" s="2"/>
      <c r="LLI1" s="2"/>
      <c r="LLJ1" s="2"/>
      <c r="LLK1" s="2"/>
      <c r="LLL1" s="2"/>
      <c r="LLM1" s="2"/>
      <c r="LLN1" s="2"/>
      <c r="LLO1" s="2"/>
      <c r="LLP1" s="2"/>
      <c r="LLQ1" s="2"/>
      <c r="LLR1" s="2"/>
      <c r="LLS1" s="2"/>
      <c r="LLT1" s="2"/>
      <c r="LLU1" s="2"/>
      <c r="LLV1" s="2"/>
      <c r="LLW1" s="2"/>
      <c r="LLX1" s="2"/>
      <c r="LLY1" s="2"/>
      <c r="LLZ1" s="2"/>
      <c r="LMA1" s="2"/>
      <c r="LMB1" s="2"/>
      <c r="LMC1" s="2"/>
      <c r="LMD1" s="2"/>
      <c r="LME1" s="2"/>
      <c r="LMF1" s="2"/>
      <c r="LMG1" s="2"/>
      <c r="LMH1" s="2"/>
      <c r="LMI1" s="2"/>
      <c r="LMJ1" s="2"/>
      <c r="LMK1" s="2"/>
      <c r="LML1" s="2"/>
      <c r="LMM1" s="2"/>
      <c r="LMN1" s="2"/>
      <c r="LMO1" s="2"/>
      <c r="LMP1" s="2"/>
      <c r="LMQ1" s="2"/>
      <c r="LMR1" s="2"/>
      <c r="LMS1" s="2"/>
      <c r="LMT1" s="2"/>
      <c r="LMU1" s="2"/>
      <c r="LMV1" s="2"/>
      <c r="LMW1" s="2"/>
      <c r="LMX1" s="2"/>
      <c r="LMY1" s="2"/>
      <c r="LMZ1" s="2"/>
      <c r="LNA1" s="2"/>
      <c r="LNB1" s="2"/>
      <c r="LNC1" s="2"/>
      <c r="LND1" s="2"/>
      <c r="LNE1" s="2"/>
      <c r="LNF1" s="2"/>
      <c r="LNG1" s="2"/>
      <c r="LNH1" s="2"/>
      <c r="LNI1" s="2"/>
      <c r="LNJ1" s="2"/>
      <c r="LNK1" s="2"/>
      <c r="LNL1" s="2"/>
      <c r="LNM1" s="2"/>
      <c r="LNN1" s="2"/>
      <c r="LNO1" s="2"/>
      <c r="LNP1" s="2"/>
      <c r="LNQ1" s="2"/>
      <c r="LNR1" s="2"/>
      <c r="LNS1" s="2"/>
      <c r="LNT1" s="2"/>
      <c r="LNU1" s="2"/>
      <c r="LNV1" s="2"/>
      <c r="LNW1" s="2"/>
      <c r="LNX1" s="2"/>
      <c r="LNY1" s="2"/>
      <c r="LNZ1" s="2"/>
      <c r="LOA1" s="2"/>
      <c r="LOB1" s="2"/>
      <c r="LOC1" s="2"/>
      <c r="LOD1" s="2"/>
      <c r="LOE1" s="2"/>
      <c r="LOF1" s="2"/>
      <c r="LOG1" s="2"/>
      <c r="LOH1" s="2"/>
      <c r="LOI1" s="2"/>
      <c r="LOJ1" s="2"/>
      <c r="LOK1" s="2"/>
      <c r="LOL1" s="2"/>
      <c r="LOM1" s="2"/>
      <c r="LON1" s="2"/>
      <c r="LOO1" s="2"/>
      <c r="LOP1" s="2"/>
      <c r="LOQ1" s="2"/>
      <c r="LOR1" s="2"/>
      <c r="LOS1" s="2"/>
      <c r="LOT1" s="2"/>
      <c r="LOU1" s="2"/>
      <c r="LOV1" s="2"/>
      <c r="LOW1" s="2"/>
      <c r="LOX1" s="2"/>
      <c r="LOY1" s="2"/>
      <c r="LOZ1" s="2"/>
      <c r="LPA1" s="2"/>
      <c r="LPB1" s="2"/>
      <c r="LPC1" s="2"/>
      <c r="LPD1" s="2"/>
      <c r="LPE1" s="2"/>
      <c r="LPF1" s="2"/>
      <c r="LPG1" s="2"/>
      <c r="LPH1" s="2"/>
      <c r="LPI1" s="2"/>
      <c r="LPJ1" s="2"/>
      <c r="LPK1" s="2"/>
      <c r="LPL1" s="2"/>
      <c r="LPM1" s="2"/>
      <c r="LPN1" s="2"/>
      <c r="LPO1" s="2"/>
      <c r="LPP1" s="2"/>
      <c r="LPQ1" s="2"/>
      <c r="LPR1" s="2"/>
      <c r="LPS1" s="2"/>
      <c r="LPT1" s="2"/>
      <c r="LPU1" s="2"/>
      <c r="LPV1" s="2"/>
      <c r="LPW1" s="2"/>
      <c r="LPX1" s="2"/>
      <c r="LPY1" s="2"/>
      <c r="LPZ1" s="2"/>
      <c r="LQA1" s="2"/>
      <c r="LQB1" s="2"/>
      <c r="LQC1" s="2"/>
      <c r="LQD1" s="2"/>
      <c r="LQE1" s="2"/>
      <c r="LQF1" s="2"/>
      <c r="LQG1" s="2"/>
      <c r="LQH1" s="2"/>
      <c r="LQI1" s="2"/>
      <c r="LQJ1" s="2"/>
      <c r="LQK1" s="2"/>
      <c r="LQL1" s="2"/>
      <c r="LQM1" s="2"/>
      <c r="LQN1" s="2"/>
      <c r="LQO1" s="2"/>
      <c r="LQP1" s="2"/>
      <c r="LQQ1" s="2"/>
      <c r="LQR1" s="2"/>
      <c r="LQS1" s="2"/>
      <c r="LQT1" s="2"/>
      <c r="LQU1" s="2"/>
      <c r="LQV1" s="2"/>
      <c r="LQW1" s="2"/>
      <c r="LQX1" s="2"/>
      <c r="LQY1" s="2"/>
      <c r="LQZ1" s="2"/>
      <c r="LRA1" s="2"/>
      <c r="LRB1" s="2"/>
      <c r="LRC1" s="2"/>
      <c r="LRD1" s="2"/>
      <c r="LRE1" s="2"/>
      <c r="LRF1" s="2"/>
      <c r="LRG1" s="2"/>
      <c r="LRH1" s="2"/>
      <c r="LRI1" s="2"/>
      <c r="LRJ1" s="2"/>
      <c r="LRK1" s="2"/>
      <c r="LRL1" s="2"/>
      <c r="LRM1" s="2"/>
      <c r="LRN1" s="2"/>
      <c r="LRO1" s="2"/>
      <c r="LRP1" s="2"/>
      <c r="LRQ1" s="2"/>
      <c r="LRR1" s="2"/>
      <c r="LRS1" s="2"/>
      <c r="LRT1" s="2"/>
      <c r="LRU1" s="2"/>
      <c r="LRV1" s="2"/>
      <c r="LRW1" s="2"/>
      <c r="LRX1" s="2"/>
      <c r="LRY1" s="2"/>
      <c r="LRZ1" s="2"/>
      <c r="LSA1" s="2"/>
      <c r="LSB1" s="2"/>
      <c r="LSC1" s="2"/>
      <c r="LSD1" s="2"/>
      <c r="LSE1" s="2"/>
      <c r="LSF1" s="2"/>
      <c r="LSG1" s="2"/>
      <c r="LSH1" s="2"/>
      <c r="LSI1" s="2"/>
      <c r="LSJ1" s="2"/>
      <c r="LSK1" s="2"/>
      <c r="LSL1" s="2"/>
      <c r="LSM1" s="2"/>
      <c r="LSN1" s="2"/>
      <c r="LSO1" s="2"/>
      <c r="LSP1" s="2"/>
      <c r="LSQ1" s="2"/>
      <c r="LSR1" s="2"/>
      <c r="LSS1" s="2"/>
      <c r="LST1" s="2"/>
      <c r="LSU1" s="2"/>
      <c r="LSV1" s="2"/>
      <c r="LSW1" s="2"/>
      <c r="LSX1" s="2"/>
      <c r="LSY1" s="2"/>
      <c r="LSZ1" s="2"/>
      <c r="LTA1" s="2"/>
      <c r="LTB1" s="2"/>
      <c r="LTC1" s="2"/>
      <c r="LTD1" s="2"/>
      <c r="LTE1" s="2"/>
      <c r="LTF1" s="2"/>
      <c r="LTG1" s="2"/>
      <c r="LTH1" s="2"/>
      <c r="LTI1" s="2"/>
      <c r="LTJ1" s="2"/>
      <c r="LTK1" s="2"/>
      <c r="LTL1" s="2"/>
      <c r="LTM1" s="2"/>
      <c r="LTN1" s="2"/>
      <c r="LTO1" s="2"/>
      <c r="LTP1" s="2"/>
      <c r="LTQ1" s="2"/>
      <c r="LTR1" s="2"/>
      <c r="LTS1" s="2"/>
      <c r="LTT1" s="2"/>
      <c r="LTU1" s="2"/>
      <c r="LTV1" s="2"/>
      <c r="LTW1" s="2"/>
      <c r="LTX1" s="2"/>
      <c r="LTY1" s="2"/>
      <c r="LTZ1" s="2"/>
      <c r="LUA1" s="2"/>
      <c r="LUB1" s="2"/>
      <c r="LUC1" s="2"/>
      <c r="LUD1" s="2"/>
      <c r="LUE1" s="2"/>
      <c r="LUF1" s="2"/>
      <c r="LUG1" s="2"/>
      <c r="LUH1" s="2"/>
      <c r="LUI1" s="2"/>
      <c r="LUJ1" s="2"/>
      <c r="LUK1" s="2"/>
      <c r="LUL1" s="2"/>
      <c r="LUM1" s="2"/>
      <c r="LUN1" s="2"/>
      <c r="LUO1" s="2"/>
      <c r="LUP1" s="2"/>
      <c r="LUQ1" s="2"/>
      <c r="LUR1" s="2"/>
      <c r="LUS1" s="2"/>
      <c r="LUT1" s="2"/>
      <c r="LUU1" s="2"/>
      <c r="LUV1" s="2"/>
      <c r="LUW1" s="2"/>
      <c r="LUX1" s="2"/>
      <c r="LUY1" s="2"/>
      <c r="LUZ1" s="2"/>
      <c r="LVA1" s="2"/>
      <c r="LVB1" s="2"/>
      <c r="LVC1" s="2"/>
      <c r="LVD1" s="2"/>
      <c r="LVE1" s="2"/>
      <c r="LVF1" s="2"/>
      <c r="LVG1" s="2"/>
      <c r="LVH1" s="2"/>
      <c r="LVI1" s="2"/>
      <c r="LVJ1" s="2"/>
      <c r="LVK1" s="2"/>
      <c r="LVL1" s="2"/>
      <c r="LVM1" s="2"/>
      <c r="LVN1" s="2"/>
      <c r="LVO1" s="2"/>
      <c r="LVP1" s="2"/>
      <c r="LVQ1" s="2"/>
      <c r="LVR1" s="2"/>
      <c r="LVS1" s="2"/>
      <c r="LVT1" s="2"/>
      <c r="LVU1" s="2"/>
      <c r="LVV1" s="2"/>
      <c r="LVW1" s="2"/>
      <c r="LVX1" s="2"/>
      <c r="LVY1" s="2"/>
      <c r="LVZ1" s="2"/>
      <c r="LWA1" s="2"/>
      <c r="LWB1" s="2"/>
      <c r="LWC1" s="2"/>
      <c r="LWD1" s="2"/>
      <c r="LWE1" s="2"/>
      <c r="LWF1" s="2"/>
      <c r="LWG1" s="2"/>
      <c r="LWH1" s="2"/>
      <c r="LWI1" s="2"/>
      <c r="LWJ1" s="2"/>
      <c r="LWK1" s="2"/>
      <c r="LWL1" s="2"/>
      <c r="LWM1" s="2"/>
      <c r="LWN1" s="2"/>
      <c r="LWO1" s="2"/>
      <c r="LWP1" s="2"/>
      <c r="LWQ1" s="2"/>
      <c r="LWR1" s="2"/>
      <c r="LWS1" s="2"/>
      <c r="LWT1" s="2"/>
      <c r="LWU1" s="2"/>
      <c r="LWV1" s="2"/>
      <c r="LWW1" s="2"/>
      <c r="LWX1" s="2"/>
      <c r="LWY1" s="2"/>
      <c r="LWZ1" s="2"/>
      <c r="LXA1" s="2"/>
      <c r="LXB1" s="2"/>
      <c r="LXC1" s="2"/>
      <c r="LXD1" s="2"/>
      <c r="LXE1" s="2"/>
      <c r="LXF1" s="2"/>
      <c r="LXG1" s="2"/>
      <c r="LXH1" s="2"/>
      <c r="LXI1" s="2"/>
      <c r="LXJ1" s="2"/>
      <c r="LXK1" s="2"/>
      <c r="LXL1" s="2"/>
      <c r="LXM1" s="2"/>
      <c r="LXN1" s="2"/>
      <c r="LXO1" s="2"/>
      <c r="LXP1" s="2"/>
      <c r="LXQ1" s="2"/>
      <c r="LXR1" s="2"/>
      <c r="LXS1" s="2"/>
      <c r="LXT1" s="2"/>
      <c r="LXU1" s="2"/>
      <c r="LXV1" s="2"/>
      <c r="LXW1" s="2"/>
      <c r="LXX1" s="2"/>
      <c r="LXY1" s="2"/>
      <c r="LXZ1" s="2"/>
      <c r="LYA1" s="2"/>
      <c r="LYB1" s="2"/>
      <c r="LYC1" s="2"/>
      <c r="LYD1" s="2"/>
      <c r="LYE1" s="2"/>
      <c r="LYF1" s="2"/>
      <c r="LYG1" s="2"/>
      <c r="LYH1" s="2"/>
      <c r="LYI1" s="2"/>
      <c r="LYJ1" s="2"/>
      <c r="LYK1" s="2"/>
      <c r="LYL1" s="2"/>
      <c r="LYM1" s="2"/>
      <c r="LYN1" s="2"/>
      <c r="LYO1" s="2"/>
      <c r="LYP1" s="2"/>
      <c r="LYQ1" s="2"/>
      <c r="LYR1" s="2"/>
      <c r="LYS1" s="2"/>
      <c r="LYT1" s="2"/>
      <c r="LYU1" s="2"/>
      <c r="LYV1" s="2"/>
      <c r="LYW1" s="2"/>
      <c r="LYX1" s="2"/>
      <c r="LYY1" s="2"/>
      <c r="LYZ1" s="2"/>
      <c r="LZA1" s="2"/>
      <c r="LZB1" s="2"/>
      <c r="LZC1" s="2"/>
      <c r="LZD1" s="2"/>
      <c r="LZE1" s="2"/>
      <c r="LZF1" s="2"/>
      <c r="LZG1" s="2"/>
      <c r="LZH1" s="2"/>
      <c r="LZI1" s="2"/>
      <c r="LZJ1" s="2"/>
      <c r="LZK1" s="2"/>
      <c r="LZL1" s="2"/>
      <c r="LZM1" s="2"/>
      <c r="LZN1" s="2"/>
      <c r="LZO1" s="2"/>
      <c r="LZP1" s="2"/>
      <c r="LZQ1" s="2"/>
      <c r="LZR1" s="2"/>
      <c r="LZS1" s="2"/>
      <c r="LZT1" s="2"/>
      <c r="LZU1" s="2"/>
      <c r="LZV1" s="2"/>
      <c r="LZW1" s="2"/>
      <c r="LZX1" s="2"/>
      <c r="LZY1" s="2"/>
      <c r="LZZ1" s="2"/>
      <c r="MAA1" s="2"/>
      <c r="MAB1" s="2"/>
      <c r="MAC1" s="2"/>
      <c r="MAD1" s="2"/>
      <c r="MAE1" s="2"/>
      <c r="MAF1" s="2"/>
      <c r="MAG1" s="2"/>
      <c r="MAH1" s="2"/>
      <c r="MAI1" s="2"/>
      <c r="MAJ1" s="2"/>
      <c r="MAK1" s="2"/>
      <c r="MAL1" s="2"/>
      <c r="MAM1" s="2"/>
      <c r="MAN1" s="2"/>
      <c r="MAO1" s="2"/>
      <c r="MAP1" s="2"/>
      <c r="MAQ1" s="2"/>
      <c r="MAR1" s="2"/>
      <c r="MAS1" s="2"/>
      <c r="MAT1" s="2"/>
      <c r="MAU1" s="2"/>
      <c r="MAV1" s="2"/>
      <c r="MAW1" s="2"/>
      <c r="MAX1" s="2"/>
      <c r="MAY1" s="2"/>
      <c r="MAZ1" s="2"/>
      <c r="MBA1" s="2"/>
      <c r="MBB1" s="2"/>
      <c r="MBC1" s="2"/>
      <c r="MBD1" s="2"/>
      <c r="MBE1" s="2"/>
      <c r="MBF1" s="2"/>
      <c r="MBG1" s="2"/>
      <c r="MBH1" s="2"/>
      <c r="MBI1" s="2"/>
      <c r="MBJ1" s="2"/>
      <c r="MBK1" s="2"/>
      <c r="MBL1" s="2"/>
      <c r="MBM1" s="2"/>
      <c r="MBN1" s="2"/>
      <c r="MBO1" s="2"/>
      <c r="MBP1" s="2"/>
      <c r="MBQ1" s="2"/>
      <c r="MBR1" s="2"/>
      <c r="MBS1" s="2"/>
      <c r="MBT1" s="2"/>
      <c r="MBU1" s="2"/>
      <c r="MBV1" s="2"/>
      <c r="MBW1" s="2"/>
      <c r="MBX1" s="2"/>
      <c r="MBY1" s="2"/>
      <c r="MBZ1" s="2"/>
      <c r="MCA1" s="2"/>
      <c r="MCB1" s="2"/>
      <c r="MCC1" s="2"/>
      <c r="MCD1" s="2"/>
      <c r="MCE1" s="2"/>
      <c r="MCF1" s="2"/>
      <c r="MCG1" s="2"/>
      <c r="MCH1" s="2"/>
      <c r="MCI1" s="2"/>
      <c r="MCJ1" s="2"/>
      <c r="MCK1" s="2"/>
      <c r="MCL1" s="2"/>
      <c r="MCM1" s="2"/>
      <c r="MCN1" s="2"/>
      <c r="MCO1" s="2"/>
      <c r="MCP1" s="2"/>
      <c r="MCQ1" s="2"/>
      <c r="MCR1" s="2"/>
      <c r="MCS1" s="2"/>
      <c r="MCT1" s="2"/>
      <c r="MCU1" s="2"/>
      <c r="MCV1" s="2"/>
      <c r="MCW1" s="2"/>
      <c r="MCX1" s="2"/>
      <c r="MCY1" s="2"/>
      <c r="MCZ1" s="2"/>
      <c r="MDA1" s="2"/>
      <c r="MDB1" s="2"/>
      <c r="MDC1" s="2"/>
      <c r="MDD1" s="2"/>
      <c r="MDE1" s="2"/>
      <c r="MDF1" s="2"/>
      <c r="MDG1" s="2"/>
      <c r="MDH1" s="2"/>
      <c r="MDI1" s="2"/>
      <c r="MDJ1" s="2"/>
      <c r="MDK1" s="2"/>
      <c r="MDL1" s="2"/>
      <c r="MDM1" s="2"/>
      <c r="MDN1" s="2"/>
      <c r="MDO1" s="2"/>
      <c r="MDP1" s="2"/>
      <c r="MDQ1" s="2"/>
      <c r="MDR1" s="2"/>
      <c r="MDS1" s="2"/>
      <c r="MDT1" s="2"/>
      <c r="MDU1" s="2"/>
      <c r="MDV1" s="2"/>
      <c r="MDW1" s="2"/>
      <c r="MDX1" s="2"/>
      <c r="MDY1" s="2"/>
      <c r="MDZ1" s="2"/>
      <c r="MEA1" s="2"/>
      <c r="MEB1" s="2"/>
      <c r="MEC1" s="2"/>
      <c r="MED1" s="2"/>
      <c r="MEE1" s="2"/>
      <c r="MEF1" s="2"/>
      <c r="MEG1" s="2"/>
      <c r="MEH1" s="2"/>
      <c r="MEI1" s="2"/>
      <c r="MEJ1" s="2"/>
      <c r="MEK1" s="2"/>
      <c r="MEL1" s="2"/>
      <c r="MEM1" s="2"/>
      <c r="MEN1" s="2"/>
      <c r="MEO1" s="2"/>
      <c r="MEP1" s="2"/>
      <c r="MEQ1" s="2"/>
      <c r="MER1" s="2"/>
      <c r="MES1" s="2"/>
      <c r="MET1" s="2"/>
      <c r="MEU1" s="2"/>
      <c r="MEV1" s="2"/>
      <c r="MEW1" s="2"/>
      <c r="MEX1" s="2"/>
      <c r="MEY1" s="2"/>
      <c r="MEZ1" s="2"/>
      <c r="MFA1" s="2"/>
      <c r="MFB1" s="2"/>
      <c r="MFC1" s="2"/>
      <c r="MFD1" s="2"/>
      <c r="MFE1" s="2"/>
      <c r="MFF1" s="2"/>
      <c r="MFG1" s="2"/>
      <c r="MFH1" s="2"/>
      <c r="MFI1" s="2"/>
      <c r="MFJ1" s="2"/>
      <c r="MFK1" s="2"/>
      <c r="MFL1" s="2"/>
      <c r="MFM1" s="2"/>
      <c r="MFN1" s="2"/>
      <c r="MFO1" s="2"/>
      <c r="MFP1" s="2"/>
      <c r="MFQ1" s="2"/>
      <c r="MFR1" s="2"/>
      <c r="MFS1" s="2"/>
      <c r="MFT1" s="2"/>
      <c r="MFU1" s="2"/>
      <c r="MFV1" s="2"/>
      <c r="MFW1" s="2"/>
      <c r="MFX1" s="2"/>
      <c r="MFY1" s="2"/>
      <c r="MFZ1" s="2"/>
      <c r="MGA1" s="2"/>
      <c r="MGB1" s="2"/>
      <c r="MGC1" s="2"/>
      <c r="MGD1" s="2"/>
      <c r="MGE1" s="2"/>
      <c r="MGF1" s="2"/>
      <c r="MGG1" s="2"/>
      <c r="MGH1" s="2"/>
      <c r="MGI1" s="2"/>
      <c r="MGJ1" s="2"/>
      <c r="MGK1" s="2"/>
      <c r="MGL1" s="2"/>
      <c r="MGM1" s="2"/>
      <c r="MGN1" s="2"/>
      <c r="MGO1" s="2"/>
      <c r="MGP1" s="2"/>
      <c r="MGQ1" s="2"/>
      <c r="MGR1" s="2"/>
      <c r="MGS1" s="2"/>
      <c r="MGT1" s="2"/>
      <c r="MGU1" s="2"/>
      <c r="MGV1" s="2"/>
      <c r="MGW1" s="2"/>
      <c r="MGX1" s="2"/>
      <c r="MGY1" s="2"/>
      <c r="MGZ1" s="2"/>
      <c r="MHA1" s="2"/>
      <c r="MHB1" s="2"/>
      <c r="MHC1" s="2"/>
      <c r="MHD1" s="2"/>
      <c r="MHE1" s="2"/>
      <c r="MHF1" s="2"/>
      <c r="MHG1" s="2"/>
      <c r="MHH1" s="2"/>
      <c r="MHI1" s="2"/>
      <c r="MHJ1" s="2"/>
      <c r="MHK1" s="2"/>
      <c r="MHL1" s="2"/>
      <c r="MHM1" s="2"/>
      <c r="MHN1" s="2"/>
      <c r="MHO1" s="2"/>
      <c r="MHP1" s="2"/>
      <c r="MHQ1" s="2"/>
      <c r="MHR1" s="2"/>
      <c r="MHS1" s="2"/>
      <c r="MHT1" s="2"/>
      <c r="MHU1" s="2"/>
      <c r="MHV1" s="2"/>
      <c r="MHW1" s="2"/>
      <c r="MHX1" s="2"/>
      <c r="MHY1" s="2"/>
      <c r="MHZ1" s="2"/>
      <c r="MIA1" s="2"/>
      <c r="MIB1" s="2"/>
      <c r="MIC1" s="2"/>
      <c r="MID1" s="2"/>
      <c r="MIE1" s="2"/>
      <c r="MIF1" s="2"/>
      <c r="MIG1" s="2"/>
      <c r="MIH1" s="2"/>
      <c r="MII1" s="2"/>
      <c r="MIJ1" s="2"/>
      <c r="MIK1" s="2"/>
      <c r="MIL1" s="2"/>
      <c r="MIM1" s="2"/>
      <c r="MIN1" s="2"/>
      <c r="MIO1" s="2"/>
      <c r="MIP1" s="2"/>
      <c r="MIQ1" s="2"/>
      <c r="MIR1" s="2"/>
      <c r="MIS1" s="2"/>
      <c r="MIT1" s="2"/>
      <c r="MIU1" s="2"/>
      <c r="MIV1" s="2"/>
      <c r="MIW1" s="2"/>
      <c r="MIX1" s="2"/>
      <c r="MIY1" s="2"/>
      <c r="MIZ1" s="2"/>
      <c r="MJA1" s="2"/>
      <c r="MJB1" s="2"/>
      <c r="MJC1" s="2"/>
      <c r="MJD1" s="2"/>
      <c r="MJE1" s="2"/>
      <c r="MJF1" s="2"/>
      <c r="MJG1" s="2"/>
      <c r="MJH1" s="2"/>
      <c r="MJI1" s="2"/>
      <c r="MJJ1" s="2"/>
      <c r="MJK1" s="2"/>
      <c r="MJL1" s="2"/>
      <c r="MJM1" s="2"/>
      <c r="MJN1" s="2"/>
      <c r="MJO1" s="2"/>
      <c r="MJP1" s="2"/>
      <c r="MJQ1" s="2"/>
      <c r="MJR1" s="2"/>
      <c r="MJS1" s="2"/>
      <c r="MJT1" s="2"/>
      <c r="MJU1" s="2"/>
      <c r="MJV1" s="2"/>
      <c r="MJW1" s="2"/>
      <c r="MJX1" s="2"/>
      <c r="MJY1" s="2"/>
      <c r="MJZ1" s="2"/>
      <c r="MKA1" s="2"/>
      <c r="MKB1" s="2"/>
      <c r="MKC1" s="2"/>
      <c r="MKD1" s="2"/>
      <c r="MKE1" s="2"/>
      <c r="MKF1" s="2"/>
      <c r="MKG1" s="2"/>
      <c r="MKH1" s="2"/>
      <c r="MKI1" s="2"/>
      <c r="MKJ1" s="2"/>
      <c r="MKK1" s="2"/>
      <c r="MKL1" s="2"/>
      <c r="MKM1" s="2"/>
      <c r="MKN1" s="2"/>
      <c r="MKO1" s="2"/>
      <c r="MKP1" s="2"/>
      <c r="MKQ1" s="2"/>
      <c r="MKR1" s="2"/>
      <c r="MKS1" s="2"/>
      <c r="MKT1" s="2"/>
      <c r="MKU1" s="2"/>
      <c r="MKV1" s="2"/>
      <c r="MKW1" s="2"/>
      <c r="MKX1" s="2"/>
      <c r="MKY1" s="2"/>
      <c r="MKZ1" s="2"/>
      <c r="MLA1" s="2"/>
      <c r="MLB1" s="2"/>
      <c r="MLC1" s="2"/>
      <c r="MLD1" s="2"/>
      <c r="MLE1" s="2"/>
      <c r="MLF1" s="2"/>
      <c r="MLG1" s="2"/>
      <c r="MLH1" s="2"/>
      <c r="MLI1" s="2"/>
      <c r="MLJ1" s="2"/>
      <c r="MLK1" s="2"/>
      <c r="MLL1" s="2"/>
      <c r="MLM1" s="2"/>
      <c r="MLN1" s="2"/>
      <c r="MLO1" s="2"/>
      <c r="MLP1" s="2"/>
      <c r="MLQ1" s="2"/>
      <c r="MLR1" s="2"/>
      <c r="MLS1" s="2"/>
      <c r="MLT1" s="2"/>
      <c r="MLU1" s="2"/>
      <c r="MLV1" s="2"/>
      <c r="MLW1" s="2"/>
      <c r="MLX1" s="2"/>
      <c r="MLY1" s="2"/>
      <c r="MLZ1" s="2"/>
      <c r="MMA1" s="2"/>
      <c r="MMB1" s="2"/>
      <c r="MMC1" s="2"/>
      <c r="MMD1" s="2"/>
      <c r="MME1" s="2"/>
      <c r="MMF1" s="2"/>
      <c r="MMG1" s="2"/>
      <c r="MMH1" s="2"/>
      <c r="MMI1" s="2"/>
      <c r="MMJ1" s="2"/>
      <c r="MMK1" s="2"/>
      <c r="MML1" s="2"/>
      <c r="MMM1" s="2"/>
      <c r="MMN1" s="2"/>
      <c r="MMO1" s="2"/>
      <c r="MMP1" s="2"/>
      <c r="MMQ1" s="2"/>
      <c r="MMR1" s="2"/>
      <c r="MMS1" s="2"/>
      <c r="MMT1" s="2"/>
      <c r="MMU1" s="2"/>
      <c r="MMV1" s="2"/>
      <c r="MMW1" s="2"/>
      <c r="MMX1" s="2"/>
      <c r="MMY1" s="2"/>
      <c r="MMZ1" s="2"/>
      <c r="MNA1" s="2"/>
      <c r="MNB1" s="2"/>
      <c r="MNC1" s="2"/>
      <c r="MND1" s="2"/>
      <c r="MNE1" s="2"/>
      <c r="MNF1" s="2"/>
      <c r="MNG1" s="2"/>
      <c r="MNH1" s="2"/>
      <c r="MNI1" s="2"/>
      <c r="MNJ1" s="2"/>
      <c r="MNK1" s="2"/>
      <c r="MNL1" s="2"/>
      <c r="MNM1" s="2"/>
      <c r="MNN1" s="2"/>
      <c r="MNO1" s="2"/>
      <c r="MNP1" s="2"/>
      <c r="MNQ1" s="2"/>
      <c r="MNR1" s="2"/>
      <c r="MNS1" s="2"/>
      <c r="MNT1" s="2"/>
      <c r="MNU1" s="2"/>
      <c r="MNV1" s="2"/>
      <c r="MNW1" s="2"/>
      <c r="MNX1" s="2"/>
      <c r="MNY1" s="2"/>
      <c r="MNZ1" s="2"/>
      <c r="MOA1" s="2"/>
      <c r="MOB1" s="2"/>
      <c r="MOC1" s="2"/>
      <c r="MOD1" s="2"/>
      <c r="MOE1" s="2"/>
      <c r="MOF1" s="2"/>
      <c r="MOG1" s="2"/>
      <c r="MOH1" s="2"/>
      <c r="MOI1" s="2"/>
      <c r="MOJ1" s="2"/>
      <c r="MOK1" s="2"/>
      <c r="MOL1" s="2"/>
      <c r="MOM1" s="2"/>
      <c r="MON1" s="2"/>
      <c r="MOO1" s="2"/>
      <c r="MOP1" s="2"/>
      <c r="MOQ1" s="2"/>
      <c r="MOR1" s="2"/>
      <c r="MOS1" s="2"/>
      <c r="MOT1" s="2"/>
      <c r="MOU1" s="2"/>
      <c r="MOV1" s="2"/>
      <c r="MOW1" s="2"/>
      <c r="MOX1" s="2"/>
      <c r="MOY1" s="2"/>
      <c r="MOZ1" s="2"/>
      <c r="MPA1" s="2"/>
      <c r="MPB1" s="2"/>
      <c r="MPC1" s="2"/>
      <c r="MPD1" s="2"/>
      <c r="MPE1" s="2"/>
      <c r="MPF1" s="2"/>
      <c r="MPG1" s="2"/>
      <c r="MPH1" s="2"/>
      <c r="MPI1" s="2"/>
      <c r="MPJ1" s="2"/>
      <c r="MPK1" s="2"/>
      <c r="MPL1" s="2"/>
      <c r="MPM1" s="2"/>
      <c r="MPN1" s="2"/>
      <c r="MPO1" s="2"/>
      <c r="MPP1" s="2"/>
      <c r="MPQ1" s="2"/>
      <c r="MPR1" s="2"/>
      <c r="MPS1" s="2"/>
      <c r="MPT1" s="2"/>
      <c r="MPU1" s="2"/>
      <c r="MPV1" s="2"/>
      <c r="MPW1" s="2"/>
      <c r="MPX1" s="2"/>
      <c r="MPY1" s="2"/>
      <c r="MPZ1" s="2"/>
      <c r="MQA1" s="2"/>
      <c r="MQB1" s="2"/>
      <c r="MQC1" s="2"/>
      <c r="MQD1" s="2"/>
      <c r="MQE1" s="2"/>
      <c r="MQF1" s="2"/>
      <c r="MQG1" s="2"/>
      <c r="MQH1" s="2"/>
      <c r="MQI1" s="2"/>
      <c r="MQJ1" s="2"/>
      <c r="MQK1" s="2"/>
      <c r="MQL1" s="2"/>
      <c r="MQM1" s="2"/>
      <c r="MQN1" s="2"/>
      <c r="MQO1" s="2"/>
      <c r="MQP1" s="2"/>
      <c r="MQQ1" s="2"/>
      <c r="MQR1" s="2"/>
      <c r="MQS1" s="2"/>
      <c r="MQT1" s="2"/>
      <c r="MQU1" s="2"/>
      <c r="MQV1" s="2"/>
      <c r="MQW1" s="2"/>
      <c r="MQX1" s="2"/>
      <c r="MQY1" s="2"/>
      <c r="MQZ1" s="2"/>
      <c r="MRA1" s="2"/>
      <c r="MRB1" s="2"/>
      <c r="MRC1" s="2"/>
      <c r="MRD1" s="2"/>
      <c r="MRE1" s="2"/>
      <c r="MRF1" s="2"/>
      <c r="MRG1" s="2"/>
      <c r="MRH1" s="2"/>
      <c r="MRI1" s="2"/>
      <c r="MRJ1" s="2"/>
      <c r="MRK1" s="2"/>
      <c r="MRL1" s="2"/>
      <c r="MRM1" s="2"/>
      <c r="MRN1" s="2"/>
      <c r="MRO1" s="2"/>
      <c r="MRP1" s="2"/>
      <c r="MRQ1" s="2"/>
      <c r="MRR1" s="2"/>
      <c r="MRS1" s="2"/>
      <c r="MRT1" s="2"/>
      <c r="MRU1" s="2"/>
      <c r="MRV1" s="2"/>
      <c r="MRW1" s="2"/>
      <c r="MRX1" s="2"/>
      <c r="MRY1" s="2"/>
      <c r="MRZ1" s="2"/>
      <c r="MSA1" s="2"/>
      <c r="MSB1" s="2"/>
      <c r="MSC1" s="2"/>
      <c r="MSD1" s="2"/>
      <c r="MSE1" s="2"/>
      <c r="MSF1" s="2"/>
      <c r="MSG1" s="2"/>
      <c r="MSH1" s="2"/>
      <c r="MSI1" s="2"/>
      <c r="MSJ1" s="2"/>
      <c r="MSK1" s="2"/>
      <c r="MSL1" s="2"/>
      <c r="MSM1" s="2"/>
      <c r="MSN1" s="2"/>
      <c r="MSO1" s="2"/>
      <c r="MSP1" s="2"/>
      <c r="MSQ1" s="2"/>
      <c r="MSR1" s="2"/>
      <c r="MSS1" s="2"/>
      <c r="MST1" s="2"/>
      <c r="MSU1" s="2"/>
      <c r="MSV1" s="2"/>
      <c r="MSW1" s="2"/>
      <c r="MSX1" s="2"/>
      <c r="MSY1" s="2"/>
      <c r="MSZ1" s="2"/>
      <c r="MTA1" s="2"/>
      <c r="MTB1" s="2"/>
      <c r="MTC1" s="2"/>
      <c r="MTD1" s="2"/>
      <c r="MTE1" s="2"/>
      <c r="MTF1" s="2"/>
      <c r="MTG1" s="2"/>
      <c r="MTH1" s="2"/>
      <c r="MTI1" s="2"/>
      <c r="MTJ1" s="2"/>
      <c r="MTK1" s="2"/>
      <c r="MTL1" s="2"/>
      <c r="MTM1" s="2"/>
      <c r="MTN1" s="2"/>
      <c r="MTO1" s="2"/>
      <c r="MTP1" s="2"/>
      <c r="MTQ1" s="2"/>
      <c r="MTR1" s="2"/>
      <c r="MTS1" s="2"/>
      <c r="MTT1" s="2"/>
      <c r="MTU1" s="2"/>
      <c r="MTV1" s="2"/>
      <c r="MTW1" s="2"/>
      <c r="MTX1" s="2"/>
      <c r="MTY1" s="2"/>
      <c r="MTZ1" s="2"/>
      <c r="MUA1" s="2"/>
      <c r="MUB1" s="2"/>
      <c r="MUC1" s="2"/>
      <c r="MUD1" s="2"/>
      <c r="MUE1" s="2"/>
      <c r="MUF1" s="2"/>
      <c r="MUG1" s="2"/>
      <c r="MUH1" s="2"/>
      <c r="MUI1" s="2"/>
      <c r="MUJ1" s="2"/>
      <c r="MUK1" s="2"/>
      <c r="MUL1" s="2"/>
      <c r="MUM1" s="2"/>
      <c r="MUN1" s="2"/>
      <c r="MUO1" s="2"/>
      <c r="MUP1" s="2"/>
      <c r="MUQ1" s="2"/>
      <c r="MUR1" s="2"/>
      <c r="MUS1" s="2"/>
      <c r="MUT1" s="2"/>
      <c r="MUU1" s="2"/>
      <c r="MUV1" s="2"/>
      <c r="MUW1" s="2"/>
      <c r="MUX1" s="2"/>
      <c r="MUY1" s="2"/>
      <c r="MUZ1" s="2"/>
      <c r="MVA1" s="2"/>
      <c r="MVB1" s="2"/>
      <c r="MVC1" s="2"/>
      <c r="MVD1" s="2"/>
      <c r="MVE1" s="2"/>
      <c r="MVF1" s="2"/>
      <c r="MVG1" s="2"/>
      <c r="MVH1" s="2"/>
      <c r="MVI1" s="2"/>
      <c r="MVJ1" s="2"/>
      <c r="MVK1" s="2"/>
      <c r="MVL1" s="2"/>
      <c r="MVM1" s="2"/>
      <c r="MVN1" s="2"/>
      <c r="MVO1" s="2"/>
      <c r="MVP1" s="2"/>
      <c r="MVQ1" s="2"/>
      <c r="MVR1" s="2"/>
      <c r="MVS1" s="2"/>
      <c r="MVT1" s="2"/>
      <c r="MVU1" s="2"/>
      <c r="MVV1" s="2"/>
      <c r="MVW1" s="2"/>
      <c r="MVX1" s="2"/>
      <c r="MVY1" s="2"/>
      <c r="MVZ1" s="2"/>
      <c r="MWA1" s="2"/>
      <c r="MWB1" s="2"/>
      <c r="MWC1" s="2"/>
      <c r="MWD1" s="2"/>
      <c r="MWE1" s="2"/>
      <c r="MWF1" s="2"/>
      <c r="MWG1" s="2"/>
      <c r="MWH1" s="2"/>
      <c r="MWI1" s="2"/>
      <c r="MWJ1" s="2"/>
      <c r="MWK1" s="2"/>
      <c r="MWL1" s="2"/>
      <c r="MWM1" s="2"/>
      <c r="MWN1" s="2"/>
      <c r="MWO1" s="2"/>
      <c r="MWP1" s="2"/>
      <c r="MWQ1" s="2"/>
      <c r="MWR1" s="2"/>
      <c r="MWS1" s="2"/>
      <c r="MWT1" s="2"/>
      <c r="MWU1" s="2"/>
      <c r="MWV1" s="2"/>
      <c r="MWW1" s="2"/>
      <c r="MWX1" s="2"/>
      <c r="MWY1" s="2"/>
      <c r="MWZ1" s="2"/>
      <c r="MXA1" s="2"/>
      <c r="MXB1" s="2"/>
      <c r="MXC1" s="2"/>
      <c r="MXD1" s="2"/>
      <c r="MXE1" s="2"/>
      <c r="MXF1" s="2"/>
      <c r="MXG1" s="2"/>
      <c r="MXH1" s="2"/>
      <c r="MXI1" s="2"/>
      <c r="MXJ1" s="2"/>
      <c r="MXK1" s="2"/>
      <c r="MXL1" s="2"/>
      <c r="MXM1" s="2"/>
      <c r="MXN1" s="2"/>
      <c r="MXO1" s="2"/>
      <c r="MXP1" s="2"/>
      <c r="MXQ1" s="2"/>
      <c r="MXR1" s="2"/>
      <c r="MXS1" s="2"/>
      <c r="MXT1" s="2"/>
      <c r="MXU1" s="2"/>
      <c r="MXV1" s="2"/>
      <c r="MXW1" s="2"/>
      <c r="MXX1" s="2"/>
      <c r="MXY1" s="2"/>
      <c r="MXZ1" s="2"/>
      <c r="MYA1" s="2"/>
      <c r="MYB1" s="2"/>
      <c r="MYC1" s="2"/>
      <c r="MYD1" s="2"/>
      <c r="MYE1" s="2"/>
      <c r="MYF1" s="2"/>
      <c r="MYG1" s="2"/>
      <c r="MYH1" s="2"/>
      <c r="MYI1" s="2"/>
      <c r="MYJ1" s="2"/>
      <c r="MYK1" s="2"/>
      <c r="MYL1" s="2"/>
      <c r="MYM1" s="2"/>
      <c r="MYN1" s="2"/>
      <c r="MYO1" s="2"/>
      <c r="MYP1" s="2"/>
      <c r="MYQ1" s="2"/>
      <c r="MYR1" s="2"/>
      <c r="MYS1" s="2"/>
      <c r="MYT1" s="2"/>
      <c r="MYU1" s="2"/>
      <c r="MYV1" s="2"/>
      <c r="MYW1" s="2"/>
      <c r="MYX1" s="2"/>
      <c r="MYY1" s="2"/>
      <c r="MYZ1" s="2"/>
      <c r="MZA1" s="2"/>
      <c r="MZB1" s="2"/>
      <c r="MZC1" s="2"/>
      <c r="MZD1" s="2"/>
      <c r="MZE1" s="2"/>
      <c r="MZF1" s="2"/>
      <c r="MZG1" s="2"/>
      <c r="MZH1" s="2"/>
      <c r="MZI1" s="2"/>
      <c r="MZJ1" s="2"/>
      <c r="MZK1" s="2"/>
      <c r="MZL1" s="2"/>
      <c r="MZM1" s="2"/>
      <c r="MZN1" s="2"/>
      <c r="MZO1" s="2"/>
      <c r="MZP1" s="2"/>
      <c r="MZQ1" s="2"/>
      <c r="MZR1" s="2"/>
      <c r="MZS1" s="2"/>
      <c r="MZT1" s="2"/>
      <c r="MZU1" s="2"/>
      <c r="MZV1" s="2"/>
      <c r="MZW1" s="2"/>
      <c r="MZX1" s="2"/>
      <c r="MZY1" s="2"/>
      <c r="MZZ1" s="2"/>
      <c r="NAA1" s="2"/>
      <c r="NAB1" s="2"/>
      <c r="NAC1" s="2"/>
      <c r="NAD1" s="2"/>
      <c r="NAE1" s="2"/>
      <c r="NAF1" s="2"/>
      <c r="NAG1" s="2"/>
      <c r="NAH1" s="2"/>
      <c r="NAI1" s="2"/>
      <c r="NAJ1" s="2"/>
      <c r="NAK1" s="2"/>
      <c r="NAL1" s="2"/>
      <c r="NAM1" s="2"/>
      <c r="NAN1" s="2"/>
      <c r="NAO1" s="2"/>
      <c r="NAP1" s="2"/>
      <c r="NAQ1" s="2"/>
      <c r="NAR1" s="2"/>
      <c r="NAS1" s="2"/>
      <c r="NAT1" s="2"/>
      <c r="NAU1" s="2"/>
      <c r="NAV1" s="2"/>
      <c r="NAW1" s="2"/>
      <c r="NAX1" s="2"/>
      <c r="NAY1" s="2"/>
      <c r="NAZ1" s="2"/>
      <c r="NBA1" s="2"/>
      <c r="NBB1" s="2"/>
      <c r="NBC1" s="2"/>
      <c r="NBD1" s="2"/>
      <c r="NBE1" s="2"/>
      <c r="NBF1" s="2"/>
      <c r="NBG1" s="2"/>
      <c r="NBH1" s="2"/>
      <c r="NBI1" s="2"/>
      <c r="NBJ1" s="2"/>
      <c r="NBK1" s="2"/>
      <c r="NBL1" s="2"/>
      <c r="NBM1" s="2"/>
      <c r="NBN1" s="2"/>
      <c r="NBO1" s="2"/>
      <c r="NBP1" s="2"/>
      <c r="NBQ1" s="2"/>
      <c r="NBR1" s="2"/>
      <c r="NBS1" s="2"/>
      <c r="NBT1" s="2"/>
      <c r="NBU1" s="2"/>
      <c r="NBV1" s="2"/>
      <c r="NBW1" s="2"/>
      <c r="NBX1" s="2"/>
      <c r="NBY1" s="2"/>
      <c r="NBZ1" s="2"/>
      <c r="NCA1" s="2"/>
      <c r="NCB1" s="2"/>
      <c r="NCC1" s="2"/>
      <c r="NCD1" s="2"/>
      <c r="NCE1" s="2"/>
      <c r="NCF1" s="2"/>
      <c r="NCG1" s="2"/>
      <c r="NCH1" s="2"/>
      <c r="NCI1" s="2"/>
      <c r="NCJ1" s="2"/>
      <c r="NCK1" s="2"/>
      <c r="NCL1" s="2"/>
      <c r="NCM1" s="2"/>
      <c r="NCN1" s="2"/>
      <c r="NCO1" s="2"/>
      <c r="NCP1" s="2"/>
      <c r="NCQ1" s="2"/>
      <c r="NCR1" s="2"/>
      <c r="NCS1" s="2"/>
      <c r="NCT1" s="2"/>
      <c r="NCU1" s="2"/>
      <c r="NCV1" s="2"/>
      <c r="NCW1" s="2"/>
      <c r="NCX1" s="2"/>
      <c r="NCY1" s="2"/>
      <c r="NCZ1" s="2"/>
      <c r="NDA1" s="2"/>
      <c r="NDB1" s="2"/>
      <c r="NDC1" s="2"/>
      <c r="NDD1" s="2"/>
      <c r="NDE1" s="2"/>
      <c r="NDF1" s="2"/>
      <c r="NDG1" s="2"/>
      <c r="NDH1" s="2"/>
      <c r="NDI1" s="2"/>
      <c r="NDJ1" s="2"/>
      <c r="NDK1" s="2"/>
      <c r="NDL1" s="2"/>
      <c r="NDM1" s="2"/>
      <c r="NDN1" s="2"/>
      <c r="NDO1" s="2"/>
      <c r="NDP1" s="2"/>
      <c r="NDQ1" s="2"/>
      <c r="NDR1" s="2"/>
      <c r="NDS1" s="2"/>
      <c r="NDT1" s="2"/>
      <c r="NDU1" s="2"/>
      <c r="NDV1" s="2"/>
      <c r="NDW1" s="2"/>
      <c r="NDX1" s="2"/>
      <c r="NDY1" s="2"/>
      <c r="NDZ1" s="2"/>
      <c r="NEA1" s="2"/>
      <c r="NEB1" s="2"/>
      <c r="NEC1" s="2"/>
      <c r="NED1" s="2"/>
      <c r="NEE1" s="2"/>
      <c r="NEF1" s="2"/>
      <c r="NEG1" s="2"/>
      <c r="NEH1" s="2"/>
      <c r="NEI1" s="2"/>
      <c r="NEJ1" s="2"/>
      <c r="NEK1" s="2"/>
      <c r="NEL1" s="2"/>
      <c r="NEM1" s="2"/>
      <c r="NEN1" s="2"/>
      <c r="NEO1" s="2"/>
      <c r="NEP1" s="2"/>
      <c r="NEQ1" s="2"/>
      <c r="NER1" s="2"/>
      <c r="NES1" s="2"/>
      <c r="NET1" s="2"/>
      <c r="NEU1" s="2"/>
      <c r="NEV1" s="2"/>
      <c r="NEW1" s="2"/>
      <c r="NEX1" s="2"/>
      <c r="NEY1" s="2"/>
      <c r="NEZ1" s="2"/>
      <c r="NFA1" s="2"/>
      <c r="NFB1" s="2"/>
      <c r="NFC1" s="2"/>
      <c r="NFD1" s="2"/>
      <c r="NFE1" s="2"/>
      <c r="NFF1" s="2"/>
      <c r="NFG1" s="2"/>
      <c r="NFH1" s="2"/>
      <c r="NFI1" s="2"/>
      <c r="NFJ1" s="2"/>
      <c r="NFK1" s="2"/>
      <c r="NFL1" s="2"/>
      <c r="NFM1" s="2"/>
      <c r="NFN1" s="2"/>
      <c r="NFO1" s="2"/>
      <c r="NFP1" s="2"/>
      <c r="NFQ1" s="2"/>
      <c r="NFR1" s="2"/>
      <c r="NFS1" s="2"/>
      <c r="NFT1" s="2"/>
      <c r="NFU1" s="2"/>
      <c r="NFV1" s="2"/>
      <c r="NFW1" s="2"/>
      <c r="NFX1" s="2"/>
      <c r="NFY1" s="2"/>
      <c r="NFZ1" s="2"/>
      <c r="NGA1" s="2"/>
      <c r="NGB1" s="2"/>
      <c r="NGC1" s="2"/>
      <c r="NGD1" s="2"/>
      <c r="NGE1" s="2"/>
      <c r="NGF1" s="2"/>
      <c r="NGG1" s="2"/>
      <c r="NGH1" s="2"/>
      <c r="NGI1" s="2"/>
      <c r="NGJ1" s="2"/>
      <c r="NGK1" s="2"/>
      <c r="NGL1" s="2"/>
      <c r="NGM1" s="2"/>
      <c r="NGN1" s="2"/>
      <c r="NGO1" s="2"/>
      <c r="NGP1" s="2"/>
      <c r="NGQ1" s="2"/>
      <c r="NGR1" s="2"/>
      <c r="NGS1" s="2"/>
      <c r="NGT1" s="2"/>
      <c r="NGU1" s="2"/>
      <c r="NGV1" s="2"/>
      <c r="NGW1" s="2"/>
      <c r="NGX1" s="2"/>
      <c r="NGY1" s="2"/>
      <c r="NGZ1" s="2"/>
      <c r="NHA1" s="2"/>
      <c r="NHB1" s="2"/>
      <c r="NHC1" s="2"/>
      <c r="NHD1" s="2"/>
      <c r="NHE1" s="2"/>
      <c r="NHF1" s="2"/>
      <c r="NHG1" s="2"/>
      <c r="NHH1" s="2"/>
      <c r="NHI1" s="2"/>
      <c r="NHJ1" s="2"/>
      <c r="NHK1" s="2"/>
      <c r="NHL1" s="2"/>
      <c r="NHM1" s="2"/>
      <c r="NHN1" s="2"/>
      <c r="NHO1" s="2"/>
      <c r="NHP1" s="2"/>
      <c r="NHQ1" s="2"/>
      <c r="NHR1" s="2"/>
      <c r="NHS1" s="2"/>
      <c r="NHT1" s="2"/>
      <c r="NHU1" s="2"/>
      <c r="NHV1" s="2"/>
      <c r="NHW1" s="2"/>
      <c r="NHX1" s="2"/>
      <c r="NHY1" s="2"/>
      <c r="NHZ1" s="2"/>
      <c r="NIA1" s="2"/>
      <c r="NIB1" s="2"/>
      <c r="NIC1" s="2"/>
      <c r="NID1" s="2"/>
      <c r="NIE1" s="2"/>
      <c r="NIF1" s="2"/>
      <c r="NIG1" s="2"/>
      <c r="NIH1" s="2"/>
      <c r="NII1" s="2"/>
      <c r="NIJ1" s="2"/>
      <c r="NIK1" s="2"/>
      <c r="NIL1" s="2"/>
      <c r="NIM1" s="2"/>
      <c r="NIN1" s="2"/>
      <c r="NIO1" s="2"/>
      <c r="NIP1" s="2"/>
      <c r="NIQ1" s="2"/>
      <c r="NIR1" s="2"/>
      <c r="NIS1" s="2"/>
      <c r="NIT1" s="2"/>
      <c r="NIU1" s="2"/>
      <c r="NIV1" s="2"/>
      <c r="NIW1" s="2"/>
      <c r="NIX1" s="2"/>
      <c r="NIY1" s="2"/>
      <c r="NIZ1" s="2"/>
      <c r="NJA1" s="2"/>
      <c r="NJB1" s="2"/>
      <c r="NJC1" s="2"/>
      <c r="NJD1" s="2"/>
      <c r="NJE1" s="2"/>
      <c r="NJF1" s="2"/>
      <c r="NJG1" s="2"/>
      <c r="NJH1" s="2"/>
      <c r="NJI1" s="2"/>
      <c r="NJJ1" s="2"/>
      <c r="NJK1" s="2"/>
      <c r="NJL1" s="2"/>
      <c r="NJM1" s="2"/>
      <c r="NJN1" s="2"/>
      <c r="NJO1" s="2"/>
      <c r="NJP1" s="2"/>
      <c r="NJQ1" s="2"/>
      <c r="NJR1" s="2"/>
      <c r="NJS1" s="2"/>
      <c r="NJT1" s="2"/>
      <c r="NJU1" s="2"/>
      <c r="NJV1" s="2"/>
      <c r="NJW1" s="2"/>
      <c r="NJX1" s="2"/>
      <c r="NJY1" s="2"/>
      <c r="NJZ1" s="2"/>
      <c r="NKA1" s="2"/>
      <c r="NKB1" s="2"/>
      <c r="NKC1" s="2"/>
      <c r="NKD1" s="2"/>
      <c r="NKE1" s="2"/>
      <c r="NKF1" s="2"/>
      <c r="NKG1" s="2"/>
      <c r="NKH1" s="2"/>
      <c r="NKI1" s="2"/>
      <c r="NKJ1" s="2"/>
      <c r="NKK1" s="2"/>
      <c r="NKL1" s="2"/>
      <c r="NKM1" s="2"/>
      <c r="NKN1" s="2"/>
      <c r="NKO1" s="2"/>
      <c r="NKP1" s="2"/>
      <c r="NKQ1" s="2"/>
      <c r="NKR1" s="2"/>
      <c r="NKS1" s="2"/>
      <c r="NKT1" s="2"/>
      <c r="NKU1" s="2"/>
      <c r="NKV1" s="2"/>
      <c r="NKW1" s="2"/>
      <c r="NKX1" s="2"/>
      <c r="NKY1" s="2"/>
      <c r="NKZ1" s="2"/>
      <c r="NLA1" s="2"/>
      <c r="NLB1" s="2"/>
      <c r="NLC1" s="2"/>
      <c r="NLD1" s="2"/>
      <c r="NLE1" s="2"/>
      <c r="NLF1" s="2"/>
      <c r="NLG1" s="2"/>
      <c r="NLH1" s="2"/>
      <c r="NLI1" s="2"/>
      <c r="NLJ1" s="2"/>
      <c r="NLK1" s="2"/>
      <c r="NLL1" s="2"/>
      <c r="NLM1" s="2"/>
      <c r="NLN1" s="2"/>
      <c r="NLO1" s="2"/>
      <c r="NLP1" s="2"/>
      <c r="NLQ1" s="2"/>
      <c r="NLR1" s="2"/>
      <c r="NLS1" s="2"/>
      <c r="NLT1" s="2"/>
      <c r="NLU1" s="2"/>
      <c r="NLV1" s="2"/>
      <c r="NLW1" s="2"/>
      <c r="NLX1" s="2"/>
      <c r="NLY1" s="2"/>
      <c r="NLZ1" s="2"/>
      <c r="NMA1" s="2"/>
      <c r="NMB1" s="2"/>
      <c r="NMC1" s="2"/>
      <c r="NMD1" s="2"/>
      <c r="NME1" s="2"/>
      <c r="NMF1" s="2"/>
      <c r="NMG1" s="2"/>
      <c r="NMH1" s="2"/>
      <c r="NMI1" s="2"/>
      <c r="NMJ1" s="2"/>
      <c r="NMK1" s="2"/>
      <c r="NML1" s="2"/>
      <c r="NMM1" s="2"/>
      <c r="NMN1" s="2"/>
      <c r="NMO1" s="2"/>
      <c r="NMP1" s="2"/>
      <c r="NMQ1" s="2"/>
      <c r="NMR1" s="2"/>
      <c r="NMS1" s="2"/>
      <c r="NMT1" s="2"/>
      <c r="NMU1" s="2"/>
      <c r="NMV1" s="2"/>
      <c r="NMW1" s="2"/>
      <c r="NMX1" s="2"/>
      <c r="NMY1" s="2"/>
      <c r="NMZ1" s="2"/>
      <c r="NNA1" s="2"/>
      <c r="NNB1" s="2"/>
      <c r="NNC1" s="2"/>
      <c r="NND1" s="2"/>
      <c r="NNE1" s="2"/>
      <c r="NNF1" s="2"/>
      <c r="NNG1" s="2"/>
      <c r="NNH1" s="2"/>
      <c r="NNI1" s="2"/>
      <c r="NNJ1" s="2"/>
      <c r="NNK1" s="2"/>
      <c r="NNL1" s="2"/>
      <c r="NNM1" s="2"/>
      <c r="NNN1" s="2"/>
      <c r="NNO1" s="2"/>
      <c r="NNP1" s="2"/>
      <c r="NNQ1" s="2"/>
      <c r="NNR1" s="2"/>
      <c r="NNS1" s="2"/>
      <c r="NNT1" s="2"/>
      <c r="NNU1" s="2"/>
      <c r="NNV1" s="2"/>
      <c r="NNW1" s="2"/>
      <c r="NNX1" s="2"/>
      <c r="NNY1" s="2"/>
      <c r="NNZ1" s="2"/>
      <c r="NOA1" s="2"/>
      <c r="NOB1" s="2"/>
      <c r="NOC1" s="2"/>
      <c r="NOD1" s="2"/>
      <c r="NOE1" s="2"/>
      <c r="NOF1" s="2"/>
      <c r="NOG1" s="2"/>
      <c r="NOH1" s="2"/>
      <c r="NOI1" s="2"/>
      <c r="NOJ1" s="2"/>
      <c r="NOK1" s="2"/>
      <c r="NOL1" s="2"/>
      <c r="NOM1" s="2"/>
      <c r="NON1" s="2"/>
      <c r="NOO1" s="2"/>
      <c r="NOP1" s="2"/>
      <c r="NOQ1" s="2"/>
      <c r="NOR1" s="2"/>
      <c r="NOS1" s="2"/>
      <c r="NOT1" s="2"/>
      <c r="NOU1" s="2"/>
      <c r="NOV1" s="2"/>
      <c r="NOW1" s="2"/>
      <c r="NOX1" s="2"/>
      <c r="NOY1" s="2"/>
      <c r="NOZ1" s="2"/>
      <c r="NPA1" s="2"/>
      <c r="NPB1" s="2"/>
      <c r="NPC1" s="2"/>
      <c r="NPD1" s="2"/>
      <c r="NPE1" s="2"/>
      <c r="NPF1" s="2"/>
      <c r="NPG1" s="2"/>
      <c r="NPH1" s="2"/>
      <c r="NPI1" s="2"/>
      <c r="NPJ1" s="2"/>
      <c r="NPK1" s="2"/>
      <c r="NPL1" s="2"/>
      <c r="NPM1" s="2"/>
      <c r="NPN1" s="2"/>
      <c r="NPO1" s="2"/>
      <c r="NPP1" s="2"/>
      <c r="NPQ1" s="2"/>
      <c r="NPR1" s="2"/>
      <c r="NPS1" s="2"/>
      <c r="NPT1" s="2"/>
      <c r="NPU1" s="2"/>
      <c r="NPV1" s="2"/>
      <c r="NPW1" s="2"/>
      <c r="NPX1" s="2"/>
      <c r="NPY1" s="2"/>
      <c r="NPZ1" s="2"/>
      <c r="NQA1" s="2"/>
      <c r="NQB1" s="2"/>
      <c r="NQC1" s="2"/>
      <c r="NQD1" s="2"/>
      <c r="NQE1" s="2"/>
      <c r="NQF1" s="2"/>
      <c r="NQG1" s="2"/>
      <c r="NQH1" s="2"/>
      <c r="NQI1" s="2"/>
      <c r="NQJ1" s="2"/>
      <c r="NQK1" s="2"/>
      <c r="NQL1" s="2"/>
      <c r="NQM1" s="2"/>
      <c r="NQN1" s="2"/>
      <c r="NQO1" s="2"/>
      <c r="NQP1" s="2"/>
      <c r="NQQ1" s="2"/>
      <c r="NQR1" s="2"/>
      <c r="NQS1" s="2"/>
      <c r="NQT1" s="2"/>
      <c r="NQU1" s="2"/>
      <c r="NQV1" s="2"/>
      <c r="NQW1" s="2"/>
      <c r="NQX1" s="2"/>
      <c r="NQY1" s="2"/>
      <c r="NQZ1" s="2"/>
      <c r="NRA1" s="2"/>
      <c r="NRB1" s="2"/>
      <c r="NRC1" s="2"/>
      <c r="NRD1" s="2"/>
      <c r="NRE1" s="2"/>
      <c r="NRF1" s="2"/>
      <c r="NRG1" s="2"/>
      <c r="NRH1" s="2"/>
      <c r="NRI1" s="2"/>
      <c r="NRJ1" s="2"/>
      <c r="NRK1" s="2"/>
      <c r="NRL1" s="2"/>
      <c r="NRM1" s="2"/>
      <c r="NRN1" s="2"/>
      <c r="NRO1" s="2"/>
      <c r="NRP1" s="2"/>
      <c r="NRQ1" s="2"/>
      <c r="NRR1" s="2"/>
      <c r="NRS1" s="2"/>
      <c r="NRT1" s="2"/>
      <c r="NRU1" s="2"/>
      <c r="NRV1" s="2"/>
      <c r="NRW1" s="2"/>
      <c r="NRX1" s="2"/>
      <c r="NRY1" s="2"/>
      <c r="NRZ1" s="2"/>
      <c r="NSA1" s="2"/>
      <c r="NSB1" s="2"/>
      <c r="NSC1" s="2"/>
      <c r="NSD1" s="2"/>
      <c r="NSE1" s="2"/>
      <c r="NSF1" s="2"/>
      <c r="NSG1" s="2"/>
      <c r="NSH1" s="2"/>
      <c r="NSI1" s="2"/>
      <c r="NSJ1" s="2"/>
      <c r="NSK1" s="2"/>
      <c r="NSL1" s="2"/>
      <c r="NSM1" s="2"/>
      <c r="NSN1" s="2"/>
      <c r="NSO1" s="2"/>
      <c r="NSP1" s="2"/>
      <c r="NSQ1" s="2"/>
      <c r="NSR1" s="2"/>
      <c r="NSS1" s="2"/>
      <c r="NST1" s="2"/>
      <c r="NSU1" s="2"/>
      <c r="NSV1" s="2"/>
      <c r="NSW1" s="2"/>
      <c r="NSX1" s="2"/>
      <c r="NSY1" s="2"/>
      <c r="NSZ1" s="2"/>
      <c r="NTA1" s="2"/>
      <c r="NTB1" s="2"/>
      <c r="NTC1" s="2"/>
      <c r="NTD1" s="2"/>
      <c r="NTE1" s="2"/>
      <c r="NTF1" s="2"/>
      <c r="NTG1" s="2"/>
      <c r="NTH1" s="2"/>
      <c r="NTI1" s="2"/>
      <c r="NTJ1" s="2"/>
      <c r="NTK1" s="2"/>
      <c r="NTL1" s="2"/>
      <c r="NTM1" s="2"/>
      <c r="NTN1" s="2"/>
      <c r="NTO1" s="2"/>
      <c r="NTP1" s="2"/>
      <c r="NTQ1" s="2"/>
      <c r="NTR1" s="2"/>
      <c r="NTS1" s="2"/>
      <c r="NTT1" s="2"/>
      <c r="NTU1" s="2"/>
      <c r="NTV1" s="2"/>
      <c r="NTW1" s="2"/>
      <c r="NTX1" s="2"/>
      <c r="NTY1" s="2"/>
      <c r="NTZ1" s="2"/>
      <c r="NUA1" s="2"/>
      <c r="NUB1" s="2"/>
      <c r="NUC1" s="2"/>
      <c r="NUD1" s="2"/>
      <c r="NUE1" s="2"/>
      <c r="NUF1" s="2"/>
      <c r="NUG1" s="2"/>
      <c r="NUH1" s="2"/>
      <c r="NUI1" s="2"/>
      <c r="NUJ1" s="2"/>
      <c r="NUK1" s="2"/>
      <c r="NUL1" s="2"/>
      <c r="NUM1" s="2"/>
      <c r="NUN1" s="2"/>
      <c r="NUO1" s="2"/>
      <c r="NUP1" s="2"/>
      <c r="NUQ1" s="2"/>
      <c r="NUR1" s="2"/>
      <c r="NUS1" s="2"/>
      <c r="NUT1" s="2"/>
      <c r="NUU1" s="2"/>
      <c r="NUV1" s="2"/>
      <c r="NUW1" s="2"/>
      <c r="NUX1" s="2"/>
      <c r="NUY1" s="2"/>
      <c r="NUZ1" s="2"/>
      <c r="NVA1" s="2"/>
      <c r="NVB1" s="2"/>
      <c r="NVC1" s="2"/>
      <c r="NVD1" s="2"/>
      <c r="NVE1" s="2"/>
      <c r="NVF1" s="2"/>
      <c r="NVG1" s="2"/>
      <c r="NVH1" s="2"/>
      <c r="NVI1" s="2"/>
      <c r="NVJ1" s="2"/>
      <c r="NVK1" s="2"/>
      <c r="NVL1" s="2"/>
      <c r="NVM1" s="2"/>
      <c r="NVN1" s="2"/>
      <c r="NVO1" s="2"/>
      <c r="NVP1" s="2"/>
      <c r="NVQ1" s="2"/>
      <c r="NVR1" s="2"/>
      <c r="NVS1" s="2"/>
      <c r="NVT1" s="2"/>
      <c r="NVU1" s="2"/>
      <c r="NVV1" s="2"/>
      <c r="NVW1" s="2"/>
      <c r="NVX1" s="2"/>
      <c r="NVY1" s="2"/>
      <c r="NVZ1" s="2"/>
      <c r="NWA1" s="2"/>
      <c r="NWB1" s="2"/>
      <c r="NWC1" s="2"/>
      <c r="NWD1" s="2"/>
      <c r="NWE1" s="2"/>
      <c r="NWF1" s="2"/>
      <c r="NWG1" s="2"/>
      <c r="NWH1" s="2"/>
      <c r="NWI1" s="2"/>
      <c r="NWJ1" s="2"/>
      <c r="NWK1" s="2"/>
      <c r="NWL1" s="2"/>
      <c r="NWM1" s="2"/>
      <c r="NWN1" s="2"/>
      <c r="NWO1" s="2"/>
      <c r="NWP1" s="2"/>
      <c r="NWQ1" s="2"/>
      <c r="NWR1" s="2"/>
      <c r="NWS1" s="2"/>
      <c r="NWT1" s="2"/>
      <c r="NWU1" s="2"/>
      <c r="NWV1" s="2"/>
      <c r="NWW1" s="2"/>
      <c r="NWX1" s="2"/>
      <c r="NWY1" s="2"/>
      <c r="NWZ1" s="2"/>
      <c r="NXA1" s="2"/>
      <c r="NXB1" s="2"/>
      <c r="NXC1" s="2"/>
      <c r="NXD1" s="2"/>
      <c r="NXE1" s="2"/>
      <c r="NXF1" s="2"/>
      <c r="NXG1" s="2"/>
      <c r="NXH1" s="2"/>
      <c r="NXI1" s="2"/>
      <c r="NXJ1" s="2"/>
      <c r="NXK1" s="2"/>
      <c r="NXL1" s="2"/>
      <c r="NXM1" s="2"/>
      <c r="NXN1" s="2"/>
      <c r="NXO1" s="2"/>
      <c r="NXP1" s="2"/>
      <c r="NXQ1" s="2"/>
      <c r="NXR1" s="2"/>
      <c r="NXS1" s="2"/>
      <c r="NXT1" s="2"/>
      <c r="NXU1" s="2"/>
      <c r="NXV1" s="2"/>
      <c r="NXW1" s="2"/>
      <c r="NXX1" s="2"/>
      <c r="NXY1" s="2"/>
      <c r="NXZ1" s="2"/>
      <c r="NYA1" s="2"/>
      <c r="NYB1" s="2"/>
      <c r="NYC1" s="2"/>
      <c r="NYD1" s="2"/>
      <c r="NYE1" s="2"/>
      <c r="NYF1" s="2"/>
      <c r="NYG1" s="2"/>
      <c r="NYH1" s="2"/>
      <c r="NYI1" s="2"/>
      <c r="NYJ1" s="2"/>
      <c r="NYK1" s="2"/>
      <c r="NYL1" s="2"/>
      <c r="NYM1" s="2"/>
      <c r="NYN1" s="2"/>
      <c r="NYO1" s="2"/>
      <c r="NYP1" s="2"/>
      <c r="NYQ1" s="2"/>
      <c r="NYR1" s="2"/>
      <c r="NYS1" s="2"/>
      <c r="NYT1" s="2"/>
      <c r="NYU1" s="2"/>
      <c r="NYV1" s="2"/>
      <c r="NYW1" s="2"/>
      <c r="NYX1" s="2"/>
      <c r="NYY1" s="2"/>
      <c r="NYZ1" s="2"/>
      <c r="NZA1" s="2"/>
      <c r="NZB1" s="2"/>
      <c r="NZC1" s="2"/>
      <c r="NZD1" s="2"/>
      <c r="NZE1" s="2"/>
      <c r="NZF1" s="2"/>
      <c r="NZG1" s="2"/>
      <c r="NZH1" s="2"/>
      <c r="NZI1" s="2"/>
      <c r="NZJ1" s="2"/>
      <c r="NZK1" s="2"/>
      <c r="NZL1" s="2"/>
      <c r="NZM1" s="2"/>
      <c r="NZN1" s="2"/>
      <c r="NZO1" s="2"/>
      <c r="NZP1" s="2"/>
      <c r="NZQ1" s="2"/>
      <c r="NZR1" s="2"/>
      <c r="NZS1" s="2"/>
      <c r="NZT1" s="2"/>
      <c r="NZU1" s="2"/>
      <c r="NZV1" s="2"/>
      <c r="NZW1" s="2"/>
      <c r="NZX1" s="2"/>
      <c r="NZY1" s="2"/>
      <c r="NZZ1" s="2"/>
      <c r="OAA1" s="2"/>
      <c r="OAB1" s="2"/>
      <c r="OAC1" s="2"/>
      <c r="OAD1" s="2"/>
      <c r="OAE1" s="2"/>
      <c r="OAF1" s="2"/>
      <c r="OAG1" s="2"/>
      <c r="OAH1" s="2"/>
      <c r="OAI1" s="2"/>
      <c r="OAJ1" s="2"/>
      <c r="OAK1" s="2"/>
      <c r="OAL1" s="2"/>
      <c r="OAM1" s="2"/>
      <c r="OAN1" s="2"/>
      <c r="OAO1" s="2"/>
      <c r="OAP1" s="2"/>
      <c r="OAQ1" s="2"/>
      <c r="OAR1" s="2"/>
      <c r="OAS1" s="2"/>
      <c r="OAT1" s="2"/>
      <c r="OAU1" s="2"/>
      <c r="OAV1" s="2"/>
      <c r="OAW1" s="2"/>
      <c r="OAX1" s="2"/>
      <c r="OAY1" s="2"/>
      <c r="OAZ1" s="2"/>
      <c r="OBA1" s="2"/>
      <c r="OBB1" s="2"/>
      <c r="OBC1" s="2"/>
      <c r="OBD1" s="2"/>
      <c r="OBE1" s="2"/>
      <c r="OBF1" s="2"/>
      <c r="OBG1" s="2"/>
      <c r="OBH1" s="2"/>
      <c r="OBI1" s="2"/>
      <c r="OBJ1" s="2"/>
      <c r="OBK1" s="2"/>
      <c r="OBL1" s="2"/>
      <c r="OBM1" s="2"/>
      <c r="OBN1" s="2"/>
      <c r="OBO1" s="2"/>
      <c r="OBP1" s="2"/>
      <c r="OBQ1" s="2"/>
      <c r="OBR1" s="2"/>
      <c r="OBS1" s="2"/>
      <c r="OBT1" s="2"/>
      <c r="OBU1" s="2"/>
      <c r="OBV1" s="2"/>
      <c r="OBW1" s="2"/>
      <c r="OBX1" s="2"/>
      <c r="OBY1" s="2"/>
      <c r="OBZ1" s="2"/>
      <c r="OCA1" s="2"/>
      <c r="OCB1" s="2"/>
      <c r="OCC1" s="2"/>
      <c r="OCD1" s="2"/>
      <c r="OCE1" s="2"/>
      <c r="OCF1" s="2"/>
      <c r="OCG1" s="2"/>
      <c r="OCH1" s="2"/>
      <c r="OCI1" s="2"/>
      <c r="OCJ1" s="2"/>
      <c r="OCK1" s="2"/>
      <c r="OCL1" s="2"/>
      <c r="OCM1" s="2"/>
      <c r="OCN1" s="2"/>
      <c r="OCO1" s="2"/>
      <c r="OCP1" s="2"/>
      <c r="OCQ1" s="2"/>
      <c r="OCR1" s="2"/>
      <c r="OCS1" s="2"/>
      <c r="OCT1" s="2"/>
      <c r="OCU1" s="2"/>
      <c r="OCV1" s="2"/>
      <c r="OCW1" s="2"/>
      <c r="OCX1" s="2"/>
      <c r="OCY1" s="2"/>
      <c r="OCZ1" s="2"/>
      <c r="ODA1" s="2"/>
      <c r="ODB1" s="2"/>
      <c r="ODC1" s="2"/>
      <c r="ODD1" s="2"/>
      <c r="ODE1" s="2"/>
      <c r="ODF1" s="2"/>
      <c r="ODG1" s="2"/>
      <c r="ODH1" s="2"/>
      <c r="ODI1" s="2"/>
      <c r="ODJ1" s="2"/>
      <c r="ODK1" s="2"/>
      <c r="ODL1" s="2"/>
      <c r="ODM1" s="2"/>
      <c r="ODN1" s="2"/>
      <c r="ODO1" s="2"/>
      <c r="ODP1" s="2"/>
      <c r="ODQ1" s="2"/>
      <c r="ODR1" s="2"/>
      <c r="ODS1" s="2"/>
      <c r="ODT1" s="2"/>
      <c r="ODU1" s="2"/>
      <c r="ODV1" s="2"/>
      <c r="ODW1" s="2"/>
      <c r="ODX1" s="2"/>
      <c r="ODY1" s="2"/>
      <c r="ODZ1" s="2"/>
      <c r="OEA1" s="2"/>
      <c r="OEB1" s="2"/>
      <c r="OEC1" s="2"/>
      <c r="OED1" s="2"/>
      <c r="OEE1" s="2"/>
      <c r="OEF1" s="2"/>
      <c r="OEG1" s="2"/>
      <c r="OEH1" s="2"/>
      <c r="OEI1" s="2"/>
      <c r="OEJ1" s="2"/>
      <c r="OEK1" s="2"/>
      <c r="OEL1" s="2"/>
      <c r="OEM1" s="2"/>
      <c r="OEN1" s="2"/>
      <c r="OEO1" s="2"/>
      <c r="OEP1" s="2"/>
      <c r="OEQ1" s="2"/>
      <c r="OER1" s="2"/>
      <c r="OES1" s="2"/>
      <c r="OET1" s="2"/>
      <c r="OEU1" s="2"/>
      <c r="OEV1" s="2"/>
      <c r="OEW1" s="2"/>
      <c r="OEX1" s="2"/>
      <c r="OEY1" s="2"/>
      <c r="OEZ1" s="2"/>
      <c r="OFA1" s="2"/>
      <c r="OFB1" s="2"/>
      <c r="OFC1" s="2"/>
      <c r="OFD1" s="2"/>
      <c r="OFE1" s="2"/>
      <c r="OFF1" s="2"/>
      <c r="OFG1" s="2"/>
      <c r="OFH1" s="2"/>
      <c r="OFI1" s="2"/>
      <c r="OFJ1" s="2"/>
      <c r="OFK1" s="2"/>
      <c r="OFL1" s="2"/>
      <c r="OFM1" s="2"/>
      <c r="OFN1" s="2"/>
      <c r="OFO1" s="2"/>
      <c r="OFP1" s="2"/>
      <c r="OFQ1" s="2"/>
      <c r="OFR1" s="2"/>
      <c r="OFS1" s="2"/>
      <c r="OFT1" s="2"/>
      <c r="OFU1" s="2"/>
      <c r="OFV1" s="2"/>
      <c r="OFW1" s="2"/>
      <c r="OFX1" s="2"/>
      <c r="OFY1" s="2"/>
      <c r="OFZ1" s="2"/>
      <c r="OGA1" s="2"/>
      <c r="OGB1" s="2"/>
      <c r="OGC1" s="2"/>
      <c r="OGD1" s="2"/>
      <c r="OGE1" s="2"/>
      <c r="OGF1" s="2"/>
      <c r="OGG1" s="2"/>
      <c r="OGH1" s="2"/>
      <c r="OGI1" s="2"/>
      <c r="OGJ1" s="2"/>
      <c r="OGK1" s="2"/>
      <c r="OGL1" s="2"/>
      <c r="OGM1" s="2"/>
      <c r="OGN1" s="2"/>
      <c r="OGO1" s="2"/>
      <c r="OGP1" s="2"/>
      <c r="OGQ1" s="2"/>
      <c r="OGR1" s="2"/>
      <c r="OGS1" s="2"/>
      <c r="OGT1" s="2"/>
      <c r="OGU1" s="2"/>
      <c r="OGV1" s="2"/>
      <c r="OGW1" s="2"/>
      <c r="OGX1" s="2"/>
      <c r="OGY1" s="2"/>
      <c r="OGZ1" s="2"/>
      <c r="OHA1" s="2"/>
      <c r="OHB1" s="2"/>
      <c r="OHC1" s="2"/>
      <c r="OHD1" s="2"/>
      <c r="OHE1" s="2"/>
      <c r="OHF1" s="2"/>
      <c r="OHG1" s="2"/>
      <c r="OHH1" s="2"/>
      <c r="OHI1" s="2"/>
      <c r="OHJ1" s="2"/>
      <c r="OHK1" s="2"/>
      <c r="OHL1" s="2"/>
      <c r="OHM1" s="2"/>
      <c r="OHN1" s="2"/>
      <c r="OHO1" s="2"/>
      <c r="OHP1" s="2"/>
      <c r="OHQ1" s="2"/>
      <c r="OHR1" s="2"/>
      <c r="OHS1" s="2"/>
      <c r="OHT1" s="2"/>
      <c r="OHU1" s="2"/>
      <c r="OHV1" s="2"/>
      <c r="OHW1" s="2"/>
      <c r="OHX1" s="2"/>
      <c r="OHY1" s="2"/>
      <c r="OHZ1" s="2"/>
      <c r="OIA1" s="2"/>
      <c r="OIB1" s="2"/>
      <c r="OIC1" s="2"/>
      <c r="OID1" s="2"/>
      <c r="OIE1" s="2"/>
      <c r="OIF1" s="2"/>
      <c r="OIG1" s="2"/>
      <c r="OIH1" s="2"/>
      <c r="OII1" s="2"/>
      <c r="OIJ1" s="2"/>
      <c r="OIK1" s="2"/>
      <c r="OIL1" s="2"/>
      <c r="OIM1" s="2"/>
      <c r="OIN1" s="2"/>
      <c r="OIO1" s="2"/>
      <c r="OIP1" s="2"/>
      <c r="OIQ1" s="2"/>
      <c r="OIR1" s="2"/>
      <c r="OIS1" s="2"/>
      <c r="OIT1" s="2"/>
      <c r="OIU1" s="2"/>
      <c r="OIV1" s="2"/>
      <c r="OIW1" s="2"/>
      <c r="OIX1" s="2"/>
      <c r="OIY1" s="2"/>
      <c r="OIZ1" s="2"/>
      <c r="OJA1" s="2"/>
      <c r="OJB1" s="2"/>
      <c r="OJC1" s="2"/>
      <c r="OJD1" s="2"/>
      <c r="OJE1" s="2"/>
      <c r="OJF1" s="2"/>
      <c r="OJG1" s="2"/>
      <c r="OJH1" s="2"/>
      <c r="OJI1" s="2"/>
      <c r="OJJ1" s="2"/>
      <c r="OJK1" s="2"/>
      <c r="OJL1" s="2"/>
      <c r="OJM1" s="2"/>
      <c r="OJN1" s="2"/>
      <c r="OJO1" s="2"/>
      <c r="OJP1" s="2"/>
      <c r="OJQ1" s="2"/>
      <c r="OJR1" s="2"/>
      <c r="OJS1" s="2"/>
      <c r="OJT1" s="2"/>
      <c r="OJU1" s="2"/>
      <c r="OJV1" s="2"/>
      <c r="OJW1" s="2"/>
      <c r="OJX1" s="2"/>
      <c r="OJY1" s="2"/>
      <c r="OJZ1" s="2"/>
      <c r="OKA1" s="2"/>
      <c r="OKB1" s="2"/>
      <c r="OKC1" s="2"/>
      <c r="OKD1" s="2"/>
      <c r="OKE1" s="2"/>
      <c r="OKF1" s="2"/>
      <c r="OKG1" s="2"/>
      <c r="OKH1" s="2"/>
      <c r="OKI1" s="2"/>
      <c r="OKJ1" s="2"/>
      <c r="OKK1" s="2"/>
      <c r="OKL1" s="2"/>
      <c r="OKM1" s="2"/>
      <c r="OKN1" s="2"/>
      <c r="OKO1" s="2"/>
      <c r="OKP1" s="2"/>
      <c r="OKQ1" s="2"/>
      <c r="OKR1" s="2"/>
      <c r="OKS1" s="2"/>
      <c r="OKT1" s="2"/>
      <c r="OKU1" s="2"/>
      <c r="OKV1" s="2"/>
      <c r="OKW1" s="2"/>
      <c r="OKX1" s="2"/>
      <c r="OKY1" s="2"/>
      <c r="OKZ1" s="2"/>
      <c r="OLA1" s="2"/>
      <c r="OLB1" s="2"/>
      <c r="OLC1" s="2"/>
      <c r="OLD1" s="2"/>
      <c r="OLE1" s="2"/>
      <c r="OLF1" s="2"/>
      <c r="OLG1" s="2"/>
      <c r="OLH1" s="2"/>
      <c r="OLI1" s="2"/>
      <c r="OLJ1" s="2"/>
      <c r="OLK1" s="2"/>
      <c r="OLL1" s="2"/>
      <c r="OLM1" s="2"/>
      <c r="OLN1" s="2"/>
      <c r="OLO1" s="2"/>
      <c r="OLP1" s="2"/>
      <c r="OLQ1" s="2"/>
      <c r="OLR1" s="2"/>
      <c r="OLS1" s="2"/>
      <c r="OLT1" s="2"/>
      <c r="OLU1" s="2"/>
      <c r="OLV1" s="2"/>
      <c r="OLW1" s="2"/>
      <c r="OLX1" s="2"/>
      <c r="OLY1" s="2"/>
      <c r="OLZ1" s="2"/>
      <c r="OMA1" s="2"/>
      <c r="OMB1" s="2"/>
      <c r="OMC1" s="2"/>
      <c r="OMD1" s="2"/>
      <c r="OME1" s="2"/>
      <c r="OMF1" s="2"/>
      <c r="OMG1" s="2"/>
      <c r="OMH1" s="2"/>
      <c r="OMI1" s="2"/>
      <c r="OMJ1" s="2"/>
      <c r="OMK1" s="2"/>
      <c r="OML1" s="2"/>
      <c r="OMM1" s="2"/>
      <c r="OMN1" s="2"/>
      <c r="OMO1" s="2"/>
      <c r="OMP1" s="2"/>
      <c r="OMQ1" s="2"/>
      <c r="OMR1" s="2"/>
      <c r="OMS1" s="2"/>
      <c r="OMT1" s="2"/>
      <c r="OMU1" s="2"/>
      <c r="OMV1" s="2"/>
      <c r="OMW1" s="2"/>
      <c r="OMX1" s="2"/>
      <c r="OMY1" s="2"/>
      <c r="OMZ1" s="2"/>
      <c r="ONA1" s="2"/>
      <c r="ONB1" s="2"/>
      <c r="ONC1" s="2"/>
      <c r="OND1" s="2"/>
      <c r="ONE1" s="2"/>
      <c r="ONF1" s="2"/>
      <c r="ONG1" s="2"/>
      <c r="ONH1" s="2"/>
      <c r="ONI1" s="2"/>
      <c r="ONJ1" s="2"/>
      <c r="ONK1" s="2"/>
      <c r="ONL1" s="2"/>
      <c r="ONM1" s="2"/>
      <c r="ONN1" s="2"/>
      <c r="ONO1" s="2"/>
      <c r="ONP1" s="2"/>
      <c r="ONQ1" s="2"/>
      <c r="ONR1" s="2"/>
      <c r="ONS1" s="2"/>
      <c r="ONT1" s="2"/>
      <c r="ONU1" s="2"/>
      <c r="ONV1" s="2"/>
      <c r="ONW1" s="2"/>
      <c r="ONX1" s="2"/>
      <c r="ONY1" s="2"/>
      <c r="ONZ1" s="2"/>
      <c r="OOA1" s="2"/>
      <c r="OOB1" s="2"/>
      <c r="OOC1" s="2"/>
      <c r="OOD1" s="2"/>
      <c r="OOE1" s="2"/>
      <c r="OOF1" s="2"/>
      <c r="OOG1" s="2"/>
      <c r="OOH1" s="2"/>
      <c r="OOI1" s="2"/>
      <c r="OOJ1" s="2"/>
      <c r="OOK1" s="2"/>
      <c r="OOL1" s="2"/>
      <c r="OOM1" s="2"/>
      <c r="OON1" s="2"/>
      <c r="OOO1" s="2"/>
      <c r="OOP1" s="2"/>
      <c r="OOQ1" s="2"/>
      <c r="OOR1" s="2"/>
      <c r="OOS1" s="2"/>
      <c r="OOT1" s="2"/>
      <c r="OOU1" s="2"/>
      <c r="OOV1" s="2"/>
      <c r="OOW1" s="2"/>
      <c r="OOX1" s="2"/>
      <c r="OOY1" s="2"/>
      <c r="OOZ1" s="2"/>
      <c r="OPA1" s="2"/>
      <c r="OPB1" s="2"/>
      <c r="OPC1" s="2"/>
      <c r="OPD1" s="2"/>
      <c r="OPE1" s="2"/>
      <c r="OPF1" s="2"/>
      <c r="OPG1" s="2"/>
      <c r="OPH1" s="2"/>
      <c r="OPI1" s="2"/>
      <c r="OPJ1" s="2"/>
      <c r="OPK1" s="2"/>
      <c r="OPL1" s="2"/>
      <c r="OPM1" s="2"/>
      <c r="OPN1" s="2"/>
      <c r="OPO1" s="2"/>
      <c r="OPP1" s="2"/>
      <c r="OPQ1" s="2"/>
      <c r="OPR1" s="2"/>
      <c r="OPS1" s="2"/>
      <c r="OPT1" s="2"/>
      <c r="OPU1" s="2"/>
      <c r="OPV1" s="2"/>
      <c r="OPW1" s="2"/>
      <c r="OPX1" s="2"/>
      <c r="OPY1" s="2"/>
      <c r="OPZ1" s="2"/>
      <c r="OQA1" s="2"/>
      <c r="OQB1" s="2"/>
      <c r="OQC1" s="2"/>
      <c r="OQD1" s="2"/>
      <c r="OQE1" s="2"/>
      <c r="OQF1" s="2"/>
      <c r="OQG1" s="2"/>
      <c r="OQH1" s="2"/>
      <c r="OQI1" s="2"/>
      <c r="OQJ1" s="2"/>
      <c r="OQK1" s="2"/>
      <c r="OQL1" s="2"/>
      <c r="OQM1" s="2"/>
      <c r="OQN1" s="2"/>
      <c r="OQO1" s="2"/>
      <c r="OQP1" s="2"/>
      <c r="OQQ1" s="2"/>
      <c r="OQR1" s="2"/>
      <c r="OQS1" s="2"/>
      <c r="OQT1" s="2"/>
      <c r="OQU1" s="2"/>
      <c r="OQV1" s="2"/>
      <c r="OQW1" s="2"/>
      <c r="OQX1" s="2"/>
      <c r="OQY1" s="2"/>
      <c r="OQZ1" s="2"/>
      <c r="ORA1" s="2"/>
      <c r="ORB1" s="2"/>
      <c r="ORC1" s="2"/>
      <c r="ORD1" s="2"/>
      <c r="ORE1" s="2"/>
      <c r="ORF1" s="2"/>
      <c r="ORG1" s="2"/>
      <c r="ORH1" s="2"/>
      <c r="ORI1" s="2"/>
      <c r="ORJ1" s="2"/>
      <c r="ORK1" s="2"/>
      <c r="ORL1" s="2"/>
      <c r="ORM1" s="2"/>
      <c r="ORN1" s="2"/>
      <c r="ORO1" s="2"/>
      <c r="ORP1" s="2"/>
      <c r="ORQ1" s="2"/>
      <c r="ORR1" s="2"/>
      <c r="ORS1" s="2"/>
      <c r="ORT1" s="2"/>
      <c r="ORU1" s="2"/>
      <c r="ORV1" s="2"/>
      <c r="ORW1" s="2"/>
      <c r="ORX1" s="2"/>
      <c r="ORY1" s="2"/>
      <c r="ORZ1" s="2"/>
      <c r="OSA1" s="2"/>
      <c r="OSB1" s="2"/>
      <c r="OSC1" s="2"/>
      <c r="OSD1" s="2"/>
      <c r="OSE1" s="2"/>
      <c r="OSF1" s="2"/>
      <c r="OSG1" s="2"/>
      <c r="OSH1" s="2"/>
      <c r="OSI1" s="2"/>
      <c r="OSJ1" s="2"/>
      <c r="OSK1" s="2"/>
      <c r="OSL1" s="2"/>
      <c r="OSM1" s="2"/>
      <c r="OSN1" s="2"/>
      <c r="OSO1" s="2"/>
      <c r="OSP1" s="2"/>
      <c r="OSQ1" s="2"/>
      <c r="OSR1" s="2"/>
      <c r="OSS1" s="2"/>
      <c r="OST1" s="2"/>
      <c r="OSU1" s="2"/>
      <c r="OSV1" s="2"/>
      <c r="OSW1" s="2"/>
      <c r="OSX1" s="2"/>
      <c r="OSY1" s="2"/>
      <c r="OSZ1" s="2"/>
      <c r="OTA1" s="2"/>
      <c r="OTB1" s="2"/>
      <c r="OTC1" s="2"/>
      <c r="OTD1" s="2"/>
      <c r="OTE1" s="2"/>
      <c r="OTF1" s="2"/>
      <c r="OTG1" s="2"/>
      <c r="OTH1" s="2"/>
      <c r="OTI1" s="2"/>
      <c r="OTJ1" s="2"/>
      <c r="OTK1" s="2"/>
      <c r="OTL1" s="2"/>
      <c r="OTM1" s="2"/>
      <c r="OTN1" s="2"/>
      <c r="OTO1" s="2"/>
      <c r="OTP1" s="2"/>
      <c r="OTQ1" s="2"/>
      <c r="OTR1" s="2"/>
      <c r="OTS1" s="2"/>
      <c r="OTT1" s="2"/>
      <c r="OTU1" s="2"/>
      <c r="OTV1" s="2"/>
      <c r="OTW1" s="2"/>
      <c r="OTX1" s="2"/>
      <c r="OTY1" s="2"/>
      <c r="OTZ1" s="2"/>
      <c r="OUA1" s="2"/>
      <c r="OUB1" s="2"/>
      <c r="OUC1" s="2"/>
      <c r="OUD1" s="2"/>
      <c r="OUE1" s="2"/>
      <c r="OUF1" s="2"/>
      <c r="OUG1" s="2"/>
      <c r="OUH1" s="2"/>
      <c r="OUI1" s="2"/>
      <c r="OUJ1" s="2"/>
      <c r="OUK1" s="2"/>
      <c r="OUL1" s="2"/>
      <c r="OUM1" s="2"/>
      <c r="OUN1" s="2"/>
      <c r="OUO1" s="2"/>
      <c r="OUP1" s="2"/>
      <c r="OUQ1" s="2"/>
      <c r="OUR1" s="2"/>
      <c r="OUS1" s="2"/>
      <c r="OUT1" s="2"/>
      <c r="OUU1" s="2"/>
      <c r="OUV1" s="2"/>
      <c r="OUW1" s="2"/>
      <c r="OUX1" s="2"/>
      <c r="OUY1" s="2"/>
      <c r="OUZ1" s="2"/>
      <c r="OVA1" s="2"/>
      <c r="OVB1" s="2"/>
      <c r="OVC1" s="2"/>
      <c r="OVD1" s="2"/>
      <c r="OVE1" s="2"/>
      <c r="OVF1" s="2"/>
      <c r="OVG1" s="2"/>
      <c r="OVH1" s="2"/>
      <c r="OVI1" s="2"/>
      <c r="OVJ1" s="2"/>
      <c r="OVK1" s="2"/>
      <c r="OVL1" s="2"/>
      <c r="OVM1" s="2"/>
      <c r="OVN1" s="2"/>
      <c r="OVO1" s="2"/>
      <c r="OVP1" s="2"/>
      <c r="OVQ1" s="2"/>
      <c r="OVR1" s="2"/>
      <c r="OVS1" s="2"/>
      <c r="OVT1" s="2"/>
      <c r="OVU1" s="2"/>
      <c r="OVV1" s="2"/>
      <c r="OVW1" s="2"/>
      <c r="OVX1" s="2"/>
      <c r="OVY1" s="2"/>
      <c r="OVZ1" s="2"/>
      <c r="OWA1" s="2"/>
      <c r="OWB1" s="2"/>
      <c r="OWC1" s="2"/>
      <c r="OWD1" s="2"/>
      <c r="OWE1" s="2"/>
      <c r="OWF1" s="2"/>
      <c r="OWG1" s="2"/>
      <c r="OWH1" s="2"/>
      <c r="OWI1" s="2"/>
      <c r="OWJ1" s="2"/>
      <c r="OWK1" s="2"/>
      <c r="OWL1" s="2"/>
      <c r="OWM1" s="2"/>
      <c r="OWN1" s="2"/>
      <c r="OWO1" s="2"/>
      <c r="OWP1" s="2"/>
      <c r="OWQ1" s="2"/>
      <c r="OWR1" s="2"/>
      <c r="OWS1" s="2"/>
      <c r="OWT1" s="2"/>
      <c r="OWU1" s="2"/>
      <c r="OWV1" s="2"/>
      <c r="OWW1" s="2"/>
      <c r="OWX1" s="2"/>
      <c r="OWY1" s="2"/>
      <c r="OWZ1" s="2"/>
      <c r="OXA1" s="2"/>
      <c r="OXB1" s="2"/>
      <c r="OXC1" s="2"/>
      <c r="OXD1" s="2"/>
      <c r="OXE1" s="2"/>
      <c r="OXF1" s="2"/>
      <c r="OXG1" s="2"/>
      <c r="OXH1" s="2"/>
      <c r="OXI1" s="2"/>
      <c r="OXJ1" s="2"/>
      <c r="OXK1" s="2"/>
      <c r="OXL1" s="2"/>
      <c r="OXM1" s="2"/>
      <c r="OXN1" s="2"/>
      <c r="OXO1" s="2"/>
      <c r="OXP1" s="2"/>
      <c r="OXQ1" s="2"/>
      <c r="OXR1" s="2"/>
      <c r="OXS1" s="2"/>
      <c r="OXT1" s="2"/>
      <c r="OXU1" s="2"/>
      <c r="OXV1" s="2"/>
      <c r="OXW1" s="2"/>
      <c r="OXX1" s="2"/>
      <c r="OXY1" s="2"/>
      <c r="OXZ1" s="2"/>
      <c r="OYA1" s="2"/>
      <c r="OYB1" s="2"/>
      <c r="OYC1" s="2"/>
      <c r="OYD1" s="2"/>
      <c r="OYE1" s="2"/>
      <c r="OYF1" s="2"/>
      <c r="OYG1" s="2"/>
      <c r="OYH1" s="2"/>
      <c r="OYI1" s="2"/>
      <c r="OYJ1" s="2"/>
      <c r="OYK1" s="2"/>
      <c r="OYL1" s="2"/>
      <c r="OYM1" s="2"/>
      <c r="OYN1" s="2"/>
      <c r="OYO1" s="2"/>
      <c r="OYP1" s="2"/>
      <c r="OYQ1" s="2"/>
      <c r="OYR1" s="2"/>
      <c r="OYS1" s="2"/>
      <c r="OYT1" s="2"/>
      <c r="OYU1" s="2"/>
      <c r="OYV1" s="2"/>
      <c r="OYW1" s="2"/>
      <c r="OYX1" s="2"/>
      <c r="OYY1" s="2"/>
      <c r="OYZ1" s="2"/>
      <c r="OZA1" s="2"/>
      <c r="OZB1" s="2"/>
      <c r="OZC1" s="2"/>
      <c r="OZD1" s="2"/>
      <c r="OZE1" s="2"/>
      <c r="OZF1" s="2"/>
      <c r="OZG1" s="2"/>
      <c r="OZH1" s="2"/>
      <c r="OZI1" s="2"/>
      <c r="OZJ1" s="2"/>
      <c r="OZK1" s="2"/>
      <c r="OZL1" s="2"/>
      <c r="OZM1" s="2"/>
      <c r="OZN1" s="2"/>
      <c r="OZO1" s="2"/>
      <c r="OZP1" s="2"/>
      <c r="OZQ1" s="2"/>
      <c r="OZR1" s="2"/>
      <c r="OZS1" s="2"/>
      <c r="OZT1" s="2"/>
      <c r="OZU1" s="2"/>
      <c r="OZV1" s="2"/>
      <c r="OZW1" s="2"/>
      <c r="OZX1" s="2"/>
      <c r="OZY1" s="2"/>
      <c r="OZZ1" s="2"/>
      <c r="PAA1" s="2"/>
      <c r="PAB1" s="2"/>
      <c r="PAC1" s="2"/>
      <c r="PAD1" s="2"/>
      <c r="PAE1" s="2"/>
      <c r="PAF1" s="2"/>
      <c r="PAG1" s="2"/>
      <c r="PAH1" s="2"/>
      <c r="PAI1" s="2"/>
      <c r="PAJ1" s="2"/>
      <c r="PAK1" s="2"/>
      <c r="PAL1" s="2"/>
      <c r="PAM1" s="2"/>
      <c r="PAN1" s="2"/>
      <c r="PAO1" s="2"/>
      <c r="PAP1" s="2"/>
      <c r="PAQ1" s="2"/>
      <c r="PAR1" s="2"/>
      <c r="PAS1" s="2"/>
      <c r="PAT1" s="2"/>
      <c r="PAU1" s="2"/>
      <c r="PAV1" s="2"/>
      <c r="PAW1" s="2"/>
      <c r="PAX1" s="2"/>
      <c r="PAY1" s="2"/>
      <c r="PAZ1" s="2"/>
      <c r="PBA1" s="2"/>
      <c r="PBB1" s="2"/>
      <c r="PBC1" s="2"/>
      <c r="PBD1" s="2"/>
      <c r="PBE1" s="2"/>
      <c r="PBF1" s="2"/>
      <c r="PBG1" s="2"/>
      <c r="PBH1" s="2"/>
      <c r="PBI1" s="2"/>
      <c r="PBJ1" s="2"/>
      <c r="PBK1" s="2"/>
      <c r="PBL1" s="2"/>
      <c r="PBM1" s="2"/>
      <c r="PBN1" s="2"/>
      <c r="PBO1" s="2"/>
      <c r="PBP1" s="2"/>
      <c r="PBQ1" s="2"/>
      <c r="PBR1" s="2"/>
      <c r="PBS1" s="2"/>
      <c r="PBT1" s="2"/>
      <c r="PBU1" s="2"/>
      <c r="PBV1" s="2"/>
      <c r="PBW1" s="2"/>
      <c r="PBX1" s="2"/>
      <c r="PBY1" s="2"/>
      <c r="PBZ1" s="2"/>
      <c r="PCA1" s="2"/>
      <c r="PCB1" s="2"/>
      <c r="PCC1" s="2"/>
      <c r="PCD1" s="2"/>
      <c r="PCE1" s="2"/>
      <c r="PCF1" s="2"/>
      <c r="PCG1" s="2"/>
      <c r="PCH1" s="2"/>
      <c r="PCI1" s="2"/>
      <c r="PCJ1" s="2"/>
      <c r="PCK1" s="2"/>
      <c r="PCL1" s="2"/>
      <c r="PCM1" s="2"/>
      <c r="PCN1" s="2"/>
      <c r="PCO1" s="2"/>
      <c r="PCP1" s="2"/>
      <c r="PCQ1" s="2"/>
      <c r="PCR1" s="2"/>
      <c r="PCS1" s="2"/>
      <c r="PCT1" s="2"/>
      <c r="PCU1" s="2"/>
      <c r="PCV1" s="2"/>
      <c r="PCW1" s="2"/>
      <c r="PCX1" s="2"/>
      <c r="PCY1" s="2"/>
      <c r="PCZ1" s="2"/>
      <c r="PDA1" s="2"/>
      <c r="PDB1" s="2"/>
      <c r="PDC1" s="2"/>
      <c r="PDD1" s="2"/>
      <c r="PDE1" s="2"/>
      <c r="PDF1" s="2"/>
      <c r="PDG1" s="2"/>
      <c r="PDH1" s="2"/>
      <c r="PDI1" s="2"/>
      <c r="PDJ1" s="2"/>
      <c r="PDK1" s="2"/>
      <c r="PDL1" s="2"/>
      <c r="PDM1" s="2"/>
      <c r="PDN1" s="2"/>
      <c r="PDO1" s="2"/>
      <c r="PDP1" s="2"/>
      <c r="PDQ1" s="2"/>
      <c r="PDR1" s="2"/>
      <c r="PDS1" s="2"/>
      <c r="PDT1" s="2"/>
      <c r="PDU1" s="2"/>
      <c r="PDV1" s="2"/>
      <c r="PDW1" s="2"/>
      <c r="PDX1" s="2"/>
      <c r="PDY1" s="2"/>
      <c r="PDZ1" s="2"/>
      <c r="PEA1" s="2"/>
      <c r="PEB1" s="2"/>
      <c r="PEC1" s="2"/>
      <c r="PED1" s="2"/>
      <c r="PEE1" s="2"/>
      <c r="PEF1" s="2"/>
      <c r="PEG1" s="2"/>
      <c r="PEH1" s="2"/>
      <c r="PEI1" s="2"/>
      <c r="PEJ1" s="2"/>
      <c r="PEK1" s="2"/>
      <c r="PEL1" s="2"/>
      <c r="PEM1" s="2"/>
      <c r="PEN1" s="2"/>
      <c r="PEO1" s="2"/>
      <c r="PEP1" s="2"/>
      <c r="PEQ1" s="2"/>
      <c r="PER1" s="2"/>
      <c r="PES1" s="2"/>
      <c r="PET1" s="2"/>
      <c r="PEU1" s="2"/>
      <c r="PEV1" s="2"/>
      <c r="PEW1" s="2"/>
      <c r="PEX1" s="2"/>
      <c r="PEY1" s="2"/>
      <c r="PEZ1" s="2"/>
      <c r="PFA1" s="2"/>
      <c r="PFB1" s="2"/>
      <c r="PFC1" s="2"/>
      <c r="PFD1" s="2"/>
      <c r="PFE1" s="2"/>
      <c r="PFF1" s="2"/>
      <c r="PFG1" s="2"/>
      <c r="PFH1" s="2"/>
      <c r="PFI1" s="2"/>
      <c r="PFJ1" s="2"/>
      <c r="PFK1" s="2"/>
      <c r="PFL1" s="2"/>
      <c r="PFM1" s="2"/>
      <c r="PFN1" s="2"/>
      <c r="PFO1" s="2"/>
      <c r="PFP1" s="2"/>
      <c r="PFQ1" s="2"/>
      <c r="PFR1" s="2"/>
      <c r="PFS1" s="2"/>
      <c r="PFT1" s="2"/>
      <c r="PFU1" s="2"/>
      <c r="PFV1" s="2"/>
      <c r="PFW1" s="2"/>
      <c r="PFX1" s="2"/>
      <c r="PFY1" s="2"/>
      <c r="PFZ1" s="2"/>
      <c r="PGA1" s="2"/>
      <c r="PGB1" s="2"/>
      <c r="PGC1" s="2"/>
      <c r="PGD1" s="2"/>
      <c r="PGE1" s="2"/>
      <c r="PGF1" s="2"/>
      <c r="PGG1" s="2"/>
      <c r="PGH1" s="2"/>
      <c r="PGI1" s="2"/>
      <c r="PGJ1" s="2"/>
      <c r="PGK1" s="2"/>
      <c r="PGL1" s="2"/>
      <c r="PGM1" s="2"/>
      <c r="PGN1" s="2"/>
      <c r="PGO1" s="2"/>
      <c r="PGP1" s="2"/>
      <c r="PGQ1" s="2"/>
      <c r="PGR1" s="2"/>
      <c r="PGS1" s="2"/>
      <c r="PGT1" s="2"/>
      <c r="PGU1" s="2"/>
      <c r="PGV1" s="2"/>
      <c r="PGW1" s="2"/>
      <c r="PGX1" s="2"/>
      <c r="PGY1" s="2"/>
      <c r="PGZ1" s="2"/>
      <c r="PHA1" s="2"/>
      <c r="PHB1" s="2"/>
      <c r="PHC1" s="2"/>
      <c r="PHD1" s="2"/>
      <c r="PHE1" s="2"/>
      <c r="PHF1" s="2"/>
      <c r="PHG1" s="2"/>
      <c r="PHH1" s="2"/>
      <c r="PHI1" s="2"/>
      <c r="PHJ1" s="2"/>
      <c r="PHK1" s="2"/>
      <c r="PHL1" s="2"/>
      <c r="PHM1" s="2"/>
      <c r="PHN1" s="2"/>
      <c r="PHO1" s="2"/>
      <c r="PHP1" s="2"/>
      <c r="PHQ1" s="2"/>
      <c r="PHR1" s="2"/>
      <c r="PHS1" s="2"/>
      <c r="PHT1" s="2"/>
      <c r="PHU1" s="2"/>
      <c r="PHV1" s="2"/>
      <c r="PHW1" s="2"/>
      <c r="PHX1" s="2"/>
      <c r="PHY1" s="2"/>
      <c r="PHZ1" s="2"/>
      <c r="PIA1" s="2"/>
      <c r="PIB1" s="2"/>
      <c r="PIC1" s="2"/>
      <c r="PID1" s="2"/>
      <c r="PIE1" s="2"/>
      <c r="PIF1" s="2"/>
      <c r="PIG1" s="2"/>
      <c r="PIH1" s="2"/>
      <c r="PII1" s="2"/>
      <c r="PIJ1" s="2"/>
      <c r="PIK1" s="2"/>
      <c r="PIL1" s="2"/>
      <c r="PIM1" s="2"/>
      <c r="PIN1" s="2"/>
      <c r="PIO1" s="2"/>
      <c r="PIP1" s="2"/>
      <c r="PIQ1" s="2"/>
      <c r="PIR1" s="2"/>
      <c r="PIS1" s="2"/>
      <c r="PIT1" s="2"/>
      <c r="PIU1" s="2"/>
      <c r="PIV1" s="2"/>
      <c r="PIW1" s="2"/>
      <c r="PIX1" s="2"/>
      <c r="PIY1" s="2"/>
      <c r="PIZ1" s="2"/>
      <c r="PJA1" s="2"/>
      <c r="PJB1" s="2"/>
      <c r="PJC1" s="2"/>
      <c r="PJD1" s="2"/>
      <c r="PJE1" s="2"/>
      <c r="PJF1" s="2"/>
      <c r="PJG1" s="2"/>
      <c r="PJH1" s="2"/>
      <c r="PJI1" s="2"/>
      <c r="PJJ1" s="2"/>
      <c r="PJK1" s="2"/>
      <c r="PJL1" s="2"/>
      <c r="PJM1" s="2"/>
      <c r="PJN1" s="2"/>
      <c r="PJO1" s="2"/>
      <c r="PJP1" s="2"/>
      <c r="PJQ1" s="2"/>
      <c r="PJR1" s="2"/>
      <c r="PJS1" s="2"/>
      <c r="PJT1" s="2"/>
      <c r="PJU1" s="2"/>
      <c r="PJV1" s="2"/>
      <c r="PJW1" s="2"/>
      <c r="PJX1" s="2"/>
      <c r="PJY1" s="2"/>
      <c r="PJZ1" s="2"/>
      <c r="PKA1" s="2"/>
      <c r="PKB1" s="2"/>
      <c r="PKC1" s="2"/>
      <c r="PKD1" s="2"/>
      <c r="PKE1" s="2"/>
      <c r="PKF1" s="2"/>
      <c r="PKG1" s="2"/>
      <c r="PKH1" s="2"/>
      <c r="PKI1" s="2"/>
      <c r="PKJ1" s="2"/>
      <c r="PKK1" s="2"/>
      <c r="PKL1" s="2"/>
      <c r="PKM1" s="2"/>
      <c r="PKN1" s="2"/>
      <c r="PKO1" s="2"/>
      <c r="PKP1" s="2"/>
      <c r="PKQ1" s="2"/>
      <c r="PKR1" s="2"/>
      <c r="PKS1" s="2"/>
      <c r="PKT1" s="2"/>
      <c r="PKU1" s="2"/>
      <c r="PKV1" s="2"/>
      <c r="PKW1" s="2"/>
      <c r="PKX1" s="2"/>
      <c r="PKY1" s="2"/>
      <c r="PKZ1" s="2"/>
      <c r="PLA1" s="2"/>
      <c r="PLB1" s="2"/>
      <c r="PLC1" s="2"/>
      <c r="PLD1" s="2"/>
      <c r="PLE1" s="2"/>
      <c r="PLF1" s="2"/>
      <c r="PLG1" s="2"/>
      <c r="PLH1" s="2"/>
      <c r="PLI1" s="2"/>
      <c r="PLJ1" s="2"/>
      <c r="PLK1" s="2"/>
      <c r="PLL1" s="2"/>
      <c r="PLM1" s="2"/>
      <c r="PLN1" s="2"/>
      <c r="PLO1" s="2"/>
      <c r="PLP1" s="2"/>
      <c r="PLQ1" s="2"/>
      <c r="PLR1" s="2"/>
      <c r="PLS1" s="2"/>
      <c r="PLT1" s="2"/>
      <c r="PLU1" s="2"/>
      <c r="PLV1" s="2"/>
      <c r="PLW1" s="2"/>
      <c r="PLX1" s="2"/>
      <c r="PLY1" s="2"/>
      <c r="PLZ1" s="2"/>
      <c r="PMA1" s="2"/>
      <c r="PMB1" s="2"/>
      <c r="PMC1" s="2"/>
      <c r="PMD1" s="2"/>
      <c r="PME1" s="2"/>
      <c r="PMF1" s="2"/>
      <c r="PMG1" s="2"/>
      <c r="PMH1" s="2"/>
      <c r="PMI1" s="2"/>
      <c r="PMJ1" s="2"/>
      <c r="PMK1" s="2"/>
      <c r="PML1" s="2"/>
      <c r="PMM1" s="2"/>
      <c r="PMN1" s="2"/>
      <c r="PMO1" s="2"/>
      <c r="PMP1" s="2"/>
      <c r="PMQ1" s="2"/>
      <c r="PMR1" s="2"/>
      <c r="PMS1" s="2"/>
      <c r="PMT1" s="2"/>
      <c r="PMU1" s="2"/>
      <c r="PMV1" s="2"/>
      <c r="PMW1" s="2"/>
      <c r="PMX1" s="2"/>
      <c r="PMY1" s="2"/>
      <c r="PMZ1" s="2"/>
      <c r="PNA1" s="2"/>
      <c r="PNB1" s="2"/>
      <c r="PNC1" s="2"/>
      <c r="PND1" s="2"/>
      <c r="PNE1" s="2"/>
      <c r="PNF1" s="2"/>
      <c r="PNG1" s="2"/>
      <c r="PNH1" s="2"/>
      <c r="PNI1" s="2"/>
      <c r="PNJ1" s="2"/>
      <c r="PNK1" s="2"/>
      <c r="PNL1" s="2"/>
      <c r="PNM1" s="2"/>
      <c r="PNN1" s="2"/>
      <c r="PNO1" s="2"/>
      <c r="PNP1" s="2"/>
      <c r="PNQ1" s="2"/>
      <c r="PNR1" s="2"/>
      <c r="PNS1" s="2"/>
      <c r="PNT1" s="2"/>
      <c r="PNU1" s="2"/>
      <c r="PNV1" s="2"/>
      <c r="PNW1" s="2"/>
      <c r="PNX1" s="2"/>
      <c r="PNY1" s="2"/>
      <c r="PNZ1" s="2"/>
      <c r="POA1" s="2"/>
      <c r="POB1" s="2"/>
      <c r="POC1" s="2"/>
      <c r="POD1" s="2"/>
      <c r="POE1" s="2"/>
      <c r="POF1" s="2"/>
      <c r="POG1" s="2"/>
      <c r="POH1" s="2"/>
      <c r="POI1" s="2"/>
      <c r="POJ1" s="2"/>
      <c r="POK1" s="2"/>
      <c r="POL1" s="2"/>
      <c r="POM1" s="2"/>
      <c r="PON1" s="2"/>
      <c r="POO1" s="2"/>
      <c r="POP1" s="2"/>
      <c r="POQ1" s="2"/>
      <c r="POR1" s="2"/>
      <c r="POS1" s="2"/>
      <c r="POT1" s="2"/>
      <c r="POU1" s="2"/>
      <c r="POV1" s="2"/>
      <c r="POW1" s="2"/>
      <c r="POX1" s="2"/>
      <c r="POY1" s="2"/>
      <c r="POZ1" s="2"/>
      <c r="PPA1" s="2"/>
      <c r="PPB1" s="2"/>
      <c r="PPC1" s="2"/>
      <c r="PPD1" s="2"/>
      <c r="PPE1" s="2"/>
      <c r="PPF1" s="2"/>
      <c r="PPG1" s="2"/>
      <c r="PPH1" s="2"/>
      <c r="PPI1" s="2"/>
      <c r="PPJ1" s="2"/>
      <c r="PPK1" s="2"/>
      <c r="PPL1" s="2"/>
      <c r="PPM1" s="2"/>
      <c r="PPN1" s="2"/>
      <c r="PPO1" s="2"/>
      <c r="PPP1" s="2"/>
      <c r="PPQ1" s="2"/>
      <c r="PPR1" s="2"/>
      <c r="PPS1" s="2"/>
      <c r="PPT1" s="2"/>
      <c r="PPU1" s="2"/>
      <c r="PPV1" s="2"/>
      <c r="PPW1" s="2"/>
      <c r="PPX1" s="2"/>
      <c r="PPY1" s="2"/>
      <c r="PPZ1" s="2"/>
      <c r="PQA1" s="2"/>
      <c r="PQB1" s="2"/>
      <c r="PQC1" s="2"/>
      <c r="PQD1" s="2"/>
      <c r="PQE1" s="2"/>
      <c r="PQF1" s="2"/>
      <c r="PQG1" s="2"/>
      <c r="PQH1" s="2"/>
      <c r="PQI1" s="2"/>
      <c r="PQJ1" s="2"/>
      <c r="PQK1" s="2"/>
      <c r="PQL1" s="2"/>
      <c r="PQM1" s="2"/>
      <c r="PQN1" s="2"/>
      <c r="PQO1" s="2"/>
      <c r="PQP1" s="2"/>
      <c r="PQQ1" s="2"/>
      <c r="PQR1" s="2"/>
      <c r="PQS1" s="2"/>
      <c r="PQT1" s="2"/>
      <c r="PQU1" s="2"/>
      <c r="PQV1" s="2"/>
      <c r="PQW1" s="2"/>
      <c r="PQX1" s="2"/>
      <c r="PQY1" s="2"/>
      <c r="PQZ1" s="2"/>
      <c r="PRA1" s="2"/>
      <c r="PRB1" s="2"/>
      <c r="PRC1" s="2"/>
      <c r="PRD1" s="2"/>
      <c r="PRE1" s="2"/>
      <c r="PRF1" s="2"/>
      <c r="PRG1" s="2"/>
      <c r="PRH1" s="2"/>
      <c r="PRI1" s="2"/>
      <c r="PRJ1" s="2"/>
      <c r="PRK1" s="2"/>
      <c r="PRL1" s="2"/>
      <c r="PRM1" s="2"/>
      <c r="PRN1" s="2"/>
      <c r="PRO1" s="2"/>
      <c r="PRP1" s="2"/>
      <c r="PRQ1" s="2"/>
      <c r="PRR1" s="2"/>
      <c r="PRS1" s="2"/>
      <c r="PRT1" s="2"/>
      <c r="PRU1" s="2"/>
      <c r="PRV1" s="2"/>
      <c r="PRW1" s="2"/>
      <c r="PRX1" s="2"/>
      <c r="PRY1" s="2"/>
      <c r="PRZ1" s="2"/>
      <c r="PSA1" s="2"/>
      <c r="PSB1" s="2"/>
      <c r="PSC1" s="2"/>
      <c r="PSD1" s="2"/>
      <c r="PSE1" s="2"/>
      <c r="PSF1" s="2"/>
      <c r="PSG1" s="2"/>
      <c r="PSH1" s="2"/>
      <c r="PSI1" s="2"/>
      <c r="PSJ1" s="2"/>
      <c r="PSK1" s="2"/>
      <c r="PSL1" s="2"/>
      <c r="PSM1" s="2"/>
      <c r="PSN1" s="2"/>
      <c r="PSO1" s="2"/>
      <c r="PSP1" s="2"/>
      <c r="PSQ1" s="2"/>
      <c r="PSR1" s="2"/>
      <c r="PSS1" s="2"/>
      <c r="PST1" s="2"/>
      <c r="PSU1" s="2"/>
      <c r="PSV1" s="2"/>
      <c r="PSW1" s="2"/>
      <c r="PSX1" s="2"/>
      <c r="PSY1" s="2"/>
      <c r="PSZ1" s="2"/>
      <c r="PTA1" s="2"/>
      <c r="PTB1" s="2"/>
      <c r="PTC1" s="2"/>
      <c r="PTD1" s="2"/>
      <c r="PTE1" s="2"/>
      <c r="PTF1" s="2"/>
      <c r="PTG1" s="2"/>
      <c r="PTH1" s="2"/>
      <c r="PTI1" s="2"/>
      <c r="PTJ1" s="2"/>
      <c r="PTK1" s="2"/>
      <c r="PTL1" s="2"/>
      <c r="PTM1" s="2"/>
      <c r="PTN1" s="2"/>
      <c r="PTO1" s="2"/>
      <c r="PTP1" s="2"/>
      <c r="PTQ1" s="2"/>
      <c r="PTR1" s="2"/>
      <c r="PTS1" s="2"/>
      <c r="PTT1" s="2"/>
      <c r="PTU1" s="2"/>
      <c r="PTV1" s="2"/>
      <c r="PTW1" s="2"/>
      <c r="PTX1" s="2"/>
      <c r="PTY1" s="2"/>
      <c r="PTZ1" s="2"/>
      <c r="PUA1" s="2"/>
      <c r="PUB1" s="2"/>
      <c r="PUC1" s="2"/>
      <c r="PUD1" s="2"/>
      <c r="PUE1" s="2"/>
      <c r="PUF1" s="2"/>
      <c r="PUG1" s="2"/>
      <c r="PUH1" s="2"/>
      <c r="PUI1" s="2"/>
      <c r="PUJ1" s="2"/>
      <c r="PUK1" s="2"/>
      <c r="PUL1" s="2"/>
      <c r="PUM1" s="2"/>
      <c r="PUN1" s="2"/>
      <c r="PUO1" s="2"/>
      <c r="PUP1" s="2"/>
      <c r="PUQ1" s="2"/>
      <c r="PUR1" s="2"/>
      <c r="PUS1" s="2"/>
      <c r="PUT1" s="2"/>
      <c r="PUU1" s="2"/>
      <c r="PUV1" s="2"/>
      <c r="PUW1" s="2"/>
      <c r="PUX1" s="2"/>
      <c r="PUY1" s="2"/>
      <c r="PUZ1" s="2"/>
      <c r="PVA1" s="2"/>
      <c r="PVB1" s="2"/>
      <c r="PVC1" s="2"/>
      <c r="PVD1" s="2"/>
      <c r="PVE1" s="2"/>
      <c r="PVF1" s="2"/>
      <c r="PVG1" s="2"/>
      <c r="PVH1" s="2"/>
      <c r="PVI1" s="2"/>
      <c r="PVJ1" s="2"/>
      <c r="PVK1" s="2"/>
      <c r="PVL1" s="2"/>
      <c r="PVM1" s="2"/>
      <c r="PVN1" s="2"/>
      <c r="PVO1" s="2"/>
      <c r="PVP1" s="2"/>
      <c r="PVQ1" s="2"/>
      <c r="PVR1" s="2"/>
      <c r="PVS1" s="2"/>
      <c r="PVT1" s="2"/>
      <c r="PVU1" s="2"/>
      <c r="PVV1" s="2"/>
      <c r="PVW1" s="2"/>
      <c r="PVX1" s="2"/>
      <c r="PVY1" s="2"/>
      <c r="PVZ1" s="2"/>
      <c r="PWA1" s="2"/>
      <c r="PWB1" s="2"/>
      <c r="PWC1" s="2"/>
      <c r="PWD1" s="2"/>
      <c r="PWE1" s="2"/>
      <c r="PWF1" s="2"/>
      <c r="PWG1" s="2"/>
      <c r="PWH1" s="2"/>
      <c r="PWI1" s="2"/>
      <c r="PWJ1" s="2"/>
      <c r="PWK1" s="2"/>
      <c r="PWL1" s="2"/>
      <c r="PWM1" s="2"/>
      <c r="PWN1" s="2"/>
      <c r="PWO1" s="2"/>
      <c r="PWP1" s="2"/>
      <c r="PWQ1" s="2"/>
      <c r="PWR1" s="2"/>
      <c r="PWS1" s="2"/>
      <c r="PWT1" s="2"/>
      <c r="PWU1" s="2"/>
      <c r="PWV1" s="2"/>
      <c r="PWW1" s="2"/>
      <c r="PWX1" s="2"/>
      <c r="PWY1" s="2"/>
      <c r="PWZ1" s="2"/>
      <c r="PXA1" s="2"/>
      <c r="PXB1" s="2"/>
      <c r="PXC1" s="2"/>
      <c r="PXD1" s="2"/>
      <c r="PXE1" s="2"/>
      <c r="PXF1" s="2"/>
      <c r="PXG1" s="2"/>
      <c r="PXH1" s="2"/>
      <c r="PXI1" s="2"/>
      <c r="PXJ1" s="2"/>
      <c r="PXK1" s="2"/>
      <c r="PXL1" s="2"/>
      <c r="PXM1" s="2"/>
      <c r="PXN1" s="2"/>
      <c r="PXO1" s="2"/>
      <c r="PXP1" s="2"/>
      <c r="PXQ1" s="2"/>
      <c r="PXR1" s="2"/>
      <c r="PXS1" s="2"/>
      <c r="PXT1" s="2"/>
      <c r="PXU1" s="2"/>
      <c r="PXV1" s="2"/>
      <c r="PXW1" s="2"/>
      <c r="PXX1" s="2"/>
      <c r="PXY1" s="2"/>
      <c r="PXZ1" s="2"/>
      <c r="PYA1" s="2"/>
      <c r="PYB1" s="2"/>
      <c r="PYC1" s="2"/>
      <c r="PYD1" s="2"/>
      <c r="PYE1" s="2"/>
      <c r="PYF1" s="2"/>
      <c r="PYG1" s="2"/>
      <c r="PYH1" s="2"/>
      <c r="PYI1" s="2"/>
      <c r="PYJ1" s="2"/>
      <c r="PYK1" s="2"/>
      <c r="PYL1" s="2"/>
      <c r="PYM1" s="2"/>
      <c r="PYN1" s="2"/>
      <c r="PYO1" s="2"/>
      <c r="PYP1" s="2"/>
      <c r="PYQ1" s="2"/>
      <c r="PYR1" s="2"/>
      <c r="PYS1" s="2"/>
      <c r="PYT1" s="2"/>
      <c r="PYU1" s="2"/>
      <c r="PYV1" s="2"/>
      <c r="PYW1" s="2"/>
      <c r="PYX1" s="2"/>
      <c r="PYY1" s="2"/>
      <c r="PYZ1" s="2"/>
      <c r="PZA1" s="2"/>
      <c r="PZB1" s="2"/>
      <c r="PZC1" s="2"/>
      <c r="PZD1" s="2"/>
      <c r="PZE1" s="2"/>
      <c r="PZF1" s="2"/>
      <c r="PZG1" s="2"/>
      <c r="PZH1" s="2"/>
      <c r="PZI1" s="2"/>
      <c r="PZJ1" s="2"/>
      <c r="PZK1" s="2"/>
      <c r="PZL1" s="2"/>
      <c r="PZM1" s="2"/>
      <c r="PZN1" s="2"/>
      <c r="PZO1" s="2"/>
      <c r="PZP1" s="2"/>
      <c r="PZQ1" s="2"/>
      <c r="PZR1" s="2"/>
      <c r="PZS1" s="2"/>
      <c r="PZT1" s="2"/>
      <c r="PZU1" s="2"/>
      <c r="PZV1" s="2"/>
      <c r="PZW1" s="2"/>
      <c r="PZX1" s="2"/>
      <c r="PZY1" s="2"/>
      <c r="PZZ1" s="2"/>
      <c r="QAA1" s="2"/>
      <c r="QAB1" s="2"/>
      <c r="QAC1" s="2"/>
      <c r="QAD1" s="2"/>
      <c r="QAE1" s="2"/>
      <c r="QAF1" s="2"/>
      <c r="QAG1" s="2"/>
      <c r="QAH1" s="2"/>
      <c r="QAI1" s="2"/>
      <c r="QAJ1" s="2"/>
      <c r="QAK1" s="2"/>
      <c r="QAL1" s="2"/>
      <c r="QAM1" s="2"/>
      <c r="QAN1" s="2"/>
      <c r="QAO1" s="2"/>
      <c r="QAP1" s="2"/>
      <c r="QAQ1" s="2"/>
      <c r="QAR1" s="2"/>
      <c r="QAS1" s="2"/>
      <c r="QAT1" s="2"/>
      <c r="QAU1" s="2"/>
      <c r="QAV1" s="2"/>
      <c r="QAW1" s="2"/>
      <c r="QAX1" s="2"/>
      <c r="QAY1" s="2"/>
      <c r="QAZ1" s="2"/>
      <c r="QBA1" s="2"/>
      <c r="QBB1" s="2"/>
      <c r="QBC1" s="2"/>
      <c r="QBD1" s="2"/>
      <c r="QBE1" s="2"/>
      <c r="QBF1" s="2"/>
      <c r="QBG1" s="2"/>
      <c r="QBH1" s="2"/>
      <c r="QBI1" s="2"/>
      <c r="QBJ1" s="2"/>
      <c r="QBK1" s="2"/>
      <c r="QBL1" s="2"/>
      <c r="QBM1" s="2"/>
      <c r="QBN1" s="2"/>
      <c r="QBO1" s="2"/>
      <c r="QBP1" s="2"/>
      <c r="QBQ1" s="2"/>
      <c r="QBR1" s="2"/>
      <c r="QBS1" s="2"/>
      <c r="QBT1" s="2"/>
      <c r="QBU1" s="2"/>
      <c r="QBV1" s="2"/>
      <c r="QBW1" s="2"/>
      <c r="QBX1" s="2"/>
      <c r="QBY1" s="2"/>
      <c r="QBZ1" s="2"/>
      <c r="QCA1" s="2"/>
      <c r="QCB1" s="2"/>
      <c r="QCC1" s="2"/>
      <c r="QCD1" s="2"/>
      <c r="QCE1" s="2"/>
      <c r="QCF1" s="2"/>
      <c r="QCG1" s="2"/>
      <c r="QCH1" s="2"/>
      <c r="QCI1" s="2"/>
      <c r="QCJ1" s="2"/>
      <c r="QCK1" s="2"/>
      <c r="QCL1" s="2"/>
      <c r="QCM1" s="2"/>
      <c r="QCN1" s="2"/>
      <c r="QCO1" s="2"/>
      <c r="QCP1" s="2"/>
      <c r="QCQ1" s="2"/>
      <c r="QCR1" s="2"/>
      <c r="QCS1" s="2"/>
      <c r="QCT1" s="2"/>
      <c r="QCU1" s="2"/>
      <c r="QCV1" s="2"/>
      <c r="QCW1" s="2"/>
      <c r="QCX1" s="2"/>
      <c r="QCY1" s="2"/>
      <c r="QCZ1" s="2"/>
      <c r="QDA1" s="2"/>
      <c r="QDB1" s="2"/>
      <c r="QDC1" s="2"/>
      <c r="QDD1" s="2"/>
      <c r="QDE1" s="2"/>
      <c r="QDF1" s="2"/>
      <c r="QDG1" s="2"/>
      <c r="QDH1" s="2"/>
      <c r="QDI1" s="2"/>
      <c r="QDJ1" s="2"/>
      <c r="QDK1" s="2"/>
      <c r="QDL1" s="2"/>
      <c r="QDM1" s="2"/>
      <c r="QDN1" s="2"/>
      <c r="QDO1" s="2"/>
      <c r="QDP1" s="2"/>
      <c r="QDQ1" s="2"/>
      <c r="QDR1" s="2"/>
      <c r="QDS1" s="2"/>
      <c r="QDT1" s="2"/>
      <c r="QDU1" s="2"/>
      <c r="QDV1" s="2"/>
      <c r="QDW1" s="2"/>
      <c r="QDX1" s="2"/>
      <c r="QDY1" s="2"/>
      <c r="QDZ1" s="2"/>
      <c r="QEA1" s="2"/>
      <c r="QEB1" s="2"/>
      <c r="QEC1" s="2"/>
      <c r="QED1" s="2"/>
      <c r="QEE1" s="2"/>
      <c r="QEF1" s="2"/>
      <c r="QEG1" s="2"/>
      <c r="QEH1" s="2"/>
      <c r="QEI1" s="2"/>
      <c r="QEJ1" s="2"/>
      <c r="QEK1" s="2"/>
      <c r="QEL1" s="2"/>
      <c r="QEM1" s="2"/>
      <c r="QEN1" s="2"/>
      <c r="QEO1" s="2"/>
      <c r="QEP1" s="2"/>
      <c r="QEQ1" s="2"/>
      <c r="QER1" s="2"/>
      <c r="QES1" s="2"/>
      <c r="QET1" s="2"/>
      <c r="QEU1" s="2"/>
      <c r="QEV1" s="2"/>
      <c r="QEW1" s="2"/>
      <c r="QEX1" s="2"/>
      <c r="QEY1" s="2"/>
      <c r="QEZ1" s="2"/>
      <c r="QFA1" s="2"/>
      <c r="QFB1" s="2"/>
      <c r="QFC1" s="2"/>
      <c r="QFD1" s="2"/>
      <c r="QFE1" s="2"/>
      <c r="QFF1" s="2"/>
      <c r="QFG1" s="2"/>
      <c r="QFH1" s="2"/>
      <c r="QFI1" s="2"/>
      <c r="QFJ1" s="2"/>
      <c r="QFK1" s="2"/>
      <c r="QFL1" s="2"/>
      <c r="QFM1" s="2"/>
      <c r="QFN1" s="2"/>
      <c r="QFO1" s="2"/>
      <c r="QFP1" s="2"/>
      <c r="QFQ1" s="2"/>
      <c r="QFR1" s="2"/>
      <c r="QFS1" s="2"/>
      <c r="QFT1" s="2"/>
      <c r="QFU1" s="2"/>
      <c r="QFV1" s="2"/>
      <c r="QFW1" s="2"/>
      <c r="QFX1" s="2"/>
      <c r="QFY1" s="2"/>
      <c r="QFZ1" s="2"/>
      <c r="QGA1" s="2"/>
      <c r="QGB1" s="2"/>
      <c r="QGC1" s="2"/>
      <c r="QGD1" s="2"/>
      <c r="QGE1" s="2"/>
      <c r="QGF1" s="2"/>
      <c r="QGG1" s="2"/>
      <c r="QGH1" s="2"/>
      <c r="QGI1" s="2"/>
      <c r="QGJ1" s="2"/>
      <c r="QGK1" s="2"/>
      <c r="QGL1" s="2"/>
      <c r="QGM1" s="2"/>
      <c r="QGN1" s="2"/>
      <c r="QGO1" s="2"/>
      <c r="QGP1" s="2"/>
      <c r="QGQ1" s="2"/>
      <c r="QGR1" s="2"/>
      <c r="QGS1" s="2"/>
      <c r="QGT1" s="2"/>
      <c r="QGU1" s="2"/>
      <c r="QGV1" s="2"/>
      <c r="QGW1" s="2"/>
      <c r="QGX1" s="2"/>
      <c r="QGY1" s="2"/>
      <c r="QGZ1" s="2"/>
      <c r="QHA1" s="2"/>
      <c r="QHB1" s="2"/>
      <c r="QHC1" s="2"/>
      <c r="QHD1" s="2"/>
      <c r="QHE1" s="2"/>
      <c r="QHF1" s="2"/>
      <c r="QHG1" s="2"/>
      <c r="QHH1" s="2"/>
      <c r="QHI1" s="2"/>
      <c r="QHJ1" s="2"/>
      <c r="QHK1" s="2"/>
      <c r="QHL1" s="2"/>
      <c r="QHM1" s="2"/>
      <c r="QHN1" s="2"/>
      <c r="QHO1" s="2"/>
      <c r="QHP1" s="2"/>
      <c r="QHQ1" s="2"/>
      <c r="QHR1" s="2"/>
      <c r="QHS1" s="2"/>
      <c r="QHT1" s="2"/>
      <c r="QHU1" s="2"/>
      <c r="QHV1" s="2"/>
      <c r="QHW1" s="2"/>
      <c r="QHX1" s="2"/>
      <c r="QHY1" s="2"/>
      <c r="QHZ1" s="2"/>
      <c r="QIA1" s="2"/>
      <c r="QIB1" s="2"/>
      <c r="QIC1" s="2"/>
      <c r="QID1" s="2"/>
      <c r="QIE1" s="2"/>
      <c r="QIF1" s="2"/>
      <c r="QIG1" s="2"/>
      <c r="QIH1" s="2"/>
      <c r="QII1" s="2"/>
      <c r="QIJ1" s="2"/>
      <c r="QIK1" s="2"/>
      <c r="QIL1" s="2"/>
      <c r="QIM1" s="2"/>
      <c r="QIN1" s="2"/>
      <c r="QIO1" s="2"/>
      <c r="QIP1" s="2"/>
      <c r="QIQ1" s="2"/>
      <c r="QIR1" s="2"/>
      <c r="QIS1" s="2"/>
      <c r="QIT1" s="2"/>
      <c r="QIU1" s="2"/>
      <c r="QIV1" s="2"/>
      <c r="QIW1" s="2"/>
      <c r="QIX1" s="2"/>
      <c r="QIY1" s="2"/>
      <c r="QIZ1" s="2"/>
      <c r="QJA1" s="2"/>
      <c r="QJB1" s="2"/>
      <c r="QJC1" s="2"/>
      <c r="QJD1" s="2"/>
      <c r="QJE1" s="2"/>
      <c r="QJF1" s="2"/>
      <c r="QJG1" s="2"/>
      <c r="QJH1" s="2"/>
      <c r="QJI1" s="2"/>
      <c r="QJJ1" s="2"/>
      <c r="QJK1" s="2"/>
      <c r="QJL1" s="2"/>
      <c r="QJM1" s="2"/>
      <c r="QJN1" s="2"/>
      <c r="QJO1" s="2"/>
      <c r="QJP1" s="2"/>
      <c r="QJQ1" s="2"/>
      <c r="QJR1" s="2"/>
      <c r="QJS1" s="2"/>
      <c r="QJT1" s="2"/>
      <c r="QJU1" s="2"/>
      <c r="QJV1" s="2"/>
      <c r="QJW1" s="2"/>
      <c r="QJX1" s="2"/>
      <c r="QJY1" s="2"/>
      <c r="QJZ1" s="2"/>
      <c r="QKA1" s="2"/>
      <c r="QKB1" s="2"/>
      <c r="QKC1" s="2"/>
      <c r="QKD1" s="2"/>
      <c r="QKE1" s="2"/>
      <c r="QKF1" s="2"/>
      <c r="QKG1" s="2"/>
      <c r="QKH1" s="2"/>
      <c r="QKI1" s="2"/>
      <c r="QKJ1" s="2"/>
      <c r="QKK1" s="2"/>
      <c r="QKL1" s="2"/>
      <c r="QKM1" s="2"/>
      <c r="QKN1" s="2"/>
      <c r="QKO1" s="2"/>
      <c r="QKP1" s="2"/>
      <c r="QKQ1" s="2"/>
      <c r="QKR1" s="2"/>
      <c r="QKS1" s="2"/>
      <c r="QKT1" s="2"/>
      <c r="QKU1" s="2"/>
      <c r="QKV1" s="2"/>
      <c r="QKW1" s="2"/>
      <c r="QKX1" s="2"/>
      <c r="QKY1" s="2"/>
      <c r="QKZ1" s="2"/>
      <c r="QLA1" s="2"/>
      <c r="QLB1" s="2"/>
      <c r="QLC1" s="2"/>
      <c r="QLD1" s="2"/>
      <c r="QLE1" s="2"/>
      <c r="QLF1" s="2"/>
      <c r="QLG1" s="2"/>
      <c r="QLH1" s="2"/>
      <c r="QLI1" s="2"/>
      <c r="QLJ1" s="2"/>
      <c r="QLK1" s="2"/>
      <c r="QLL1" s="2"/>
      <c r="QLM1" s="2"/>
      <c r="QLN1" s="2"/>
      <c r="QLO1" s="2"/>
      <c r="QLP1" s="2"/>
      <c r="QLQ1" s="2"/>
      <c r="QLR1" s="2"/>
      <c r="QLS1" s="2"/>
      <c r="QLT1" s="2"/>
      <c r="QLU1" s="2"/>
      <c r="QLV1" s="2"/>
      <c r="QLW1" s="2"/>
      <c r="QLX1" s="2"/>
      <c r="QLY1" s="2"/>
      <c r="QLZ1" s="2"/>
      <c r="QMA1" s="2"/>
      <c r="QMB1" s="2"/>
      <c r="QMC1" s="2"/>
      <c r="QMD1" s="2"/>
      <c r="QME1" s="2"/>
      <c r="QMF1" s="2"/>
      <c r="QMG1" s="2"/>
      <c r="QMH1" s="2"/>
      <c r="QMI1" s="2"/>
      <c r="QMJ1" s="2"/>
      <c r="QMK1" s="2"/>
      <c r="QML1" s="2"/>
      <c r="QMM1" s="2"/>
      <c r="QMN1" s="2"/>
      <c r="QMO1" s="2"/>
      <c r="QMP1" s="2"/>
      <c r="QMQ1" s="2"/>
      <c r="QMR1" s="2"/>
      <c r="QMS1" s="2"/>
      <c r="QMT1" s="2"/>
      <c r="QMU1" s="2"/>
      <c r="QMV1" s="2"/>
      <c r="QMW1" s="2"/>
      <c r="QMX1" s="2"/>
      <c r="QMY1" s="2"/>
      <c r="QMZ1" s="2"/>
      <c r="QNA1" s="2"/>
      <c r="QNB1" s="2"/>
      <c r="QNC1" s="2"/>
      <c r="QND1" s="2"/>
      <c r="QNE1" s="2"/>
      <c r="QNF1" s="2"/>
      <c r="QNG1" s="2"/>
      <c r="QNH1" s="2"/>
      <c r="QNI1" s="2"/>
      <c r="QNJ1" s="2"/>
      <c r="QNK1" s="2"/>
      <c r="QNL1" s="2"/>
      <c r="QNM1" s="2"/>
      <c r="QNN1" s="2"/>
      <c r="QNO1" s="2"/>
      <c r="QNP1" s="2"/>
      <c r="QNQ1" s="2"/>
      <c r="QNR1" s="2"/>
      <c r="QNS1" s="2"/>
      <c r="QNT1" s="2"/>
      <c r="QNU1" s="2"/>
      <c r="QNV1" s="2"/>
      <c r="QNW1" s="2"/>
      <c r="QNX1" s="2"/>
      <c r="QNY1" s="2"/>
      <c r="QNZ1" s="2"/>
      <c r="QOA1" s="2"/>
      <c r="QOB1" s="2"/>
      <c r="QOC1" s="2"/>
      <c r="QOD1" s="2"/>
      <c r="QOE1" s="2"/>
      <c r="QOF1" s="2"/>
      <c r="QOG1" s="2"/>
      <c r="QOH1" s="2"/>
      <c r="QOI1" s="2"/>
      <c r="QOJ1" s="2"/>
      <c r="QOK1" s="2"/>
      <c r="QOL1" s="2"/>
      <c r="QOM1" s="2"/>
      <c r="QON1" s="2"/>
      <c r="QOO1" s="2"/>
      <c r="QOP1" s="2"/>
      <c r="QOQ1" s="2"/>
      <c r="QOR1" s="2"/>
      <c r="QOS1" s="2"/>
      <c r="QOT1" s="2"/>
      <c r="QOU1" s="2"/>
      <c r="QOV1" s="2"/>
      <c r="QOW1" s="2"/>
      <c r="QOX1" s="2"/>
      <c r="QOY1" s="2"/>
      <c r="QOZ1" s="2"/>
      <c r="QPA1" s="2"/>
      <c r="QPB1" s="2"/>
      <c r="QPC1" s="2"/>
      <c r="QPD1" s="2"/>
      <c r="QPE1" s="2"/>
      <c r="QPF1" s="2"/>
      <c r="QPG1" s="2"/>
      <c r="QPH1" s="2"/>
      <c r="QPI1" s="2"/>
      <c r="QPJ1" s="2"/>
      <c r="QPK1" s="2"/>
      <c r="QPL1" s="2"/>
      <c r="QPM1" s="2"/>
      <c r="QPN1" s="2"/>
      <c r="QPO1" s="2"/>
      <c r="QPP1" s="2"/>
      <c r="QPQ1" s="2"/>
      <c r="QPR1" s="2"/>
      <c r="QPS1" s="2"/>
      <c r="QPT1" s="2"/>
      <c r="QPU1" s="2"/>
      <c r="QPV1" s="2"/>
      <c r="QPW1" s="2"/>
      <c r="QPX1" s="2"/>
      <c r="QPY1" s="2"/>
      <c r="QPZ1" s="2"/>
      <c r="QQA1" s="2"/>
      <c r="QQB1" s="2"/>
      <c r="QQC1" s="2"/>
      <c r="QQD1" s="2"/>
      <c r="QQE1" s="2"/>
      <c r="QQF1" s="2"/>
      <c r="QQG1" s="2"/>
      <c r="QQH1" s="2"/>
      <c r="QQI1" s="2"/>
      <c r="QQJ1" s="2"/>
      <c r="QQK1" s="2"/>
      <c r="QQL1" s="2"/>
      <c r="QQM1" s="2"/>
      <c r="QQN1" s="2"/>
      <c r="QQO1" s="2"/>
      <c r="QQP1" s="2"/>
      <c r="QQQ1" s="2"/>
      <c r="QQR1" s="2"/>
      <c r="QQS1" s="2"/>
      <c r="QQT1" s="2"/>
      <c r="QQU1" s="2"/>
      <c r="QQV1" s="2"/>
      <c r="QQW1" s="2"/>
      <c r="QQX1" s="2"/>
      <c r="QQY1" s="2"/>
      <c r="QQZ1" s="2"/>
      <c r="QRA1" s="2"/>
      <c r="QRB1" s="2"/>
      <c r="QRC1" s="2"/>
      <c r="QRD1" s="2"/>
      <c r="QRE1" s="2"/>
      <c r="QRF1" s="2"/>
      <c r="QRG1" s="2"/>
      <c r="QRH1" s="2"/>
      <c r="QRI1" s="2"/>
      <c r="QRJ1" s="2"/>
      <c r="QRK1" s="2"/>
      <c r="QRL1" s="2"/>
      <c r="QRM1" s="2"/>
      <c r="QRN1" s="2"/>
      <c r="QRO1" s="2"/>
      <c r="QRP1" s="2"/>
      <c r="QRQ1" s="2"/>
      <c r="QRR1" s="2"/>
      <c r="QRS1" s="2"/>
      <c r="QRT1" s="2"/>
      <c r="QRU1" s="2"/>
      <c r="QRV1" s="2"/>
      <c r="QRW1" s="2"/>
      <c r="QRX1" s="2"/>
      <c r="QRY1" s="2"/>
      <c r="QRZ1" s="2"/>
      <c r="QSA1" s="2"/>
      <c r="QSB1" s="2"/>
      <c r="QSC1" s="2"/>
      <c r="QSD1" s="2"/>
      <c r="QSE1" s="2"/>
      <c r="QSF1" s="2"/>
      <c r="QSG1" s="2"/>
      <c r="QSH1" s="2"/>
      <c r="QSI1" s="2"/>
      <c r="QSJ1" s="2"/>
      <c r="QSK1" s="2"/>
      <c r="QSL1" s="2"/>
      <c r="QSM1" s="2"/>
      <c r="QSN1" s="2"/>
      <c r="QSO1" s="2"/>
      <c r="QSP1" s="2"/>
      <c r="QSQ1" s="2"/>
      <c r="QSR1" s="2"/>
      <c r="QSS1" s="2"/>
      <c r="QST1" s="2"/>
      <c r="QSU1" s="2"/>
      <c r="QSV1" s="2"/>
      <c r="QSW1" s="2"/>
      <c r="QSX1" s="2"/>
      <c r="QSY1" s="2"/>
      <c r="QSZ1" s="2"/>
      <c r="QTA1" s="2"/>
      <c r="QTB1" s="2"/>
      <c r="QTC1" s="2"/>
      <c r="QTD1" s="2"/>
      <c r="QTE1" s="2"/>
      <c r="QTF1" s="2"/>
      <c r="QTG1" s="2"/>
      <c r="QTH1" s="2"/>
      <c r="QTI1" s="2"/>
      <c r="QTJ1" s="2"/>
      <c r="QTK1" s="2"/>
      <c r="QTL1" s="2"/>
      <c r="QTM1" s="2"/>
      <c r="QTN1" s="2"/>
      <c r="QTO1" s="2"/>
      <c r="QTP1" s="2"/>
      <c r="QTQ1" s="2"/>
      <c r="QTR1" s="2"/>
      <c r="QTS1" s="2"/>
      <c r="QTT1" s="2"/>
      <c r="QTU1" s="2"/>
      <c r="QTV1" s="2"/>
      <c r="QTW1" s="2"/>
      <c r="QTX1" s="2"/>
      <c r="QTY1" s="2"/>
      <c r="QTZ1" s="2"/>
      <c r="QUA1" s="2"/>
      <c r="QUB1" s="2"/>
      <c r="QUC1" s="2"/>
      <c r="QUD1" s="2"/>
      <c r="QUE1" s="2"/>
      <c r="QUF1" s="2"/>
      <c r="QUG1" s="2"/>
      <c r="QUH1" s="2"/>
      <c r="QUI1" s="2"/>
      <c r="QUJ1" s="2"/>
      <c r="QUK1" s="2"/>
      <c r="QUL1" s="2"/>
      <c r="QUM1" s="2"/>
      <c r="QUN1" s="2"/>
      <c r="QUO1" s="2"/>
      <c r="QUP1" s="2"/>
      <c r="QUQ1" s="2"/>
      <c r="QUR1" s="2"/>
      <c r="QUS1" s="2"/>
      <c r="QUT1" s="2"/>
      <c r="QUU1" s="2"/>
      <c r="QUV1" s="2"/>
      <c r="QUW1" s="2"/>
      <c r="QUX1" s="2"/>
      <c r="QUY1" s="2"/>
      <c r="QUZ1" s="2"/>
      <c r="QVA1" s="2"/>
      <c r="QVB1" s="2"/>
      <c r="QVC1" s="2"/>
      <c r="QVD1" s="2"/>
      <c r="QVE1" s="2"/>
      <c r="QVF1" s="2"/>
      <c r="QVG1" s="2"/>
      <c r="QVH1" s="2"/>
      <c r="QVI1" s="2"/>
      <c r="QVJ1" s="2"/>
      <c r="QVK1" s="2"/>
      <c r="QVL1" s="2"/>
      <c r="QVM1" s="2"/>
      <c r="QVN1" s="2"/>
      <c r="QVO1" s="2"/>
      <c r="QVP1" s="2"/>
      <c r="QVQ1" s="2"/>
      <c r="QVR1" s="2"/>
      <c r="QVS1" s="2"/>
      <c r="QVT1" s="2"/>
      <c r="QVU1" s="2"/>
      <c r="QVV1" s="2"/>
      <c r="QVW1" s="2"/>
      <c r="QVX1" s="2"/>
      <c r="QVY1" s="2"/>
      <c r="QVZ1" s="2"/>
      <c r="QWA1" s="2"/>
      <c r="QWB1" s="2"/>
      <c r="QWC1" s="2"/>
      <c r="QWD1" s="2"/>
      <c r="QWE1" s="2"/>
      <c r="QWF1" s="2"/>
      <c r="QWG1" s="2"/>
      <c r="QWH1" s="2"/>
      <c r="QWI1" s="2"/>
      <c r="QWJ1" s="2"/>
      <c r="QWK1" s="2"/>
      <c r="QWL1" s="2"/>
      <c r="QWM1" s="2"/>
      <c r="QWN1" s="2"/>
      <c r="QWO1" s="2"/>
      <c r="QWP1" s="2"/>
      <c r="QWQ1" s="2"/>
      <c r="QWR1" s="2"/>
      <c r="QWS1" s="2"/>
      <c r="QWT1" s="2"/>
      <c r="QWU1" s="2"/>
      <c r="QWV1" s="2"/>
      <c r="QWW1" s="2"/>
      <c r="QWX1" s="2"/>
      <c r="QWY1" s="2"/>
      <c r="QWZ1" s="2"/>
      <c r="QXA1" s="2"/>
      <c r="QXB1" s="2"/>
      <c r="QXC1" s="2"/>
      <c r="QXD1" s="2"/>
      <c r="QXE1" s="2"/>
      <c r="QXF1" s="2"/>
      <c r="QXG1" s="2"/>
      <c r="QXH1" s="2"/>
      <c r="QXI1" s="2"/>
      <c r="QXJ1" s="2"/>
      <c r="QXK1" s="2"/>
      <c r="QXL1" s="2"/>
      <c r="QXM1" s="2"/>
      <c r="QXN1" s="2"/>
      <c r="QXO1" s="2"/>
      <c r="QXP1" s="2"/>
      <c r="QXQ1" s="2"/>
      <c r="QXR1" s="2"/>
      <c r="QXS1" s="2"/>
      <c r="QXT1" s="2"/>
      <c r="QXU1" s="2"/>
      <c r="QXV1" s="2"/>
      <c r="QXW1" s="2"/>
      <c r="QXX1" s="2"/>
      <c r="QXY1" s="2"/>
      <c r="QXZ1" s="2"/>
      <c r="QYA1" s="2"/>
      <c r="QYB1" s="2"/>
      <c r="QYC1" s="2"/>
      <c r="QYD1" s="2"/>
      <c r="QYE1" s="2"/>
      <c r="QYF1" s="2"/>
      <c r="QYG1" s="2"/>
      <c r="QYH1" s="2"/>
      <c r="QYI1" s="2"/>
      <c r="QYJ1" s="2"/>
      <c r="QYK1" s="2"/>
      <c r="QYL1" s="2"/>
      <c r="QYM1" s="2"/>
      <c r="QYN1" s="2"/>
      <c r="QYO1" s="2"/>
      <c r="QYP1" s="2"/>
      <c r="QYQ1" s="2"/>
      <c r="QYR1" s="2"/>
      <c r="QYS1" s="2"/>
      <c r="QYT1" s="2"/>
      <c r="QYU1" s="2"/>
      <c r="QYV1" s="2"/>
      <c r="QYW1" s="2"/>
      <c r="QYX1" s="2"/>
      <c r="QYY1" s="2"/>
      <c r="QYZ1" s="2"/>
      <c r="QZA1" s="2"/>
      <c r="QZB1" s="2"/>
      <c r="QZC1" s="2"/>
      <c r="QZD1" s="2"/>
      <c r="QZE1" s="2"/>
      <c r="QZF1" s="2"/>
      <c r="QZG1" s="2"/>
      <c r="QZH1" s="2"/>
      <c r="QZI1" s="2"/>
      <c r="QZJ1" s="2"/>
      <c r="QZK1" s="2"/>
      <c r="QZL1" s="2"/>
      <c r="QZM1" s="2"/>
      <c r="QZN1" s="2"/>
      <c r="QZO1" s="2"/>
      <c r="QZP1" s="2"/>
      <c r="QZQ1" s="2"/>
      <c r="QZR1" s="2"/>
      <c r="QZS1" s="2"/>
      <c r="QZT1" s="2"/>
      <c r="QZU1" s="2"/>
      <c r="QZV1" s="2"/>
      <c r="QZW1" s="2"/>
      <c r="QZX1" s="2"/>
      <c r="QZY1" s="2"/>
      <c r="QZZ1" s="2"/>
      <c r="RAA1" s="2"/>
      <c r="RAB1" s="2"/>
      <c r="RAC1" s="2"/>
      <c r="RAD1" s="2"/>
      <c r="RAE1" s="2"/>
      <c r="RAF1" s="2"/>
      <c r="RAG1" s="2"/>
      <c r="RAH1" s="2"/>
      <c r="RAI1" s="2"/>
      <c r="RAJ1" s="2"/>
      <c r="RAK1" s="2"/>
      <c r="RAL1" s="2"/>
      <c r="RAM1" s="2"/>
      <c r="RAN1" s="2"/>
      <c r="RAO1" s="2"/>
      <c r="RAP1" s="2"/>
      <c r="RAQ1" s="2"/>
      <c r="RAR1" s="2"/>
      <c r="RAS1" s="2"/>
      <c r="RAT1" s="2"/>
      <c r="RAU1" s="2"/>
      <c r="RAV1" s="2"/>
      <c r="RAW1" s="2"/>
      <c r="RAX1" s="2"/>
      <c r="RAY1" s="2"/>
      <c r="RAZ1" s="2"/>
      <c r="RBA1" s="2"/>
      <c r="RBB1" s="2"/>
      <c r="RBC1" s="2"/>
      <c r="RBD1" s="2"/>
      <c r="RBE1" s="2"/>
      <c r="RBF1" s="2"/>
      <c r="RBG1" s="2"/>
      <c r="RBH1" s="2"/>
      <c r="RBI1" s="2"/>
      <c r="RBJ1" s="2"/>
      <c r="RBK1" s="2"/>
      <c r="RBL1" s="2"/>
      <c r="RBM1" s="2"/>
      <c r="RBN1" s="2"/>
      <c r="RBO1" s="2"/>
      <c r="RBP1" s="2"/>
      <c r="RBQ1" s="2"/>
      <c r="RBR1" s="2"/>
      <c r="RBS1" s="2"/>
      <c r="RBT1" s="2"/>
      <c r="RBU1" s="2"/>
      <c r="RBV1" s="2"/>
      <c r="RBW1" s="2"/>
      <c r="RBX1" s="2"/>
      <c r="RBY1" s="2"/>
      <c r="RBZ1" s="2"/>
      <c r="RCA1" s="2"/>
      <c r="RCB1" s="2"/>
      <c r="RCC1" s="2"/>
      <c r="RCD1" s="2"/>
      <c r="RCE1" s="2"/>
      <c r="RCF1" s="2"/>
      <c r="RCG1" s="2"/>
      <c r="RCH1" s="2"/>
      <c r="RCI1" s="2"/>
      <c r="RCJ1" s="2"/>
      <c r="RCK1" s="2"/>
      <c r="RCL1" s="2"/>
      <c r="RCM1" s="2"/>
      <c r="RCN1" s="2"/>
      <c r="RCO1" s="2"/>
      <c r="RCP1" s="2"/>
      <c r="RCQ1" s="2"/>
      <c r="RCR1" s="2"/>
      <c r="RCS1" s="2"/>
      <c r="RCT1" s="2"/>
      <c r="RCU1" s="2"/>
      <c r="RCV1" s="2"/>
      <c r="RCW1" s="2"/>
      <c r="RCX1" s="2"/>
      <c r="RCY1" s="2"/>
      <c r="RCZ1" s="2"/>
      <c r="RDA1" s="2"/>
      <c r="RDB1" s="2"/>
      <c r="RDC1" s="2"/>
      <c r="RDD1" s="2"/>
      <c r="RDE1" s="2"/>
      <c r="RDF1" s="2"/>
      <c r="RDG1" s="2"/>
      <c r="RDH1" s="2"/>
      <c r="RDI1" s="2"/>
      <c r="RDJ1" s="2"/>
      <c r="RDK1" s="2"/>
      <c r="RDL1" s="2"/>
      <c r="RDM1" s="2"/>
      <c r="RDN1" s="2"/>
      <c r="RDO1" s="2"/>
      <c r="RDP1" s="2"/>
      <c r="RDQ1" s="2"/>
      <c r="RDR1" s="2"/>
      <c r="RDS1" s="2"/>
      <c r="RDT1" s="2"/>
      <c r="RDU1" s="2"/>
      <c r="RDV1" s="2"/>
      <c r="RDW1" s="2"/>
      <c r="RDX1" s="2"/>
      <c r="RDY1" s="2"/>
      <c r="RDZ1" s="2"/>
      <c r="REA1" s="2"/>
      <c r="REB1" s="2"/>
      <c r="REC1" s="2"/>
      <c r="RED1" s="2"/>
      <c r="REE1" s="2"/>
      <c r="REF1" s="2"/>
      <c r="REG1" s="2"/>
      <c r="REH1" s="2"/>
      <c r="REI1" s="2"/>
      <c r="REJ1" s="2"/>
      <c r="REK1" s="2"/>
      <c r="REL1" s="2"/>
      <c r="REM1" s="2"/>
      <c r="REN1" s="2"/>
      <c r="REO1" s="2"/>
      <c r="REP1" s="2"/>
      <c r="REQ1" s="2"/>
      <c r="RER1" s="2"/>
      <c r="RES1" s="2"/>
      <c r="RET1" s="2"/>
      <c r="REU1" s="2"/>
      <c r="REV1" s="2"/>
      <c r="REW1" s="2"/>
      <c r="REX1" s="2"/>
      <c r="REY1" s="2"/>
      <c r="REZ1" s="2"/>
      <c r="RFA1" s="2"/>
      <c r="RFB1" s="2"/>
      <c r="RFC1" s="2"/>
      <c r="RFD1" s="2"/>
      <c r="RFE1" s="2"/>
      <c r="RFF1" s="2"/>
      <c r="RFG1" s="2"/>
      <c r="RFH1" s="2"/>
      <c r="RFI1" s="2"/>
      <c r="RFJ1" s="2"/>
      <c r="RFK1" s="2"/>
      <c r="RFL1" s="2"/>
      <c r="RFM1" s="2"/>
      <c r="RFN1" s="2"/>
      <c r="RFO1" s="2"/>
      <c r="RFP1" s="2"/>
      <c r="RFQ1" s="2"/>
      <c r="RFR1" s="2"/>
      <c r="RFS1" s="2"/>
      <c r="RFT1" s="2"/>
      <c r="RFU1" s="2"/>
      <c r="RFV1" s="2"/>
      <c r="RFW1" s="2"/>
      <c r="RFX1" s="2"/>
      <c r="RFY1" s="2"/>
      <c r="RFZ1" s="2"/>
      <c r="RGA1" s="2"/>
      <c r="RGB1" s="2"/>
      <c r="RGC1" s="2"/>
      <c r="RGD1" s="2"/>
      <c r="RGE1" s="2"/>
      <c r="RGF1" s="2"/>
      <c r="RGG1" s="2"/>
      <c r="RGH1" s="2"/>
      <c r="RGI1" s="2"/>
      <c r="RGJ1" s="2"/>
      <c r="RGK1" s="2"/>
      <c r="RGL1" s="2"/>
      <c r="RGM1" s="2"/>
      <c r="RGN1" s="2"/>
      <c r="RGO1" s="2"/>
      <c r="RGP1" s="2"/>
      <c r="RGQ1" s="2"/>
      <c r="RGR1" s="2"/>
      <c r="RGS1" s="2"/>
      <c r="RGT1" s="2"/>
      <c r="RGU1" s="2"/>
      <c r="RGV1" s="2"/>
      <c r="RGW1" s="2"/>
      <c r="RGX1" s="2"/>
      <c r="RGY1" s="2"/>
      <c r="RGZ1" s="2"/>
      <c r="RHA1" s="2"/>
      <c r="RHB1" s="2"/>
      <c r="RHC1" s="2"/>
      <c r="RHD1" s="2"/>
      <c r="RHE1" s="2"/>
      <c r="RHF1" s="2"/>
      <c r="RHG1" s="2"/>
      <c r="RHH1" s="2"/>
      <c r="RHI1" s="2"/>
      <c r="RHJ1" s="2"/>
      <c r="RHK1" s="2"/>
      <c r="RHL1" s="2"/>
      <c r="RHM1" s="2"/>
      <c r="RHN1" s="2"/>
      <c r="RHO1" s="2"/>
      <c r="RHP1" s="2"/>
      <c r="RHQ1" s="2"/>
      <c r="RHR1" s="2"/>
      <c r="RHS1" s="2"/>
      <c r="RHT1" s="2"/>
      <c r="RHU1" s="2"/>
      <c r="RHV1" s="2"/>
      <c r="RHW1" s="2"/>
      <c r="RHX1" s="2"/>
      <c r="RHY1" s="2"/>
      <c r="RHZ1" s="2"/>
      <c r="RIA1" s="2"/>
      <c r="RIB1" s="2"/>
      <c r="RIC1" s="2"/>
      <c r="RID1" s="2"/>
      <c r="RIE1" s="2"/>
      <c r="RIF1" s="2"/>
      <c r="RIG1" s="2"/>
      <c r="RIH1" s="2"/>
      <c r="RII1" s="2"/>
      <c r="RIJ1" s="2"/>
      <c r="RIK1" s="2"/>
      <c r="RIL1" s="2"/>
      <c r="RIM1" s="2"/>
      <c r="RIN1" s="2"/>
      <c r="RIO1" s="2"/>
      <c r="RIP1" s="2"/>
      <c r="RIQ1" s="2"/>
      <c r="RIR1" s="2"/>
      <c r="RIS1" s="2"/>
      <c r="RIT1" s="2"/>
      <c r="RIU1" s="2"/>
      <c r="RIV1" s="2"/>
      <c r="RIW1" s="2"/>
      <c r="RIX1" s="2"/>
      <c r="RIY1" s="2"/>
      <c r="RIZ1" s="2"/>
      <c r="RJA1" s="2"/>
      <c r="RJB1" s="2"/>
      <c r="RJC1" s="2"/>
      <c r="RJD1" s="2"/>
      <c r="RJE1" s="2"/>
      <c r="RJF1" s="2"/>
      <c r="RJG1" s="2"/>
      <c r="RJH1" s="2"/>
      <c r="RJI1" s="2"/>
      <c r="RJJ1" s="2"/>
      <c r="RJK1" s="2"/>
      <c r="RJL1" s="2"/>
      <c r="RJM1" s="2"/>
      <c r="RJN1" s="2"/>
      <c r="RJO1" s="2"/>
      <c r="RJP1" s="2"/>
      <c r="RJQ1" s="2"/>
      <c r="RJR1" s="2"/>
      <c r="RJS1" s="2"/>
      <c r="RJT1" s="2"/>
      <c r="RJU1" s="2"/>
      <c r="RJV1" s="2"/>
      <c r="RJW1" s="2"/>
      <c r="RJX1" s="2"/>
      <c r="RJY1" s="2"/>
      <c r="RJZ1" s="2"/>
      <c r="RKA1" s="2"/>
      <c r="RKB1" s="2"/>
      <c r="RKC1" s="2"/>
      <c r="RKD1" s="2"/>
      <c r="RKE1" s="2"/>
      <c r="RKF1" s="2"/>
      <c r="RKG1" s="2"/>
      <c r="RKH1" s="2"/>
      <c r="RKI1" s="2"/>
      <c r="RKJ1" s="2"/>
      <c r="RKK1" s="2"/>
      <c r="RKL1" s="2"/>
      <c r="RKM1" s="2"/>
      <c r="RKN1" s="2"/>
      <c r="RKO1" s="2"/>
      <c r="RKP1" s="2"/>
      <c r="RKQ1" s="2"/>
      <c r="RKR1" s="2"/>
      <c r="RKS1" s="2"/>
      <c r="RKT1" s="2"/>
      <c r="RKU1" s="2"/>
      <c r="RKV1" s="2"/>
      <c r="RKW1" s="2"/>
      <c r="RKX1" s="2"/>
      <c r="RKY1" s="2"/>
      <c r="RKZ1" s="2"/>
      <c r="RLA1" s="2"/>
      <c r="RLB1" s="2"/>
      <c r="RLC1" s="2"/>
      <c r="RLD1" s="2"/>
      <c r="RLE1" s="2"/>
      <c r="RLF1" s="2"/>
      <c r="RLG1" s="2"/>
      <c r="RLH1" s="2"/>
      <c r="RLI1" s="2"/>
      <c r="RLJ1" s="2"/>
      <c r="RLK1" s="2"/>
      <c r="RLL1" s="2"/>
      <c r="RLM1" s="2"/>
      <c r="RLN1" s="2"/>
      <c r="RLO1" s="2"/>
      <c r="RLP1" s="2"/>
      <c r="RLQ1" s="2"/>
      <c r="RLR1" s="2"/>
      <c r="RLS1" s="2"/>
      <c r="RLT1" s="2"/>
      <c r="RLU1" s="2"/>
      <c r="RLV1" s="2"/>
      <c r="RLW1" s="2"/>
      <c r="RLX1" s="2"/>
      <c r="RLY1" s="2"/>
      <c r="RLZ1" s="2"/>
      <c r="RMA1" s="2"/>
      <c r="RMB1" s="2"/>
      <c r="RMC1" s="2"/>
      <c r="RMD1" s="2"/>
      <c r="RME1" s="2"/>
      <c r="RMF1" s="2"/>
      <c r="RMG1" s="2"/>
      <c r="RMH1" s="2"/>
      <c r="RMI1" s="2"/>
      <c r="RMJ1" s="2"/>
      <c r="RMK1" s="2"/>
      <c r="RML1" s="2"/>
      <c r="RMM1" s="2"/>
      <c r="RMN1" s="2"/>
      <c r="RMO1" s="2"/>
      <c r="RMP1" s="2"/>
      <c r="RMQ1" s="2"/>
      <c r="RMR1" s="2"/>
      <c r="RMS1" s="2"/>
      <c r="RMT1" s="2"/>
      <c r="RMU1" s="2"/>
      <c r="RMV1" s="2"/>
      <c r="RMW1" s="2"/>
      <c r="RMX1" s="2"/>
      <c r="RMY1" s="2"/>
      <c r="RMZ1" s="2"/>
      <c r="RNA1" s="2"/>
      <c r="RNB1" s="2"/>
      <c r="RNC1" s="2"/>
      <c r="RND1" s="2"/>
      <c r="RNE1" s="2"/>
      <c r="RNF1" s="2"/>
      <c r="RNG1" s="2"/>
      <c r="RNH1" s="2"/>
      <c r="RNI1" s="2"/>
      <c r="RNJ1" s="2"/>
      <c r="RNK1" s="2"/>
      <c r="RNL1" s="2"/>
      <c r="RNM1" s="2"/>
      <c r="RNN1" s="2"/>
      <c r="RNO1" s="2"/>
      <c r="RNP1" s="2"/>
      <c r="RNQ1" s="2"/>
      <c r="RNR1" s="2"/>
      <c r="RNS1" s="2"/>
      <c r="RNT1" s="2"/>
      <c r="RNU1" s="2"/>
      <c r="RNV1" s="2"/>
      <c r="RNW1" s="2"/>
      <c r="RNX1" s="2"/>
      <c r="RNY1" s="2"/>
      <c r="RNZ1" s="2"/>
      <c r="ROA1" s="2"/>
      <c r="ROB1" s="2"/>
      <c r="ROC1" s="2"/>
      <c r="ROD1" s="2"/>
      <c r="ROE1" s="2"/>
      <c r="ROF1" s="2"/>
      <c r="ROG1" s="2"/>
      <c r="ROH1" s="2"/>
      <c r="ROI1" s="2"/>
      <c r="ROJ1" s="2"/>
      <c r="ROK1" s="2"/>
      <c r="ROL1" s="2"/>
      <c r="ROM1" s="2"/>
      <c r="RON1" s="2"/>
      <c r="ROO1" s="2"/>
      <c r="ROP1" s="2"/>
      <c r="ROQ1" s="2"/>
      <c r="ROR1" s="2"/>
      <c r="ROS1" s="2"/>
      <c r="ROT1" s="2"/>
      <c r="ROU1" s="2"/>
      <c r="ROV1" s="2"/>
      <c r="ROW1" s="2"/>
      <c r="ROX1" s="2"/>
      <c r="ROY1" s="2"/>
      <c r="ROZ1" s="2"/>
      <c r="RPA1" s="2"/>
      <c r="RPB1" s="2"/>
      <c r="RPC1" s="2"/>
      <c r="RPD1" s="2"/>
      <c r="RPE1" s="2"/>
      <c r="RPF1" s="2"/>
      <c r="RPG1" s="2"/>
      <c r="RPH1" s="2"/>
      <c r="RPI1" s="2"/>
      <c r="RPJ1" s="2"/>
      <c r="RPK1" s="2"/>
      <c r="RPL1" s="2"/>
      <c r="RPM1" s="2"/>
      <c r="RPN1" s="2"/>
      <c r="RPO1" s="2"/>
      <c r="RPP1" s="2"/>
      <c r="RPQ1" s="2"/>
      <c r="RPR1" s="2"/>
      <c r="RPS1" s="2"/>
      <c r="RPT1" s="2"/>
      <c r="RPU1" s="2"/>
      <c r="RPV1" s="2"/>
      <c r="RPW1" s="2"/>
      <c r="RPX1" s="2"/>
      <c r="RPY1" s="2"/>
      <c r="RPZ1" s="2"/>
      <c r="RQA1" s="2"/>
      <c r="RQB1" s="2"/>
      <c r="RQC1" s="2"/>
      <c r="RQD1" s="2"/>
      <c r="RQE1" s="2"/>
      <c r="RQF1" s="2"/>
      <c r="RQG1" s="2"/>
      <c r="RQH1" s="2"/>
      <c r="RQI1" s="2"/>
      <c r="RQJ1" s="2"/>
      <c r="RQK1" s="2"/>
      <c r="RQL1" s="2"/>
      <c r="RQM1" s="2"/>
      <c r="RQN1" s="2"/>
      <c r="RQO1" s="2"/>
      <c r="RQP1" s="2"/>
      <c r="RQQ1" s="2"/>
      <c r="RQR1" s="2"/>
      <c r="RQS1" s="2"/>
      <c r="RQT1" s="2"/>
      <c r="RQU1" s="2"/>
      <c r="RQV1" s="2"/>
      <c r="RQW1" s="2"/>
      <c r="RQX1" s="2"/>
      <c r="RQY1" s="2"/>
      <c r="RQZ1" s="2"/>
      <c r="RRA1" s="2"/>
      <c r="RRB1" s="2"/>
      <c r="RRC1" s="2"/>
      <c r="RRD1" s="2"/>
      <c r="RRE1" s="2"/>
      <c r="RRF1" s="2"/>
      <c r="RRG1" s="2"/>
      <c r="RRH1" s="2"/>
      <c r="RRI1" s="2"/>
      <c r="RRJ1" s="2"/>
      <c r="RRK1" s="2"/>
      <c r="RRL1" s="2"/>
      <c r="RRM1" s="2"/>
      <c r="RRN1" s="2"/>
      <c r="RRO1" s="2"/>
      <c r="RRP1" s="2"/>
      <c r="RRQ1" s="2"/>
      <c r="RRR1" s="2"/>
      <c r="RRS1" s="2"/>
      <c r="RRT1" s="2"/>
      <c r="RRU1" s="2"/>
      <c r="RRV1" s="2"/>
      <c r="RRW1" s="2"/>
      <c r="RRX1" s="2"/>
      <c r="RRY1" s="2"/>
      <c r="RRZ1" s="2"/>
      <c r="RSA1" s="2"/>
      <c r="RSB1" s="2"/>
      <c r="RSC1" s="2"/>
      <c r="RSD1" s="2"/>
      <c r="RSE1" s="2"/>
      <c r="RSF1" s="2"/>
      <c r="RSG1" s="2"/>
      <c r="RSH1" s="2"/>
      <c r="RSI1" s="2"/>
      <c r="RSJ1" s="2"/>
      <c r="RSK1" s="2"/>
      <c r="RSL1" s="2"/>
      <c r="RSM1" s="2"/>
      <c r="RSN1" s="2"/>
      <c r="RSO1" s="2"/>
      <c r="RSP1" s="2"/>
      <c r="RSQ1" s="2"/>
      <c r="RSR1" s="2"/>
      <c r="RSS1" s="2"/>
      <c r="RST1" s="2"/>
      <c r="RSU1" s="2"/>
      <c r="RSV1" s="2"/>
      <c r="RSW1" s="2"/>
      <c r="RSX1" s="2"/>
      <c r="RSY1" s="2"/>
      <c r="RSZ1" s="2"/>
      <c r="RTA1" s="2"/>
      <c r="RTB1" s="2"/>
      <c r="RTC1" s="2"/>
      <c r="RTD1" s="2"/>
      <c r="RTE1" s="2"/>
      <c r="RTF1" s="2"/>
      <c r="RTG1" s="2"/>
      <c r="RTH1" s="2"/>
      <c r="RTI1" s="2"/>
      <c r="RTJ1" s="2"/>
      <c r="RTK1" s="2"/>
      <c r="RTL1" s="2"/>
      <c r="RTM1" s="2"/>
      <c r="RTN1" s="2"/>
      <c r="RTO1" s="2"/>
      <c r="RTP1" s="2"/>
      <c r="RTQ1" s="2"/>
      <c r="RTR1" s="2"/>
      <c r="RTS1" s="2"/>
      <c r="RTT1" s="2"/>
      <c r="RTU1" s="2"/>
      <c r="RTV1" s="2"/>
      <c r="RTW1" s="2"/>
      <c r="RTX1" s="2"/>
      <c r="RTY1" s="2"/>
      <c r="RTZ1" s="2"/>
      <c r="RUA1" s="2"/>
      <c r="RUB1" s="2"/>
      <c r="RUC1" s="2"/>
      <c r="RUD1" s="2"/>
      <c r="RUE1" s="2"/>
      <c r="RUF1" s="2"/>
      <c r="RUG1" s="2"/>
      <c r="RUH1" s="2"/>
      <c r="RUI1" s="2"/>
      <c r="RUJ1" s="2"/>
      <c r="RUK1" s="2"/>
      <c r="RUL1" s="2"/>
      <c r="RUM1" s="2"/>
      <c r="RUN1" s="2"/>
      <c r="RUO1" s="2"/>
      <c r="RUP1" s="2"/>
      <c r="RUQ1" s="2"/>
      <c r="RUR1" s="2"/>
      <c r="RUS1" s="2"/>
      <c r="RUT1" s="2"/>
      <c r="RUU1" s="2"/>
      <c r="RUV1" s="2"/>
      <c r="RUW1" s="2"/>
      <c r="RUX1" s="2"/>
      <c r="RUY1" s="2"/>
      <c r="RUZ1" s="2"/>
      <c r="RVA1" s="2"/>
      <c r="RVB1" s="2"/>
      <c r="RVC1" s="2"/>
      <c r="RVD1" s="2"/>
      <c r="RVE1" s="2"/>
      <c r="RVF1" s="2"/>
      <c r="RVG1" s="2"/>
      <c r="RVH1" s="2"/>
      <c r="RVI1" s="2"/>
      <c r="RVJ1" s="2"/>
      <c r="RVK1" s="2"/>
      <c r="RVL1" s="2"/>
      <c r="RVM1" s="2"/>
      <c r="RVN1" s="2"/>
      <c r="RVO1" s="2"/>
      <c r="RVP1" s="2"/>
      <c r="RVQ1" s="2"/>
      <c r="RVR1" s="2"/>
      <c r="RVS1" s="2"/>
      <c r="RVT1" s="2"/>
      <c r="RVU1" s="2"/>
      <c r="RVV1" s="2"/>
      <c r="RVW1" s="2"/>
      <c r="RVX1" s="2"/>
      <c r="RVY1" s="2"/>
      <c r="RVZ1" s="2"/>
      <c r="RWA1" s="2"/>
      <c r="RWB1" s="2"/>
      <c r="RWC1" s="2"/>
      <c r="RWD1" s="2"/>
      <c r="RWE1" s="2"/>
      <c r="RWF1" s="2"/>
      <c r="RWG1" s="2"/>
      <c r="RWH1" s="2"/>
      <c r="RWI1" s="2"/>
      <c r="RWJ1" s="2"/>
      <c r="RWK1" s="2"/>
      <c r="RWL1" s="2"/>
      <c r="RWM1" s="2"/>
      <c r="RWN1" s="2"/>
      <c r="RWO1" s="2"/>
      <c r="RWP1" s="2"/>
      <c r="RWQ1" s="2"/>
      <c r="RWR1" s="2"/>
      <c r="RWS1" s="2"/>
      <c r="RWT1" s="2"/>
      <c r="RWU1" s="2"/>
      <c r="RWV1" s="2"/>
      <c r="RWW1" s="2"/>
      <c r="RWX1" s="2"/>
      <c r="RWY1" s="2"/>
      <c r="RWZ1" s="2"/>
      <c r="RXA1" s="2"/>
      <c r="RXB1" s="2"/>
      <c r="RXC1" s="2"/>
      <c r="RXD1" s="2"/>
      <c r="RXE1" s="2"/>
      <c r="RXF1" s="2"/>
      <c r="RXG1" s="2"/>
      <c r="RXH1" s="2"/>
      <c r="RXI1" s="2"/>
      <c r="RXJ1" s="2"/>
      <c r="RXK1" s="2"/>
      <c r="RXL1" s="2"/>
      <c r="RXM1" s="2"/>
      <c r="RXN1" s="2"/>
      <c r="RXO1" s="2"/>
      <c r="RXP1" s="2"/>
      <c r="RXQ1" s="2"/>
      <c r="RXR1" s="2"/>
      <c r="RXS1" s="2"/>
      <c r="RXT1" s="2"/>
      <c r="RXU1" s="2"/>
      <c r="RXV1" s="2"/>
      <c r="RXW1" s="2"/>
      <c r="RXX1" s="2"/>
      <c r="RXY1" s="2"/>
      <c r="RXZ1" s="2"/>
      <c r="RYA1" s="2"/>
      <c r="RYB1" s="2"/>
      <c r="RYC1" s="2"/>
      <c r="RYD1" s="2"/>
      <c r="RYE1" s="2"/>
      <c r="RYF1" s="2"/>
      <c r="RYG1" s="2"/>
      <c r="RYH1" s="2"/>
      <c r="RYI1" s="2"/>
      <c r="RYJ1" s="2"/>
      <c r="RYK1" s="2"/>
      <c r="RYL1" s="2"/>
      <c r="RYM1" s="2"/>
      <c r="RYN1" s="2"/>
      <c r="RYO1" s="2"/>
      <c r="RYP1" s="2"/>
      <c r="RYQ1" s="2"/>
      <c r="RYR1" s="2"/>
      <c r="RYS1" s="2"/>
      <c r="RYT1" s="2"/>
      <c r="RYU1" s="2"/>
      <c r="RYV1" s="2"/>
      <c r="RYW1" s="2"/>
      <c r="RYX1" s="2"/>
      <c r="RYY1" s="2"/>
      <c r="RYZ1" s="2"/>
      <c r="RZA1" s="2"/>
      <c r="RZB1" s="2"/>
      <c r="RZC1" s="2"/>
      <c r="RZD1" s="2"/>
      <c r="RZE1" s="2"/>
      <c r="RZF1" s="2"/>
      <c r="RZG1" s="2"/>
      <c r="RZH1" s="2"/>
      <c r="RZI1" s="2"/>
      <c r="RZJ1" s="2"/>
      <c r="RZK1" s="2"/>
      <c r="RZL1" s="2"/>
      <c r="RZM1" s="2"/>
      <c r="RZN1" s="2"/>
      <c r="RZO1" s="2"/>
      <c r="RZP1" s="2"/>
      <c r="RZQ1" s="2"/>
      <c r="RZR1" s="2"/>
      <c r="RZS1" s="2"/>
      <c r="RZT1" s="2"/>
      <c r="RZU1" s="2"/>
      <c r="RZV1" s="2"/>
      <c r="RZW1" s="2"/>
      <c r="RZX1" s="2"/>
      <c r="RZY1" s="2"/>
      <c r="RZZ1" s="2"/>
      <c r="SAA1" s="2"/>
      <c r="SAB1" s="2"/>
      <c r="SAC1" s="2"/>
      <c r="SAD1" s="2"/>
      <c r="SAE1" s="2"/>
      <c r="SAF1" s="2"/>
      <c r="SAG1" s="2"/>
      <c r="SAH1" s="2"/>
      <c r="SAI1" s="2"/>
      <c r="SAJ1" s="2"/>
      <c r="SAK1" s="2"/>
      <c r="SAL1" s="2"/>
      <c r="SAM1" s="2"/>
      <c r="SAN1" s="2"/>
      <c r="SAO1" s="2"/>
      <c r="SAP1" s="2"/>
      <c r="SAQ1" s="2"/>
      <c r="SAR1" s="2"/>
      <c r="SAS1" s="2"/>
      <c r="SAT1" s="2"/>
      <c r="SAU1" s="2"/>
      <c r="SAV1" s="2"/>
      <c r="SAW1" s="2"/>
      <c r="SAX1" s="2"/>
      <c r="SAY1" s="2"/>
      <c r="SAZ1" s="2"/>
      <c r="SBA1" s="2"/>
      <c r="SBB1" s="2"/>
      <c r="SBC1" s="2"/>
      <c r="SBD1" s="2"/>
      <c r="SBE1" s="2"/>
      <c r="SBF1" s="2"/>
      <c r="SBG1" s="2"/>
      <c r="SBH1" s="2"/>
      <c r="SBI1" s="2"/>
      <c r="SBJ1" s="2"/>
      <c r="SBK1" s="2"/>
      <c r="SBL1" s="2"/>
      <c r="SBM1" s="2"/>
      <c r="SBN1" s="2"/>
      <c r="SBO1" s="2"/>
      <c r="SBP1" s="2"/>
      <c r="SBQ1" s="2"/>
      <c r="SBR1" s="2"/>
      <c r="SBS1" s="2"/>
      <c r="SBT1" s="2"/>
      <c r="SBU1" s="2"/>
      <c r="SBV1" s="2"/>
      <c r="SBW1" s="2"/>
      <c r="SBX1" s="2"/>
      <c r="SBY1" s="2"/>
      <c r="SBZ1" s="2"/>
      <c r="SCA1" s="2"/>
      <c r="SCB1" s="2"/>
      <c r="SCC1" s="2"/>
      <c r="SCD1" s="2"/>
      <c r="SCE1" s="2"/>
      <c r="SCF1" s="2"/>
      <c r="SCG1" s="2"/>
      <c r="SCH1" s="2"/>
      <c r="SCI1" s="2"/>
      <c r="SCJ1" s="2"/>
      <c r="SCK1" s="2"/>
      <c r="SCL1" s="2"/>
      <c r="SCM1" s="2"/>
      <c r="SCN1" s="2"/>
      <c r="SCO1" s="2"/>
      <c r="SCP1" s="2"/>
      <c r="SCQ1" s="2"/>
      <c r="SCR1" s="2"/>
      <c r="SCS1" s="2"/>
      <c r="SCT1" s="2"/>
      <c r="SCU1" s="2"/>
      <c r="SCV1" s="2"/>
      <c r="SCW1" s="2"/>
      <c r="SCX1" s="2"/>
      <c r="SCY1" s="2"/>
      <c r="SCZ1" s="2"/>
      <c r="SDA1" s="2"/>
      <c r="SDB1" s="2"/>
      <c r="SDC1" s="2"/>
      <c r="SDD1" s="2"/>
      <c r="SDE1" s="2"/>
      <c r="SDF1" s="2"/>
      <c r="SDG1" s="2"/>
      <c r="SDH1" s="2"/>
      <c r="SDI1" s="2"/>
      <c r="SDJ1" s="2"/>
      <c r="SDK1" s="2"/>
      <c r="SDL1" s="2"/>
      <c r="SDM1" s="2"/>
      <c r="SDN1" s="2"/>
      <c r="SDO1" s="2"/>
      <c r="SDP1" s="2"/>
      <c r="SDQ1" s="2"/>
      <c r="SDR1" s="2"/>
      <c r="SDS1" s="2"/>
      <c r="SDT1" s="2"/>
      <c r="SDU1" s="2"/>
      <c r="SDV1" s="2"/>
      <c r="SDW1" s="2"/>
      <c r="SDX1" s="2"/>
      <c r="SDY1" s="2"/>
      <c r="SDZ1" s="2"/>
      <c r="SEA1" s="2"/>
      <c r="SEB1" s="2"/>
      <c r="SEC1" s="2"/>
      <c r="SED1" s="2"/>
      <c r="SEE1" s="2"/>
      <c r="SEF1" s="2"/>
      <c r="SEG1" s="2"/>
      <c r="SEH1" s="2"/>
      <c r="SEI1" s="2"/>
      <c r="SEJ1" s="2"/>
      <c r="SEK1" s="2"/>
      <c r="SEL1" s="2"/>
      <c r="SEM1" s="2"/>
      <c r="SEN1" s="2"/>
      <c r="SEO1" s="2"/>
      <c r="SEP1" s="2"/>
      <c r="SEQ1" s="2"/>
      <c r="SER1" s="2"/>
      <c r="SES1" s="2"/>
      <c r="SET1" s="2"/>
      <c r="SEU1" s="2"/>
      <c r="SEV1" s="2"/>
      <c r="SEW1" s="2"/>
      <c r="SEX1" s="2"/>
      <c r="SEY1" s="2"/>
      <c r="SEZ1" s="2"/>
      <c r="SFA1" s="2"/>
      <c r="SFB1" s="2"/>
      <c r="SFC1" s="2"/>
      <c r="SFD1" s="2"/>
      <c r="SFE1" s="2"/>
      <c r="SFF1" s="2"/>
      <c r="SFG1" s="2"/>
      <c r="SFH1" s="2"/>
      <c r="SFI1" s="2"/>
      <c r="SFJ1" s="2"/>
      <c r="SFK1" s="2"/>
      <c r="SFL1" s="2"/>
      <c r="SFM1" s="2"/>
      <c r="SFN1" s="2"/>
      <c r="SFO1" s="2"/>
      <c r="SFP1" s="2"/>
      <c r="SFQ1" s="2"/>
      <c r="SFR1" s="2"/>
      <c r="SFS1" s="2"/>
      <c r="SFT1" s="2"/>
      <c r="SFU1" s="2"/>
      <c r="SFV1" s="2"/>
      <c r="SFW1" s="2"/>
      <c r="SFX1" s="2"/>
      <c r="SFY1" s="2"/>
      <c r="SFZ1" s="2"/>
      <c r="SGA1" s="2"/>
      <c r="SGB1" s="2"/>
      <c r="SGC1" s="2"/>
      <c r="SGD1" s="2"/>
      <c r="SGE1" s="2"/>
      <c r="SGF1" s="2"/>
      <c r="SGG1" s="2"/>
      <c r="SGH1" s="2"/>
      <c r="SGI1" s="2"/>
      <c r="SGJ1" s="2"/>
      <c r="SGK1" s="2"/>
      <c r="SGL1" s="2"/>
      <c r="SGM1" s="2"/>
      <c r="SGN1" s="2"/>
      <c r="SGO1" s="2"/>
      <c r="SGP1" s="2"/>
      <c r="SGQ1" s="2"/>
      <c r="SGR1" s="2"/>
      <c r="SGS1" s="2"/>
      <c r="SGT1" s="2"/>
      <c r="SGU1" s="2"/>
      <c r="SGV1" s="2"/>
      <c r="SGW1" s="2"/>
      <c r="SGX1" s="2"/>
      <c r="SGY1" s="2"/>
      <c r="SGZ1" s="2"/>
      <c r="SHA1" s="2"/>
      <c r="SHB1" s="2"/>
      <c r="SHC1" s="2"/>
      <c r="SHD1" s="2"/>
      <c r="SHE1" s="2"/>
      <c r="SHF1" s="2"/>
      <c r="SHG1" s="2"/>
      <c r="SHH1" s="2"/>
      <c r="SHI1" s="2"/>
      <c r="SHJ1" s="2"/>
      <c r="SHK1" s="2"/>
      <c r="SHL1" s="2"/>
      <c r="SHM1" s="2"/>
      <c r="SHN1" s="2"/>
      <c r="SHO1" s="2"/>
      <c r="SHP1" s="2"/>
      <c r="SHQ1" s="2"/>
      <c r="SHR1" s="2"/>
      <c r="SHS1" s="2"/>
      <c r="SHT1" s="2"/>
      <c r="SHU1" s="2"/>
      <c r="SHV1" s="2"/>
      <c r="SHW1" s="2"/>
      <c r="SHX1" s="2"/>
      <c r="SHY1" s="2"/>
      <c r="SHZ1" s="2"/>
      <c r="SIA1" s="2"/>
      <c r="SIB1" s="2"/>
      <c r="SIC1" s="2"/>
      <c r="SID1" s="2"/>
      <c r="SIE1" s="2"/>
      <c r="SIF1" s="2"/>
      <c r="SIG1" s="2"/>
      <c r="SIH1" s="2"/>
      <c r="SII1" s="2"/>
      <c r="SIJ1" s="2"/>
      <c r="SIK1" s="2"/>
      <c r="SIL1" s="2"/>
      <c r="SIM1" s="2"/>
      <c r="SIN1" s="2"/>
      <c r="SIO1" s="2"/>
      <c r="SIP1" s="2"/>
      <c r="SIQ1" s="2"/>
      <c r="SIR1" s="2"/>
      <c r="SIS1" s="2"/>
      <c r="SIT1" s="2"/>
      <c r="SIU1" s="2"/>
      <c r="SIV1" s="2"/>
      <c r="SIW1" s="2"/>
      <c r="SIX1" s="2"/>
      <c r="SIY1" s="2"/>
      <c r="SIZ1" s="2"/>
      <c r="SJA1" s="2"/>
      <c r="SJB1" s="2"/>
      <c r="SJC1" s="2"/>
      <c r="SJD1" s="2"/>
      <c r="SJE1" s="2"/>
      <c r="SJF1" s="2"/>
      <c r="SJG1" s="2"/>
      <c r="SJH1" s="2"/>
      <c r="SJI1" s="2"/>
      <c r="SJJ1" s="2"/>
      <c r="SJK1" s="2"/>
      <c r="SJL1" s="2"/>
      <c r="SJM1" s="2"/>
      <c r="SJN1" s="2"/>
      <c r="SJO1" s="2"/>
      <c r="SJP1" s="2"/>
      <c r="SJQ1" s="2"/>
      <c r="SJR1" s="2"/>
      <c r="SJS1" s="2"/>
      <c r="SJT1" s="2"/>
      <c r="SJU1" s="2"/>
      <c r="SJV1" s="2"/>
      <c r="SJW1" s="2"/>
      <c r="SJX1" s="2"/>
      <c r="SJY1" s="2"/>
      <c r="SJZ1" s="2"/>
      <c r="SKA1" s="2"/>
      <c r="SKB1" s="2"/>
      <c r="SKC1" s="2"/>
      <c r="SKD1" s="2"/>
      <c r="SKE1" s="2"/>
      <c r="SKF1" s="2"/>
      <c r="SKG1" s="2"/>
      <c r="SKH1" s="2"/>
      <c r="SKI1" s="2"/>
      <c r="SKJ1" s="2"/>
      <c r="SKK1" s="2"/>
      <c r="SKL1" s="2"/>
      <c r="SKM1" s="2"/>
      <c r="SKN1" s="2"/>
      <c r="SKO1" s="2"/>
      <c r="SKP1" s="2"/>
      <c r="SKQ1" s="2"/>
      <c r="SKR1" s="2"/>
      <c r="SKS1" s="2"/>
      <c r="SKT1" s="2"/>
      <c r="SKU1" s="2"/>
      <c r="SKV1" s="2"/>
      <c r="SKW1" s="2"/>
      <c r="SKX1" s="2"/>
      <c r="SKY1" s="2"/>
      <c r="SKZ1" s="2"/>
      <c r="SLA1" s="2"/>
      <c r="SLB1" s="2"/>
      <c r="SLC1" s="2"/>
      <c r="SLD1" s="2"/>
      <c r="SLE1" s="2"/>
      <c r="SLF1" s="2"/>
      <c r="SLG1" s="2"/>
      <c r="SLH1" s="2"/>
      <c r="SLI1" s="2"/>
      <c r="SLJ1" s="2"/>
      <c r="SLK1" s="2"/>
      <c r="SLL1" s="2"/>
      <c r="SLM1" s="2"/>
      <c r="SLN1" s="2"/>
      <c r="SLO1" s="2"/>
      <c r="SLP1" s="2"/>
      <c r="SLQ1" s="2"/>
      <c r="SLR1" s="2"/>
      <c r="SLS1" s="2"/>
      <c r="SLT1" s="2"/>
      <c r="SLU1" s="2"/>
      <c r="SLV1" s="2"/>
      <c r="SLW1" s="2"/>
      <c r="SLX1" s="2"/>
      <c r="SLY1" s="2"/>
      <c r="SLZ1" s="2"/>
      <c r="SMA1" s="2"/>
      <c r="SMB1" s="2"/>
      <c r="SMC1" s="2"/>
      <c r="SMD1" s="2"/>
      <c r="SME1" s="2"/>
      <c r="SMF1" s="2"/>
      <c r="SMG1" s="2"/>
      <c r="SMH1" s="2"/>
      <c r="SMI1" s="2"/>
      <c r="SMJ1" s="2"/>
      <c r="SMK1" s="2"/>
      <c r="SML1" s="2"/>
      <c r="SMM1" s="2"/>
      <c r="SMN1" s="2"/>
      <c r="SMO1" s="2"/>
      <c r="SMP1" s="2"/>
      <c r="SMQ1" s="2"/>
      <c r="SMR1" s="2"/>
      <c r="SMS1" s="2"/>
      <c r="SMT1" s="2"/>
      <c r="SMU1" s="2"/>
      <c r="SMV1" s="2"/>
      <c r="SMW1" s="2"/>
      <c r="SMX1" s="2"/>
      <c r="SMY1" s="2"/>
      <c r="SMZ1" s="2"/>
      <c r="SNA1" s="2"/>
      <c r="SNB1" s="2"/>
      <c r="SNC1" s="2"/>
      <c r="SND1" s="2"/>
      <c r="SNE1" s="2"/>
      <c r="SNF1" s="2"/>
      <c r="SNG1" s="2"/>
      <c r="SNH1" s="2"/>
      <c r="SNI1" s="2"/>
      <c r="SNJ1" s="2"/>
      <c r="SNK1" s="2"/>
      <c r="SNL1" s="2"/>
      <c r="SNM1" s="2"/>
      <c r="SNN1" s="2"/>
      <c r="SNO1" s="2"/>
      <c r="SNP1" s="2"/>
      <c r="SNQ1" s="2"/>
      <c r="SNR1" s="2"/>
      <c r="SNS1" s="2"/>
      <c r="SNT1" s="2"/>
      <c r="SNU1" s="2"/>
      <c r="SNV1" s="2"/>
      <c r="SNW1" s="2"/>
      <c r="SNX1" s="2"/>
      <c r="SNY1" s="2"/>
      <c r="SNZ1" s="2"/>
      <c r="SOA1" s="2"/>
      <c r="SOB1" s="2"/>
      <c r="SOC1" s="2"/>
      <c r="SOD1" s="2"/>
      <c r="SOE1" s="2"/>
      <c r="SOF1" s="2"/>
      <c r="SOG1" s="2"/>
      <c r="SOH1" s="2"/>
      <c r="SOI1" s="2"/>
      <c r="SOJ1" s="2"/>
      <c r="SOK1" s="2"/>
      <c r="SOL1" s="2"/>
      <c r="SOM1" s="2"/>
      <c r="SON1" s="2"/>
      <c r="SOO1" s="2"/>
      <c r="SOP1" s="2"/>
      <c r="SOQ1" s="2"/>
      <c r="SOR1" s="2"/>
      <c r="SOS1" s="2"/>
      <c r="SOT1" s="2"/>
      <c r="SOU1" s="2"/>
      <c r="SOV1" s="2"/>
      <c r="SOW1" s="2"/>
      <c r="SOX1" s="2"/>
      <c r="SOY1" s="2"/>
      <c r="SOZ1" s="2"/>
      <c r="SPA1" s="2"/>
      <c r="SPB1" s="2"/>
      <c r="SPC1" s="2"/>
      <c r="SPD1" s="2"/>
      <c r="SPE1" s="2"/>
      <c r="SPF1" s="2"/>
      <c r="SPG1" s="2"/>
      <c r="SPH1" s="2"/>
      <c r="SPI1" s="2"/>
      <c r="SPJ1" s="2"/>
      <c r="SPK1" s="2"/>
      <c r="SPL1" s="2"/>
      <c r="SPM1" s="2"/>
      <c r="SPN1" s="2"/>
      <c r="SPO1" s="2"/>
      <c r="SPP1" s="2"/>
      <c r="SPQ1" s="2"/>
      <c r="SPR1" s="2"/>
      <c r="SPS1" s="2"/>
      <c r="SPT1" s="2"/>
      <c r="SPU1" s="2"/>
      <c r="SPV1" s="2"/>
      <c r="SPW1" s="2"/>
      <c r="SPX1" s="2"/>
      <c r="SPY1" s="2"/>
      <c r="SPZ1" s="2"/>
      <c r="SQA1" s="2"/>
      <c r="SQB1" s="2"/>
      <c r="SQC1" s="2"/>
      <c r="SQD1" s="2"/>
      <c r="SQE1" s="2"/>
      <c r="SQF1" s="2"/>
      <c r="SQG1" s="2"/>
      <c r="SQH1" s="2"/>
      <c r="SQI1" s="2"/>
      <c r="SQJ1" s="2"/>
      <c r="SQK1" s="2"/>
      <c r="SQL1" s="2"/>
      <c r="SQM1" s="2"/>
      <c r="SQN1" s="2"/>
      <c r="SQO1" s="2"/>
      <c r="SQP1" s="2"/>
      <c r="SQQ1" s="2"/>
      <c r="SQR1" s="2"/>
      <c r="SQS1" s="2"/>
      <c r="SQT1" s="2"/>
      <c r="SQU1" s="2"/>
      <c r="SQV1" s="2"/>
      <c r="SQW1" s="2"/>
      <c r="SQX1" s="2"/>
      <c r="SQY1" s="2"/>
      <c r="SQZ1" s="2"/>
      <c r="SRA1" s="2"/>
      <c r="SRB1" s="2"/>
      <c r="SRC1" s="2"/>
      <c r="SRD1" s="2"/>
      <c r="SRE1" s="2"/>
      <c r="SRF1" s="2"/>
      <c r="SRG1" s="2"/>
      <c r="SRH1" s="2"/>
      <c r="SRI1" s="2"/>
      <c r="SRJ1" s="2"/>
      <c r="SRK1" s="2"/>
      <c r="SRL1" s="2"/>
      <c r="SRM1" s="2"/>
      <c r="SRN1" s="2"/>
      <c r="SRO1" s="2"/>
      <c r="SRP1" s="2"/>
      <c r="SRQ1" s="2"/>
      <c r="SRR1" s="2"/>
      <c r="SRS1" s="2"/>
      <c r="SRT1" s="2"/>
      <c r="SRU1" s="2"/>
      <c r="SRV1" s="2"/>
      <c r="SRW1" s="2"/>
      <c r="SRX1" s="2"/>
      <c r="SRY1" s="2"/>
      <c r="SRZ1" s="2"/>
      <c r="SSA1" s="2"/>
      <c r="SSB1" s="2"/>
      <c r="SSC1" s="2"/>
      <c r="SSD1" s="2"/>
      <c r="SSE1" s="2"/>
      <c r="SSF1" s="2"/>
      <c r="SSG1" s="2"/>
      <c r="SSH1" s="2"/>
      <c r="SSI1" s="2"/>
      <c r="SSJ1" s="2"/>
      <c r="SSK1" s="2"/>
      <c r="SSL1" s="2"/>
      <c r="SSM1" s="2"/>
      <c r="SSN1" s="2"/>
      <c r="SSO1" s="2"/>
      <c r="SSP1" s="2"/>
      <c r="SSQ1" s="2"/>
      <c r="SSR1" s="2"/>
      <c r="SSS1" s="2"/>
      <c r="SST1" s="2"/>
      <c r="SSU1" s="2"/>
      <c r="SSV1" s="2"/>
      <c r="SSW1" s="2"/>
      <c r="SSX1" s="2"/>
      <c r="SSY1" s="2"/>
      <c r="SSZ1" s="2"/>
      <c r="STA1" s="2"/>
      <c r="STB1" s="2"/>
      <c r="STC1" s="2"/>
      <c r="STD1" s="2"/>
      <c r="STE1" s="2"/>
      <c r="STF1" s="2"/>
      <c r="STG1" s="2"/>
      <c r="STH1" s="2"/>
      <c r="STI1" s="2"/>
      <c r="STJ1" s="2"/>
      <c r="STK1" s="2"/>
      <c r="STL1" s="2"/>
      <c r="STM1" s="2"/>
      <c r="STN1" s="2"/>
      <c r="STO1" s="2"/>
      <c r="STP1" s="2"/>
      <c r="STQ1" s="2"/>
      <c r="STR1" s="2"/>
      <c r="STS1" s="2"/>
      <c r="STT1" s="2"/>
      <c r="STU1" s="2"/>
      <c r="STV1" s="2"/>
      <c r="STW1" s="2"/>
      <c r="STX1" s="2"/>
      <c r="STY1" s="2"/>
      <c r="STZ1" s="2"/>
      <c r="SUA1" s="2"/>
      <c r="SUB1" s="2"/>
      <c r="SUC1" s="2"/>
      <c r="SUD1" s="2"/>
      <c r="SUE1" s="2"/>
      <c r="SUF1" s="2"/>
      <c r="SUG1" s="2"/>
      <c r="SUH1" s="2"/>
      <c r="SUI1" s="2"/>
      <c r="SUJ1" s="2"/>
      <c r="SUK1" s="2"/>
      <c r="SUL1" s="2"/>
      <c r="SUM1" s="2"/>
      <c r="SUN1" s="2"/>
      <c r="SUO1" s="2"/>
      <c r="SUP1" s="2"/>
      <c r="SUQ1" s="2"/>
      <c r="SUR1" s="2"/>
      <c r="SUS1" s="2"/>
      <c r="SUT1" s="2"/>
      <c r="SUU1" s="2"/>
      <c r="SUV1" s="2"/>
      <c r="SUW1" s="2"/>
      <c r="SUX1" s="2"/>
      <c r="SUY1" s="2"/>
      <c r="SUZ1" s="2"/>
      <c r="SVA1" s="2"/>
      <c r="SVB1" s="2"/>
      <c r="SVC1" s="2"/>
      <c r="SVD1" s="2"/>
      <c r="SVE1" s="2"/>
      <c r="SVF1" s="2"/>
      <c r="SVG1" s="2"/>
      <c r="SVH1" s="2"/>
      <c r="SVI1" s="2"/>
      <c r="SVJ1" s="2"/>
      <c r="SVK1" s="2"/>
      <c r="SVL1" s="2"/>
      <c r="SVM1" s="2"/>
      <c r="SVN1" s="2"/>
      <c r="SVO1" s="2"/>
      <c r="SVP1" s="2"/>
      <c r="SVQ1" s="2"/>
      <c r="SVR1" s="2"/>
      <c r="SVS1" s="2"/>
      <c r="SVT1" s="2"/>
      <c r="SVU1" s="2"/>
      <c r="SVV1" s="2"/>
      <c r="SVW1" s="2"/>
      <c r="SVX1" s="2"/>
      <c r="SVY1" s="2"/>
      <c r="SVZ1" s="2"/>
      <c r="SWA1" s="2"/>
      <c r="SWB1" s="2"/>
      <c r="SWC1" s="2"/>
      <c r="SWD1" s="2"/>
      <c r="SWE1" s="2"/>
      <c r="SWF1" s="2"/>
      <c r="SWG1" s="2"/>
      <c r="SWH1" s="2"/>
      <c r="SWI1" s="2"/>
      <c r="SWJ1" s="2"/>
      <c r="SWK1" s="2"/>
      <c r="SWL1" s="2"/>
      <c r="SWM1" s="2"/>
      <c r="SWN1" s="2"/>
      <c r="SWO1" s="2"/>
      <c r="SWP1" s="2"/>
      <c r="SWQ1" s="2"/>
      <c r="SWR1" s="2"/>
      <c r="SWS1" s="2"/>
      <c r="SWT1" s="2"/>
      <c r="SWU1" s="2"/>
      <c r="SWV1" s="2"/>
      <c r="SWW1" s="2"/>
      <c r="SWX1" s="2"/>
      <c r="SWY1" s="2"/>
      <c r="SWZ1" s="2"/>
      <c r="SXA1" s="2"/>
      <c r="SXB1" s="2"/>
      <c r="SXC1" s="2"/>
      <c r="SXD1" s="2"/>
      <c r="SXE1" s="2"/>
      <c r="SXF1" s="2"/>
      <c r="SXG1" s="2"/>
      <c r="SXH1" s="2"/>
      <c r="SXI1" s="2"/>
      <c r="SXJ1" s="2"/>
      <c r="SXK1" s="2"/>
      <c r="SXL1" s="2"/>
      <c r="SXM1" s="2"/>
      <c r="SXN1" s="2"/>
      <c r="SXO1" s="2"/>
      <c r="SXP1" s="2"/>
      <c r="SXQ1" s="2"/>
      <c r="SXR1" s="2"/>
      <c r="SXS1" s="2"/>
      <c r="SXT1" s="2"/>
      <c r="SXU1" s="2"/>
      <c r="SXV1" s="2"/>
      <c r="SXW1" s="2"/>
      <c r="SXX1" s="2"/>
      <c r="SXY1" s="2"/>
      <c r="SXZ1" s="2"/>
      <c r="SYA1" s="2"/>
      <c r="SYB1" s="2"/>
      <c r="SYC1" s="2"/>
      <c r="SYD1" s="2"/>
      <c r="SYE1" s="2"/>
      <c r="SYF1" s="2"/>
      <c r="SYG1" s="2"/>
      <c r="SYH1" s="2"/>
      <c r="SYI1" s="2"/>
      <c r="SYJ1" s="2"/>
      <c r="SYK1" s="2"/>
      <c r="SYL1" s="2"/>
      <c r="SYM1" s="2"/>
      <c r="SYN1" s="2"/>
      <c r="SYO1" s="2"/>
      <c r="SYP1" s="2"/>
      <c r="SYQ1" s="2"/>
      <c r="SYR1" s="2"/>
      <c r="SYS1" s="2"/>
      <c r="SYT1" s="2"/>
      <c r="SYU1" s="2"/>
      <c r="SYV1" s="2"/>
      <c r="SYW1" s="2"/>
      <c r="SYX1" s="2"/>
      <c r="SYY1" s="2"/>
      <c r="SYZ1" s="2"/>
      <c r="SZA1" s="2"/>
      <c r="SZB1" s="2"/>
      <c r="SZC1" s="2"/>
      <c r="SZD1" s="2"/>
      <c r="SZE1" s="2"/>
      <c r="SZF1" s="2"/>
      <c r="SZG1" s="2"/>
      <c r="SZH1" s="2"/>
      <c r="SZI1" s="2"/>
      <c r="SZJ1" s="2"/>
      <c r="SZK1" s="2"/>
      <c r="SZL1" s="2"/>
      <c r="SZM1" s="2"/>
      <c r="SZN1" s="2"/>
      <c r="SZO1" s="2"/>
      <c r="SZP1" s="2"/>
      <c r="SZQ1" s="2"/>
      <c r="SZR1" s="2"/>
      <c r="SZS1" s="2"/>
      <c r="SZT1" s="2"/>
      <c r="SZU1" s="2"/>
      <c r="SZV1" s="2"/>
      <c r="SZW1" s="2"/>
      <c r="SZX1" s="2"/>
      <c r="SZY1" s="2"/>
      <c r="SZZ1" s="2"/>
      <c r="TAA1" s="2"/>
      <c r="TAB1" s="2"/>
      <c r="TAC1" s="2"/>
      <c r="TAD1" s="2"/>
      <c r="TAE1" s="2"/>
      <c r="TAF1" s="2"/>
      <c r="TAG1" s="2"/>
      <c r="TAH1" s="2"/>
      <c r="TAI1" s="2"/>
      <c r="TAJ1" s="2"/>
      <c r="TAK1" s="2"/>
      <c r="TAL1" s="2"/>
      <c r="TAM1" s="2"/>
      <c r="TAN1" s="2"/>
      <c r="TAO1" s="2"/>
      <c r="TAP1" s="2"/>
      <c r="TAQ1" s="2"/>
      <c r="TAR1" s="2"/>
      <c r="TAS1" s="2"/>
      <c r="TAT1" s="2"/>
      <c r="TAU1" s="2"/>
      <c r="TAV1" s="2"/>
      <c r="TAW1" s="2"/>
      <c r="TAX1" s="2"/>
      <c r="TAY1" s="2"/>
      <c r="TAZ1" s="2"/>
      <c r="TBA1" s="2"/>
      <c r="TBB1" s="2"/>
      <c r="TBC1" s="2"/>
      <c r="TBD1" s="2"/>
      <c r="TBE1" s="2"/>
      <c r="TBF1" s="2"/>
      <c r="TBG1" s="2"/>
      <c r="TBH1" s="2"/>
      <c r="TBI1" s="2"/>
      <c r="TBJ1" s="2"/>
      <c r="TBK1" s="2"/>
      <c r="TBL1" s="2"/>
      <c r="TBM1" s="2"/>
      <c r="TBN1" s="2"/>
      <c r="TBO1" s="2"/>
      <c r="TBP1" s="2"/>
      <c r="TBQ1" s="2"/>
      <c r="TBR1" s="2"/>
      <c r="TBS1" s="2"/>
      <c r="TBT1" s="2"/>
      <c r="TBU1" s="2"/>
      <c r="TBV1" s="2"/>
      <c r="TBW1" s="2"/>
      <c r="TBX1" s="2"/>
      <c r="TBY1" s="2"/>
      <c r="TBZ1" s="2"/>
      <c r="TCA1" s="2"/>
      <c r="TCB1" s="2"/>
      <c r="TCC1" s="2"/>
      <c r="TCD1" s="2"/>
      <c r="TCE1" s="2"/>
      <c r="TCF1" s="2"/>
      <c r="TCG1" s="2"/>
      <c r="TCH1" s="2"/>
      <c r="TCI1" s="2"/>
      <c r="TCJ1" s="2"/>
      <c r="TCK1" s="2"/>
      <c r="TCL1" s="2"/>
      <c r="TCM1" s="2"/>
      <c r="TCN1" s="2"/>
      <c r="TCO1" s="2"/>
      <c r="TCP1" s="2"/>
      <c r="TCQ1" s="2"/>
      <c r="TCR1" s="2"/>
      <c r="TCS1" s="2"/>
      <c r="TCT1" s="2"/>
      <c r="TCU1" s="2"/>
      <c r="TCV1" s="2"/>
      <c r="TCW1" s="2"/>
      <c r="TCX1" s="2"/>
      <c r="TCY1" s="2"/>
      <c r="TCZ1" s="2"/>
      <c r="TDA1" s="2"/>
      <c r="TDB1" s="2"/>
      <c r="TDC1" s="2"/>
      <c r="TDD1" s="2"/>
      <c r="TDE1" s="2"/>
      <c r="TDF1" s="2"/>
      <c r="TDG1" s="2"/>
      <c r="TDH1" s="2"/>
      <c r="TDI1" s="2"/>
      <c r="TDJ1" s="2"/>
      <c r="TDK1" s="2"/>
      <c r="TDL1" s="2"/>
      <c r="TDM1" s="2"/>
      <c r="TDN1" s="2"/>
      <c r="TDO1" s="2"/>
      <c r="TDP1" s="2"/>
      <c r="TDQ1" s="2"/>
      <c r="TDR1" s="2"/>
      <c r="TDS1" s="2"/>
      <c r="TDT1" s="2"/>
      <c r="TDU1" s="2"/>
      <c r="TDV1" s="2"/>
      <c r="TDW1" s="2"/>
      <c r="TDX1" s="2"/>
      <c r="TDY1" s="2"/>
      <c r="TDZ1" s="2"/>
      <c r="TEA1" s="2"/>
      <c r="TEB1" s="2"/>
      <c r="TEC1" s="2"/>
      <c r="TED1" s="2"/>
      <c r="TEE1" s="2"/>
      <c r="TEF1" s="2"/>
      <c r="TEG1" s="2"/>
      <c r="TEH1" s="2"/>
      <c r="TEI1" s="2"/>
      <c r="TEJ1" s="2"/>
      <c r="TEK1" s="2"/>
      <c r="TEL1" s="2"/>
      <c r="TEM1" s="2"/>
      <c r="TEN1" s="2"/>
      <c r="TEO1" s="2"/>
      <c r="TEP1" s="2"/>
      <c r="TEQ1" s="2"/>
      <c r="TER1" s="2"/>
      <c r="TES1" s="2"/>
      <c r="TET1" s="2"/>
      <c r="TEU1" s="2"/>
      <c r="TEV1" s="2"/>
      <c r="TEW1" s="2"/>
      <c r="TEX1" s="2"/>
      <c r="TEY1" s="2"/>
      <c r="TEZ1" s="2"/>
      <c r="TFA1" s="2"/>
      <c r="TFB1" s="2"/>
      <c r="TFC1" s="2"/>
      <c r="TFD1" s="2"/>
      <c r="TFE1" s="2"/>
      <c r="TFF1" s="2"/>
      <c r="TFG1" s="2"/>
      <c r="TFH1" s="2"/>
      <c r="TFI1" s="2"/>
      <c r="TFJ1" s="2"/>
      <c r="TFK1" s="2"/>
      <c r="TFL1" s="2"/>
      <c r="TFM1" s="2"/>
      <c r="TFN1" s="2"/>
      <c r="TFO1" s="2"/>
      <c r="TFP1" s="2"/>
      <c r="TFQ1" s="2"/>
      <c r="TFR1" s="2"/>
      <c r="TFS1" s="2"/>
      <c r="TFT1" s="2"/>
      <c r="TFU1" s="2"/>
      <c r="TFV1" s="2"/>
      <c r="TFW1" s="2"/>
      <c r="TFX1" s="2"/>
      <c r="TFY1" s="2"/>
      <c r="TFZ1" s="2"/>
      <c r="TGA1" s="2"/>
      <c r="TGB1" s="2"/>
      <c r="TGC1" s="2"/>
      <c r="TGD1" s="2"/>
      <c r="TGE1" s="2"/>
      <c r="TGF1" s="2"/>
      <c r="TGG1" s="2"/>
      <c r="TGH1" s="2"/>
      <c r="TGI1" s="2"/>
      <c r="TGJ1" s="2"/>
      <c r="TGK1" s="2"/>
      <c r="TGL1" s="2"/>
      <c r="TGM1" s="2"/>
      <c r="TGN1" s="2"/>
      <c r="TGO1" s="2"/>
      <c r="TGP1" s="2"/>
      <c r="TGQ1" s="2"/>
      <c r="TGR1" s="2"/>
      <c r="TGS1" s="2"/>
      <c r="TGT1" s="2"/>
      <c r="TGU1" s="2"/>
      <c r="TGV1" s="2"/>
      <c r="TGW1" s="2"/>
      <c r="TGX1" s="2"/>
      <c r="TGY1" s="2"/>
      <c r="TGZ1" s="2"/>
      <c r="THA1" s="2"/>
      <c r="THB1" s="2"/>
      <c r="THC1" s="2"/>
      <c r="THD1" s="2"/>
      <c r="THE1" s="2"/>
      <c r="THF1" s="2"/>
      <c r="THG1" s="2"/>
      <c r="THH1" s="2"/>
      <c r="THI1" s="2"/>
      <c r="THJ1" s="2"/>
      <c r="THK1" s="2"/>
      <c r="THL1" s="2"/>
      <c r="THM1" s="2"/>
      <c r="THN1" s="2"/>
      <c r="THO1" s="2"/>
      <c r="THP1" s="2"/>
      <c r="THQ1" s="2"/>
      <c r="THR1" s="2"/>
      <c r="THS1" s="2"/>
      <c r="THT1" s="2"/>
      <c r="THU1" s="2"/>
      <c r="THV1" s="2"/>
      <c r="THW1" s="2"/>
      <c r="THX1" s="2"/>
      <c r="THY1" s="2"/>
      <c r="THZ1" s="2"/>
      <c r="TIA1" s="2"/>
      <c r="TIB1" s="2"/>
      <c r="TIC1" s="2"/>
      <c r="TID1" s="2"/>
      <c r="TIE1" s="2"/>
      <c r="TIF1" s="2"/>
      <c r="TIG1" s="2"/>
      <c r="TIH1" s="2"/>
      <c r="TII1" s="2"/>
      <c r="TIJ1" s="2"/>
      <c r="TIK1" s="2"/>
      <c r="TIL1" s="2"/>
      <c r="TIM1" s="2"/>
      <c r="TIN1" s="2"/>
      <c r="TIO1" s="2"/>
      <c r="TIP1" s="2"/>
      <c r="TIQ1" s="2"/>
      <c r="TIR1" s="2"/>
      <c r="TIS1" s="2"/>
      <c r="TIT1" s="2"/>
      <c r="TIU1" s="2"/>
      <c r="TIV1" s="2"/>
      <c r="TIW1" s="2"/>
      <c r="TIX1" s="2"/>
      <c r="TIY1" s="2"/>
      <c r="TIZ1" s="2"/>
      <c r="TJA1" s="2"/>
      <c r="TJB1" s="2"/>
      <c r="TJC1" s="2"/>
      <c r="TJD1" s="2"/>
      <c r="TJE1" s="2"/>
      <c r="TJF1" s="2"/>
      <c r="TJG1" s="2"/>
      <c r="TJH1" s="2"/>
      <c r="TJI1" s="2"/>
      <c r="TJJ1" s="2"/>
      <c r="TJK1" s="2"/>
      <c r="TJL1" s="2"/>
      <c r="TJM1" s="2"/>
      <c r="TJN1" s="2"/>
      <c r="TJO1" s="2"/>
      <c r="TJP1" s="2"/>
      <c r="TJQ1" s="2"/>
      <c r="TJR1" s="2"/>
      <c r="TJS1" s="2"/>
      <c r="TJT1" s="2"/>
      <c r="TJU1" s="2"/>
      <c r="TJV1" s="2"/>
      <c r="TJW1" s="2"/>
      <c r="TJX1" s="2"/>
      <c r="TJY1" s="2"/>
      <c r="TJZ1" s="2"/>
      <c r="TKA1" s="2"/>
      <c r="TKB1" s="2"/>
      <c r="TKC1" s="2"/>
      <c r="TKD1" s="2"/>
      <c r="TKE1" s="2"/>
      <c r="TKF1" s="2"/>
      <c r="TKG1" s="2"/>
      <c r="TKH1" s="2"/>
      <c r="TKI1" s="2"/>
      <c r="TKJ1" s="2"/>
      <c r="TKK1" s="2"/>
      <c r="TKL1" s="2"/>
      <c r="TKM1" s="2"/>
      <c r="TKN1" s="2"/>
      <c r="TKO1" s="2"/>
      <c r="TKP1" s="2"/>
      <c r="TKQ1" s="2"/>
      <c r="TKR1" s="2"/>
      <c r="TKS1" s="2"/>
      <c r="TKT1" s="2"/>
      <c r="TKU1" s="2"/>
      <c r="TKV1" s="2"/>
      <c r="TKW1" s="2"/>
      <c r="TKX1" s="2"/>
      <c r="TKY1" s="2"/>
      <c r="TKZ1" s="2"/>
      <c r="TLA1" s="2"/>
      <c r="TLB1" s="2"/>
      <c r="TLC1" s="2"/>
      <c r="TLD1" s="2"/>
      <c r="TLE1" s="2"/>
      <c r="TLF1" s="2"/>
      <c r="TLG1" s="2"/>
      <c r="TLH1" s="2"/>
      <c r="TLI1" s="2"/>
      <c r="TLJ1" s="2"/>
      <c r="TLK1" s="2"/>
      <c r="TLL1" s="2"/>
      <c r="TLM1" s="2"/>
      <c r="TLN1" s="2"/>
      <c r="TLO1" s="2"/>
      <c r="TLP1" s="2"/>
      <c r="TLQ1" s="2"/>
      <c r="TLR1" s="2"/>
      <c r="TLS1" s="2"/>
      <c r="TLT1" s="2"/>
      <c r="TLU1" s="2"/>
      <c r="TLV1" s="2"/>
      <c r="TLW1" s="2"/>
      <c r="TLX1" s="2"/>
      <c r="TLY1" s="2"/>
      <c r="TLZ1" s="2"/>
      <c r="TMA1" s="2"/>
      <c r="TMB1" s="2"/>
      <c r="TMC1" s="2"/>
      <c r="TMD1" s="2"/>
      <c r="TME1" s="2"/>
      <c r="TMF1" s="2"/>
      <c r="TMG1" s="2"/>
      <c r="TMH1" s="2"/>
      <c r="TMI1" s="2"/>
      <c r="TMJ1" s="2"/>
      <c r="TMK1" s="2"/>
      <c r="TML1" s="2"/>
      <c r="TMM1" s="2"/>
      <c r="TMN1" s="2"/>
      <c r="TMO1" s="2"/>
      <c r="TMP1" s="2"/>
      <c r="TMQ1" s="2"/>
      <c r="TMR1" s="2"/>
      <c r="TMS1" s="2"/>
      <c r="TMT1" s="2"/>
      <c r="TMU1" s="2"/>
      <c r="TMV1" s="2"/>
      <c r="TMW1" s="2"/>
      <c r="TMX1" s="2"/>
      <c r="TMY1" s="2"/>
      <c r="TMZ1" s="2"/>
      <c r="TNA1" s="2"/>
      <c r="TNB1" s="2"/>
      <c r="TNC1" s="2"/>
      <c r="TND1" s="2"/>
      <c r="TNE1" s="2"/>
      <c r="TNF1" s="2"/>
      <c r="TNG1" s="2"/>
      <c r="TNH1" s="2"/>
      <c r="TNI1" s="2"/>
      <c r="TNJ1" s="2"/>
      <c r="TNK1" s="2"/>
      <c r="TNL1" s="2"/>
      <c r="TNM1" s="2"/>
      <c r="TNN1" s="2"/>
      <c r="TNO1" s="2"/>
      <c r="TNP1" s="2"/>
      <c r="TNQ1" s="2"/>
      <c r="TNR1" s="2"/>
      <c r="TNS1" s="2"/>
      <c r="TNT1" s="2"/>
      <c r="TNU1" s="2"/>
      <c r="TNV1" s="2"/>
      <c r="TNW1" s="2"/>
      <c r="TNX1" s="2"/>
      <c r="TNY1" s="2"/>
      <c r="TNZ1" s="2"/>
      <c r="TOA1" s="2"/>
      <c r="TOB1" s="2"/>
      <c r="TOC1" s="2"/>
      <c r="TOD1" s="2"/>
      <c r="TOE1" s="2"/>
      <c r="TOF1" s="2"/>
      <c r="TOG1" s="2"/>
      <c r="TOH1" s="2"/>
      <c r="TOI1" s="2"/>
      <c r="TOJ1" s="2"/>
      <c r="TOK1" s="2"/>
      <c r="TOL1" s="2"/>
      <c r="TOM1" s="2"/>
      <c r="TON1" s="2"/>
      <c r="TOO1" s="2"/>
      <c r="TOP1" s="2"/>
      <c r="TOQ1" s="2"/>
      <c r="TOR1" s="2"/>
      <c r="TOS1" s="2"/>
      <c r="TOT1" s="2"/>
      <c r="TOU1" s="2"/>
      <c r="TOV1" s="2"/>
      <c r="TOW1" s="2"/>
      <c r="TOX1" s="2"/>
      <c r="TOY1" s="2"/>
      <c r="TOZ1" s="2"/>
      <c r="TPA1" s="2"/>
      <c r="TPB1" s="2"/>
      <c r="TPC1" s="2"/>
      <c r="TPD1" s="2"/>
      <c r="TPE1" s="2"/>
      <c r="TPF1" s="2"/>
      <c r="TPG1" s="2"/>
      <c r="TPH1" s="2"/>
      <c r="TPI1" s="2"/>
      <c r="TPJ1" s="2"/>
      <c r="TPK1" s="2"/>
      <c r="TPL1" s="2"/>
      <c r="TPM1" s="2"/>
      <c r="TPN1" s="2"/>
      <c r="TPO1" s="2"/>
      <c r="TPP1" s="2"/>
      <c r="TPQ1" s="2"/>
      <c r="TPR1" s="2"/>
      <c r="TPS1" s="2"/>
      <c r="TPT1" s="2"/>
      <c r="TPU1" s="2"/>
      <c r="TPV1" s="2"/>
      <c r="TPW1" s="2"/>
      <c r="TPX1" s="2"/>
      <c r="TPY1" s="2"/>
      <c r="TPZ1" s="2"/>
      <c r="TQA1" s="2"/>
      <c r="TQB1" s="2"/>
      <c r="TQC1" s="2"/>
      <c r="TQD1" s="2"/>
      <c r="TQE1" s="2"/>
      <c r="TQF1" s="2"/>
      <c r="TQG1" s="2"/>
      <c r="TQH1" s="2"/>
      <c r="TQI1" s="2"/>
      <c r="TQJ1" s="2"/>
      <c r="TQK1" s="2"/>
      <c r="TQL1" s="2"/>
      <c r="TQM1" s="2"/>
      <c r="TQN1" s="2"/>
      <c r="TQO1" s="2"/>
      <c r="TQP1" s="2"/>
      <c r="TQQ1" s="2"/>
      <c r="TQR1" s="2"/>
      <c r="TQS1" s="2"/>
      <c r="TQT1" s="2"/>
      <c r="TQU1" s="2"/>
      <c r="TQV1" s="2"/>
      <c r="TQW1" s="2"/>
      <c r="TQX1" s="2"/>
      <c r="TQY1" s="2"/>
      <c r="TQZ1" s="2"/>
      <c r="TRA1" s="2"/>
      <c r="TRB1" s="2"/>
      <c r="TRC1" s="2"/>
      <c r="TRD1" s="2"/>
      <c r="TRE1" s="2"/>
      <c r="TRF1" s="2"/>
      <c r="TRG1" s="2"/>
      <c r="TRH1" s="2"/>
      <c r="TRI1" s="2"/>
      <c r="TRJ1" s="2"/>
      <c r="TRK1" s="2"/>
      <c r="TRL1" s="2"/>
      <c r="TRM1" s="2"/>
      <c r="TRN1" s="2"/>
      <c r="TRO1" s="2"/>
      <c r="TRP1" s="2"/>
      <c r="TRQ1" s="2"/>
      <c r="TRR1" s="2"/>
      <c r="TRS1" s="2"/>
      <c r="TRT1" s="2"/>
      <c r="TRU1" s="2"/>
      <c r="TRV1" s="2"/>
      <c r="TRW1" s="2"/>
      <c r="TRX1" s="2"/>
      <c r="TRY1" s="2"/>
      <c r="TRZ1" s="2"/>
      <c r="TSA1" s="2"/>
      <c r="TSB1" s="2"/>
      <c r="TSC1" s="2"/>
      <c r="TSD1" s="2"/>
      <c r="TSE1" s="2"/>
      <c r="TSF1" s="2"/>
      <c r="TSG1" s="2"/>
      <c r="TSH1" s="2"/>
      <c r="TSI1" s="2"/>
      <c r="TSJ1" s="2"/>
      <c r="TSK1" s="2"/>
      <c r="TSL1" s="2"/>
      <c r="TSM1" s="2"/>
      <c r="TSN1" s="2"/>
      <c r="TSO1" s="2"/>
      <c r="TSP1" s="2"/>
      <c r="TSQ1" s="2"/>
      <c r="TSR1" s="2"/>
      <c r="TSS1" s="2"/>
      <c r="TST1" s="2"/>
      <c r="TSU1" s="2"/>
      <c r="TSV1" s="2"/>
      <c r="TSW1" s="2"/>
      <c r="TSX1" s="2"/>
      <c r="TSY1" s="2"/>
      <c r="TSZ1" s="2"/>
      <c r="TTA1" s="2"/>
      <c r="TTB1" s="2"/>
      <c r="TTC1" s="2"/>
      <c r="TTD1" s="2"/>
      <c r="TTE1" s="2"/>
      <c r="TTF1" s="2"/>
      <c r="TTG1" s="2"/>
      <c r="TTH1" s="2"/>
      <c r="TTI1" s="2"/>
      <c r="TTJ1" s="2"/>
      <c r="TTK1" s="2"/>
      <c r="TTL1" s="2"/>
      <c r="TTM1" s="2"/>
      <c r="TTN1" s="2"/>
      <c r="TTO1" s="2"/>
      <c r="TTP1" s="2"/>
      <c r="TTQ1" s="2"/>
      <c r="TTR1" s="2"/>
      <c r="TTS1" s="2"/>
      <c r="TTT1" s="2"/>
      <c r="TTU1" s="2"/>
      <c r="TTV1" s="2"/>
      <c r="TTW1" s="2"/>
      <c r="TTX1" s="2"/>
      <c r="TTY1" s="2"/>
      <c r="TTZ1" s="2"/>
      <c r="TUA1" s="2"/>
      <c r="TUB1" s="2"/>
      <c r="TUC1" s="2"/>
      <c r="TUD1" s="2"/>
      <c r="TUE1" s="2"/>
      <c r="TUF1" s="2"/>
      <c r="TUG1" s="2"/>
      <c r="TUH1" s="2"/>
      <c r="TUI1" s="2"/>
      <c r="TUJ1" s="2"/>
      <c r="TUK1" s="2"/>
      <c r="TUL1" s="2"/>
      <c r="TUM1" s="2"/>
      <c r="TUN1" s="2"/>
      <c r="TUO1" s="2"/>
      <c r="TUP1" s="2"/>
      <c r="TUQ1" s="2"/>
      <c r="TUR1" s="2"/>
      <c r="TUS1" s="2"/>
      <c r="TUT1" s="2"/>
      <c r="TUU1" s="2"/>
      <c r="TUV1" s="2"/>
      <c r="TUW1" s="2"/>
      <c r="TUX1" s="2"/>
      <c r="TUY1" s="2"/>
      <c r="TUZ1" s="2"/>
      <c r="TVA1" s="2"/>
      <c r="TVB1" s="2"/>
      <c r="TVC1" s="2"/>
      <c r="TVD1" s="2"/>
      <c r="TVE1" s="2"/>
      <c r="TVF1" s="2"/>
      <c r="TVG1" s="2"/>
      <c r="TVH1" s="2"/>
      <c r="TVI1" s="2"/>
      <c r="TVJ1" s="2"/>
      <c r="TVK1" s="2"/>
      <c r="TVL1" s="2"/>
      <c r="TVM1" s="2"/>
      <c r="TVN1" s="2"/>
      <c r="TVO1" s="2"/>
      <c r="TVP1" s="2"/>
      <c r="TVQ1" s="2"/>
      <c r="TVR1" s="2"/>
      <c r="TVS1" s="2"/>
      <c r="TVT1" s="2"/>
      <c r="TVU1" s="2"/>
      <c r="TVV1" s="2"/>
      <c r="TVW1" s="2"/>
      <c r="TVX1" s="2"/>
      <c r="TVY1" s="2"/>
      <c r="TVZ1" s="2"/>
      <c r="TWA1" s="2"/>
      <c r="TWB1" s="2"/>
      <c r="TWC1" s="2"/>
      <c r="TWD1" s="2"/>
      <c r="TWE1" s="2"/>
      <c r="TWF1" s="2"/>
      <c r="TWG1" s="2"/>
      <c r="TWH1" s="2"/>
      <c r="TWI1" s="2"/>
      <c r="TWJ1" s="2"/>
      <c r="TWK1" s="2"/>
      <c r="TWL1" s="2"/>
      <c r="TWM1" s="2"/>
      <c r="TWN1" s="2"/>
      <c r="TWO1" s="2"/>
      <c r="TWP1" s="2"/>
      <c r="TWQ1" s="2"/>
      <c r="TWR1" s="2"/>
      <c r="TWS1" s="2"/>
      <c r="TWT1" s="2"/>
      <c r="TWU1" s="2"/>
      <c r="TWV1" s="2"/>
      <c r="TWW1" s="2"/>
      <c r="TWX1" s="2"/>
      <c r="TWY1" s="2"/>
      <c r="TWZ1" s="2"/>
      <c r="TXA1" s="2"/>
      <c r="TXB1" s="2"/>
      <c r="TXC1" s="2"/>
      <c r="TXD1" s="2"/>
      <c r="TXE1" s="2"/>
      <c r="TXF1" s="2"/>
      <c r="TXG1" s="2"/>
      <c r="TXH1" s="2"/>
      <c r="TXI1" s="2"/>
      <c r="TXJ1" s="2"/>
      <c r="TXK1" s="2"/>
      <c r="TXL1" s="2"/>
      <c r="TXM1" s="2"/>
      <c r="TXN1" s="2"/>
      <c r="TXO1" s="2"/>
      <c r="TXP1" s="2"/>
      <c r="TXQ1" s="2"/>
      <c r="TXR1" s="2"/>
      <c r="TXS1" s="2"/>
      <c r="TXT1" s="2"/>
      <c r="TXU1" s="2"/>
      <c r="TXV1" s="2"/>
      <c r="TXW1" s="2"/>
      <c r="TXX1" s="2"/>
      <c r="TXY1" s="2"/>
      <c r="TXZ1" s="2"/>
      <c r="TYA1" s="2"/>
      <c r="TYB1" s="2"/>
      <c r="TYC1" s="2"/>
      <c r="TYD1" s="2"/>
      <c r="TYE1" s="2"/>
      <c r="TYF1" s="2"/>
      <c r="TYG1" s="2"/>
      <c r="TYH1" s="2"/>
      <c r="TYI1" s="2"/>
      <c r="TYJ1" s="2"/>
      <c r="TYK1" s="2"/>
      <c r="TYL1" s="2"/>
      <c r="TYM1" s="2"/>
      <c r="TYN1" s="2"/>
      <c r="TYO1" s="2"/>
      <c r="TYP1" s="2"/>
      <c r="TYQ1" s="2"/>
      <c r="TYR1" s="2"/>
      <c r="TYS1" s="2"/>
      <c r="TYT1" s="2"/>
      <c r="TYU1" s="2"/>
      <c r="TYV1" s="2"/>
      <c r="TYW1" s="2"/>
      <c r="TYX1" s="2"/>
      <c r="TYY1" s="2"/>
      <c r="TYZ1" s="2"/>
      <c r="TZA1" s="2"/>
      <c r="TZB1" s="2"/>
      <c r="TZC1" s="2"/>
      <c r="TZD1" s="2"/>
      <c r="TZE1" s="2"/>
      <c r="TZF1" s="2"/>
      <c r="TZG1" s="2"/>
      <c r="TZH1" s="2"/>
      <c r="TZI1" s="2"/>
      <c r="TZJ1" s="2"/>
      <c r="TZK1" s="2"/>
      <c r="TZL1" s="2"/>
      <c r="TZM1" s="2"/>
      <c r="TZN1" s="2"/>
      <c r="TZO1" s="2"/>
      <c r="TZP1" s="2"/>
      <c r="TZQ1" s="2"/>
      <c r="TZR1" s="2"/>
      <c r="TZS1" s="2"/>
      <c r="TZT1" s="2"/>
      <c r="TZU1" s="2"/>
      <c r="TZV1" s="2"/>
      <c r="TZW1" s="2"/>
      <c r="TZX1" s="2"/>
      <c r="TZY1" s="2"/>
      <c r="TZZ1" s="2"/>
      <c r="UAA1" s="2"/>
      <c r="UAB1" s="2"/>
      <c r="UAC1" s="2"/>
      <c r="UAD1" s="2"/>
      <c r="UAE1" s="2"/>
      <c r="UAF1" s="2"/>
      <c r="UAG1" s="2"/>
      <c r="UAH1" s="2"/>
      <c r="UAI1" s="2"/>
      <c r="UAJ1" s="2"/>
      <c r="UAK1" s="2"/>
      <c r="UAL1" s="2"/>
      <c r="UAM1" s="2"/>
      <c r="UAN1" s="2"/>
      <c r="UAO1" s="2"/>
      <c r="UAP1" s="2"/>
      <c r="UAQ1" s="2"/>
      <c r="UAR1" s="2"/>
      <c r="UAS1" s="2"/>
      <c r="UAT1" s="2"/>
      <c r="UAU1" s="2"/>
      <c r="UAV1" s="2"/>
      <c r="UAW1" s="2"/>
      <c r="UAX1" s="2"/>
      <c r="UAY1" s="2"/>
      <c r="UAZ1" s="2"/>
      <c r="UBA1" s="2"/>
      <c r="UBB1" s="2"/>
      <c r="UBC1" s="2"/>
      <c r="UBD1" s="2"/>
      <c r="UBE1" s="2"/>
      <c r="UBF1" s="2"/>
      <c r="UBG1" s="2"/>
      <c r="UBH1" s="2"/>
      <c r="UBI1" s="2"/>
      <c r="UBJ1" s="2"/>
      <c r="UBK1" s="2"/>
      <c r="UBL1" s="2"/>
      <c r="UBM1" s="2"/>
      <c r="UBN1" s="2"/>
      <c r="UBO1" s="2"/>
      <c r="UBP1" s="2"/>
      <c r="UBQ1" s="2"/>
      <c r="UBR1" s="2"/>
      <c r="UBS1" s="2"/>
      <c r="UBT1" s="2"/>
      <c r="UBU1" s="2"/>
      <c r="UBV1" s="2"/>
      <c r="UBW1" s="2"/>
      <c r="UBX1" s="2"/>
      <c r="UBY1" s="2"/>
      <c r="UBZ1" s="2"/>
      <c r="UCA1" s="2"/>
      <c r="UCB1" s="2"/>
      <c r="UCC1" s="2"/>
      <c r="UCD1" s="2"/>
      <c r="UCE1" s="2"/>
      <c r="UCF1" s="2"/>
      <c r="UCG1" s="2"/>
      <c r="UCH1" s="2"/>
      <c r="UCI1" s="2"/>
      <c r="UCJ1" s="2"/>
      <c r="UCK1" s="2"/>
      <c r="UCL1" s="2"/>
      <c r="UCM1" s="2"/>
      <c r="UCN1" s="2"/>
      <c r="UCO1" s="2"/>
      <c r="UCP1" s="2"/>
      <c r="UCQ1" s="2"/>
      <c r="UCR1" s="2"/>
      <c r="UCS1" s="2"/>
      <c r="UCT1" s="2"/>
      <c r="UCU1" s="2"/>
      <c r="UCV1" s="2"/>
      <c r="UCW1" s="2"/>
      <c r="UCX1" s="2"/>
      <c r="UCY1" s="2"/>
      <c r="UCZ1" s="2"/>
      <c r="UDA1" s="2"/>
      <c r="UDB1" s="2"/>
      <c r="UDC1" s="2"/>
      <c r="UDD1" s="2"/>
      <c r="UDE1" s="2"/>
      <c r="UDF1" s="2"/>
      <c r="UDG1" s="2"/>
      <c r="UDH1" s="2"/>
      <c r="UDI1" s="2"/>
      <c r="UDJ1" s="2"/>
      <c r="UDK1" s="2"/>
      <c r="UDL1" s="2"/>
      <c r="UDM1" s="2"/>
      <c r="UDN1" s="2"/>
      <c r="UDO1" s="2"/>
      <c r="UDP1" s="2"/>
      <c r="UDQ1" s="2"/>
      <c r="UDR1" s="2"/>
      <c r="UDS1" s="2"/>
      <c r="UDT1" s="2"/>
      <c r="UDU1" s="2"/>
      <c r="UDV1" s="2"/>
      <c r="UDW1" s="2"/>
      <c r="UDX1" s="2"/>
      <c r="UDY1" s="2"/>
      <c r="UDZ1" s="2"/>
      <c r="UEA1" s="2"/>
      <c r="UEB1" s="2"/>
      <c r="UEC1" s="2"/>
      <c r="UED1" s="2"/>
      <c r="UEE1" s="2"/>
      <c r="UEF1" s="2"/>
      <c r="UEG1" s="2"/>
      <c r="UEH1" s="2"/>
      <c r="UEI1" s="2"/>
      <c r="UEJ1" s="2"/>
      <c r="UEK1" s="2"/>
      <c r="UEL1" s="2"/>
      <c r="UEM1" s="2"/>
      <c r="UEN1" s="2"/>
      <c r="UEO1" s="2"/>
      <c r="UEP1" s="2"/>
      <c r="UEQ1" s="2"/>
      <c r="UER1" s="2"/>
      <c r="UES1" s="2"/>
      <c r="UET1" s="2"/>
      <c r="UEU1" s="2"/>
      <c r="UEV1" s="2"/>
      <c r="UEW1" s="2"/>
      <c r="UEX1" s="2"/>
      <c r="UEY1" s="2"/>
      <c r="UEZ1" s="2"/>
      <c r="UFA1" s="2"/>
      <c r="UFB1" s="2"/>
      <c r="UFC1" s="2"/>
      <c r="UFD1" s="2"/>
      <c r="UFE1" s="2"/>
      <c r="UFF1" s="2"/>
      <c r="UFG1" s="2"/>
      <c r="UFH1" s="2"/>
      <c r="UFI1" s="2"/>
      <c r="UFJ1" s="2"/>
      <c r="UFK1" s="2"/>
      <c r="UFL1" s="2"/>
      <c r="UFM1" s="2"/>
      <c r="UFN1" s="2"/>
      <c r="UFO1" s="2"/>
      <c r="UFP1" s="2"/>
      <c r="UFQ1" s="2"/>
      <c r="UFR1" s="2"/>
      <c r="UFS1" s="2"/>
      <c r="UFT1" s="2"/>
      <c r="UFU1" s="2"/>
      <c r="UFV1" s="2"/>
      <c r="UFW1" s="2"/>
      <c r="UFX1" s="2"/>
      <c r="UFY1" s="2"/>
      <c r="UFZ1" s="2"/>
      <c r="UGA1" s="2"/>
      <c r="UGB1" s="2"/>
      <c r="UGC1" s="2"/>
      <c r="UGD1" s="2"/>
      <c r="UGE1" s="2"/>
      <c r="UGF1" s="2"/>
      <c r="UGG1" s="2"/>
      <c r="UGH1" s="2"/>
      <c r="UGI1" s="2"/>
      <c r="UGJ1" s="2"/>
      <c r="UGK1" s="2"/>
      <c r="UGL1" s="2"/>
      <c r="UGM1" s="2"/>
      <c r="UGN1" s="2"/>
      <c r="UGO1" s="2"/>
      <c r="UGP1" s="2"/>
      <c r="UGQ1" s="2"/>
      <c r="UGR1" s="2"/>
      <c r="UGS1" s="2"/>
      <c r="UGT1" s="2"/>
      <c r="UGU1" s="2"/>
      <c r="UGV1" s="2"/>
      <c r="UGW1" s="2"/>
      <c r="UGX1" s="2"/>
      <c r="UGY1" s="2"/>
      <c r="UGZ1" s="2"/>
      <c r="UHA1" s="2"/>
      <c r="UHB1" s="2"/>
      <c r="UHC1" s="2"/>
      <c r="UHD1" s="2"/>
      <c r="UHE1" s="2"/>
      <c r="UHF1" s="2"/>
      <c r="UHG1" s="2"/>
      <c r="UHH1" s="2"/>
      <c r="UHI1" s="2"/>
      <c r="UHJ1" s="2"/>
      <c r="UHK1" s="2"/>
      <c r="UHL1" s="2"/>
      <c r="UHM1" s="2"/>
      <c r="UHN1" s="2"/>
      <c r="UHO1" s="2"/>
      <c r="UHP1" s="2"/>
      <c r="UHQ1" s="2"/>
      <c r="UHR1" s="2"/>
      <c r="UHS1" s="2"/>
      <c r="UHT1" s="2"/>
      <c r="UHU1" s="2"/>
      <c r="UHV1" s="2"/>
      <c r="UHW1" s="2"/>
      <c r="UHX1" s="2"/>
      <c r="UHY1" s="2"/>
      <c r="UHZ1" s="2"/>
      <c r="UIA1" s="2"/>
      <c r="UIB1" s="2"/>
      <c r="UIC1" s="2"/>
      <c r="UID1" s="2"/>
      <c r="UIE1" s="2"/>
      <c r="UIF1" s="2"/>
      <c r="UIG1" s="2"/>
      <c r="UIH1" s="2"/>
      <c r="UII1" s="2"/>
      <c r="UIJ1" s="2"/>
      <c r="UIK1" s="2"/>
      <c r="UIL1" s="2"/>
      <c r="UIM1" s="2"/>
      <c r="UIN1" s="2"/>
      <c r="UIO1" s="2"/>
      <c r="UIP1" s="2"/>
      <c r="UIQ1" s="2"/>
      <c r="UIR1" s="2"/>
      <c r="UIS1" s="2"/>
      <c r="UIT1" s="2"/>
      <c r="UIU1" s="2"/>
      <c r="UIV1" s="2"/>
      <c r="UIW1" s="2"/>
      <c r="UIX1" s="2"/>
      <c r="UIY1" s="2"/>
      <c r="UIZ1" s="2"/>
      <c r="UJA1" s="2"/>
      <c r="UJB1" s="2"/>
      <c r="UJC1" s="2"/>
      <c r="UJD1" s="2"/>
      <c r="UJE1" s="2"/>
      <c r="UJF1" s="2"/>
      <c r="UJG1" s="2"/>
      <c r="UJH1" s="2"/>
      <c r="UJI1" s="2"/>
      <c r="UJJ1" s="2"/>
      <c r="UJK1" s="2"/>
      <c r="UJL1" s="2"/>
      <c r="UJM1" s="2"/>
      <c r="UJN1" s="2"/>
      <c r="UJO1" s="2"/>
      <c r="UJP1" s="2"/>
      <c r="UJQ1" s="2"/>
      <c r="UJR1" s="2"/>
      <c r="UJS1" s="2"/>
      <c r="UJT1" s="2"/>
      <c r="UJU1" s="2"/>
      <c r="UJV1" s="2"/>
      <c r="UJW1" s="2"/>
      <c r="UJX1" s="2"/>
      <c r="UJY1" s="2"/>
      <c r="UJZ1" s="2"/>
      <c r="UKA1" s="2"/>
      <c r="UKB1" s="2"/>
      <c r="UKC1" s="2"/>
      <c r="UKD1" s="2"/>
      <c r="UKE1" s="2"/>
      <c r="UKF1" s="2"/>
      <c r="UKG1" s="2"/>
      <c r="UKH1" s="2"/>
      <c r="UKI1" s="2"/>
      <c r="UKJ1" s="2"/>
      <c r="UKK1" s="2"/>
      <c r="UKL1" s="2"/>
      <c r="UKM1" s="2"/>
      <c r="UKN1" s="2"/>
      <c r="UKO1" s="2"/>
      <c r="UKP1" s="2"/>
      <c r="UKQ1" s="2"/>
      <c r="UKR1" s="2"/>
      <c r="UKS1" s="2"/>
      <c r="UKT1" s="2"/>
      <c r="UKU1" s="2"/>
      <c r="UKV1" s="2"/>
      <c r="UKW1" s="2"/>
      <c r="UKX1" s="2"/>
      <c r="UKY1" s="2"/>
      <c r="UKZ1" s="2"/>
      <c r="ULA1" s="2"/>
      <c r="ULB1" s="2"/>
      <c r="ULC1" s="2"/>
      <c r="ULD1" s="2"/>
      <c r="ULE1" s="2"/>
      <c r="ULF1" s="2"/>
      <c r="ULG1" s="2"/>
      <c r="ULH1" s="2"/>
      <c r="ULI1" s="2"/>
      <c r="ULJ1" s="2"/>
      <c r="ULK1" s="2"/>
      <c r="ULL1" s="2"/>
      <c r="ULM1" s="2"/>
      <c r="ULN1" s="2"/>
      <c r="ULO1" s="2"/>
      <c r="ULP1" s="2"/>
      <c r="ULQ1" s="2"/>
      <c r="ULR1" s="2"/>
      <c r="ULS1" s="2"/>
      <c r="ULT1" s="2"/>
      <c r="ULU1" s="2"/>
      <c r="ULV1" s="2"/>
      <c r="ULW1" s="2"/>
      <c r="ULX1" s="2"/>
      <c r="ULY1" s="2"/>
      <c r="ULZ1" s="2"/>
      <c r="UMA1" s="2"/>
      <c r="UMB1" s="2"/>
      <c r="UMC1" s="2"/>
      <c r="UMD1" s="2"/>
      <c r="UME1" s="2"/>
      <c r="UMF1" s="2"/>
      <c r="UMG1" s="2"/>
      <c r="UMH1" s="2"/>
      <c r="UMI1" s="2"/>
      <c r="UMJ1" s="2"/>
      <c r="UMK1" s="2"/>
      <c r="UML1" s="2"/>
      <c r="UMM1" s="2"/>
      <c r="UMN1" s="2"/>
      <c r="UMO1" s="2"/>
      <c r="UMP1" s="2"/>
      <c r="UMQ1" s="2"/>
      <c r="UMR1" s="2"/>
      <c r="UMS1" s="2"/>
      <c r="UMT1" s="2"/>
      <c r="UMU1" s="2"/>
      <c r="UMV1" s="2"/>
      <c r="UMW1" s="2"/>
      <c r="UMX1" s="2"/>
      <c r="UMY1" s="2"/>
      <c r="UMZ1" s="2"/>
      <c r="UNA1" s="2"/>
      <c r="UNB1" s="2"/>
      <c r="UNC1" s="2"/>
      <c r="UND1" s="2"/>
      <c r="UNE1" s="2"/>
      <c r="UNF1" s="2"/>
      <c r="UNG1" s="2"/>
      <c r="UNH1" s="2"/>
      <c r="UNI1" s="2"/>
      <c r="UNJ1" s="2"/>
      <c r="UNK1" s="2"/>
      <c r="UNL1" s="2"/>
      <c r="UNM1" s="2"/>
      <c r="UNN1" s="2"/>
      <c r="UNO1" s="2"/>
      <c r="UNP1" s="2"/>
      <c r="UNQ1" s="2"/>
      <c r="UNR1" s="2"/>
      <c r="UNS1" s="2"/>
      <c r="UNT1" s="2"/>
      <c r="UNU1" s="2"/>
      <c r="UNV1" s="2"/>
      <c r="UNW1" s="2"/>
      <c r="UNX1" s="2"/>
      <c r="UNY1" s="2"/>
      <c r="UNZ1" s="2"/>
      <c r="UOA1" s="2"/>
      <c r="UOB1" s="2"/>
      <c r="UOC1" s="2"/>
      <c r="UOD1" s="2"/>
      <c r="UOE1" s="2"/>
      <c r="UOF1" s="2"/>
      <c r="UOG1" s="2"/>
      <c r="UOH1" s="2"/>
      <c r="UOI1" s="2"/>
      <c r="UOJ1" s="2"/>
      <c r="UOK1" s="2"/>
      <c r="UOL1" s="2"/>
      <c r="UOM1" s="2"/>
      <c r="UON1" s="2"/>
      <c r="UOO1" s="2"/>
      <c r="UOP1" s="2"/>
      <c r="UOQ1" s="2"/>
      <c r="UOR1" s="2"/>
      <c r="UOS1" s="2"/>
      <c r="UOT1" s="2"/>
      <c r="UOU1" s="2"/>
      <c r="UOV1" s="2"/>
      <c r="UOW1" s="2"/>
      <c r="UOX1" s="2"/>
      <c r="UOY1" s="2"/>
      <c r="UOZ1" s="2"/>
      <c r="UPA1" s="2"/>
      <c r="UPB1" s="2"/>
      <c r="UPC1" s="2"/>
      <c r="UPD1" s="2"/>
      <c r="UPE1" s="2"/>
      <c r="UPF1" s="2"/>
      <c r="UPG1" s="2"/>
      <c r="UPH1" s="2"/>
      <c r="UPI1" s="2"/>
      <c r="UPJ1" s="2"/>
      <c r="UPK1" s="2"/>
      <c r="UPL1" s="2"/>
      <c r="UPM1" s="2"/>
      <c r="UPN1" s="2"/>
      <c r="UPO1" s="2"/>
      <c r="UPP1" s="2"/>
      <c r="UPQ1" s="2"/>
      <c r="UPR1" s="2"/>
      <c r="UPS1" s="2"/>
      <c r="UPT1" s="2"/>
      <c r="UPU1" s="2"/>
      <c r="UPV1" s="2"/>
      <c r="UPW1" s="2"/>
      <c r="UPX1" s="2"/>
      <c r="UPY1" s="2"/>
      <c r="UPZ1" s="2"/>
      <c r="UQA1" s="2"/>
      <c r="UQB1" s="2"/>
      <c r="UQC1" s="2"/>
      <c r="UQD1" s="2"/>
      <c r="UQE1" s="2"/>
      <c r="UQF1" s="2"/>
      <c r="UQG1" s="2"/>
      <c r="UQH1" s="2"/>
      <c r="UQI1" s="2"/>
      <c r="UQJ1" s="2"/>
      <c r="UQK1" s="2"/>
      <c r="UQL1" s="2"/>
      <c r="UQM1" s="2"/>
      <c r="UQN1" s="2"/>
      <c r="UQO1" s="2"/>
      <c r="UQP1" s="2"/>
      <c r="UQQ1" s="2"/>
      <c r="UQR1" s="2"/>
      <c r="UQS1" s="2"/>
      <c r="UQT1" s="2"/>
      <c r="UQU1" s="2"/>
      <c r="UQV1" s="2"/>
      <c r="UQW1" s="2"/>
      <c r="UQX1" s="2"/>
      <c r="UQY1" s="2"/>
      <c r="UQZ1" s="2"/>
      <c r="URA1" s="2"/>
      <c r="URB1" s="2"/>
      <c r="URC1" s="2"/>
      <c r="URD1" s="2"/>
      <c r="URE1" s="2"/>
      <c r="URF1" s="2"/>
      <c r="URG1" s="2"/>
      <c r="URH1" s="2"/>
      <c r="URI1" s="2"/>
      <c r="URJ1" s="2"/>
      <c r="URK1" s="2"/>
      <c r="URL1" s="2"/>
      <c r="URM1" s="2"/>
      <c r="URN1" s="2"/>
      <c r="URO1" s="2"/>
      <c r="URP1" s="2"/>
      <c r="URQ1" s="2"/>
      <c r="URR1" s="2"/>
      <c r="URS1" s="2"/>
      <c r="URT1" s="2"/>
      <c r="URU1" s="2"/>
      <c r="URV1" s="2"/>
      <c r="URW1" s="2"/>
      <c r="URX1" s="2"/>
      <c r="URY1" s="2"/>
      <c r="URZ1" s="2"/>
      <c r="USA1" s="2"/>
      <c r="USB1" s="2"/>
      <c r="USC1" s="2"/>
      <c r="USD1" s="2"/>
      <c r="USE1" s="2"/>
      <c r="USF1" s="2"/>
      <c r="USG1" s="2"/>
      <c r="USH1" s="2"/>
      <c r="USI1" s="2"/>
      <c r="USJ1" s="2"/>
      <c r="USK1" s="2"/>
      <c r="USL1" s="2"/>
      <c r="USM1" s="2"/>
      <c r="USN1" s="2"/>
      <c r="USO1" s="2"/>
      <c r="USP1" s="2"/>
      <c r="USQ1" s="2"/>
      <c r="USR1" s="2"/>
      <c r="USS1" s="2"/>
      <c r="UST1" s="2"/>
      <c r="USU1" s="2"/>
      <c r="USV1" s="2"/>
      <c r="USW1" s="2"/>
      <c r="USX1" s="2"/>
      <c r="USY1" s="2"/>
      <c r="USZ1" s="2"/>
      <c r="UTA1" s="2"/>
      <c r="UTB1" s="2"/>
      <c r="UTC1" s="2"/>
      <c r="UTD1" s="2"/>
      <c r="UTE1" s="2"/>
      <c r="UTF1" s="2"/>
      <c r="UTG1" s="2"/>
      <c r="UTH1" s="2"/>
      <c r="UTI1" s="2"/>
      <c r="UTJ1" s="2"/>
      <c r="UTK1" s="2"/>
      <c r="UTL1" s="2"/>
      <c r="UTM1" s="2"/>
      <c r="UTN1" s="2"/>
      <c r="UTO1" s="2"/>
      <c r="UTP1" s="2"/>
      <c r="UTQ1" s="2"/>
      <c r="UTR1" s="2"/>
      <c r="UTS1" s="2"/>
      <c r="UTT1" s="2"/>
      <c r="UTU1" s="2"/>
      <c r="UTV1" s="2"/>
      <c r="UTW1" s="2"/>
      <c r="UTX1" s="2"/>
      <c r="UTY1" s="2"/>
      <c r="UTZ1" s="2"/>
      <c r="UUA1" s="2"/>
      <c r="UUB1" s="2"/>
      <c r="UUC1" s="2"/>
      <c r="UUD1" s="2"/>
      <c r="UUE1" s="2"/>
      <c r="UUF1" s="2"/>
      <c r="UUG1" s="2"/>
      <c r="UUH1" s="2"/>
      <c r="UUI1" s="2"/>
      <c r="UUJ1" s="2"/>
      <c r="UUK1" s="2"/>
      <c r="UUL1" s="2"/>
      <c r="UUM1" s="2"/>
      <c r="UUN1" s="2"/>
      <c r="UUO1" s="2"/>
      <c r="UUP1" s="2"/>
      <c r="UUQ1" s="2"/>
      <c r="UUR1" s="2"/>
      <c r="UUS1" s="2"/>
      <c r="UUT1" s="2"/>
      <c r="UUU1" s="2"/>
      <c r="UUV1" s="2"/>
      <c r="UUW1" s="2"/>
      <c r="UUX1" s="2"/>
      <c r="UUY1" s="2"/>
      <c r="UUZ1" s="2"/>
      <c r="UVA1" s="2"/>
      <c r="UVB1" s="2"/>
      <c r="UVC1" s="2"/>
      <c r="UVD1" s="2"/>
      <c r="UVE1" s="2"/>
      <c r="UVF1" s="2"/>
      <c r="UVG1" s="2"/>
      <c r="UVH1" s="2"/>
      <c r="UVI1" s="2"/>
      <c r="UVJ1" s="2"/>
      <c r="UVK1" s="2"/>
      <c r="UVL1" s="2"/>
      <c r="UVM1" s="2"/>
      <c r="UVN1" s="2"/>
      <c r="UVO1" s="2"/>
      <c r="UVP1" s="2"/>
      <c r="UVQ1" s="2"/>
      <c r="UVR1" s="2"/>
      <c r="UVS1" s="2"/>
      <c r="UVT1" s="2"/>
      <c r="UVU1" s="2"/>
      <c r="UVV1" s="2"/>
      <c r="UVW1" s="2"/>
      <c r="UVX1" s="2"/>
      <c r="UVY1" s="2"/>
      <c r="UVZ1" s="2"/>
      <c r="UWA1" s="2"/>
      <c r="UWB1" s="2"/>
      <c r="UWC1" s="2"/>
      <c r="UWD1" s="2"/>
      <c r="UWE1" s="2"/>
      <c r="UWF1" s="2"/>
      <c r="UWG1" s="2"/>
      <c r="UWH1" s="2"/>
      <c r="UWI1" s="2"/>
      <c r="UWJ1" s="2"/>
      <c r="UWK1" s="2"/>
      <c r="UWL1" s="2"/>
      <c r="UWM1" s="2"/>
      <c r="UWN1" s="2"/>
      <c r="UWO1" s="2"/>
      <c r="UWP1" s="2"/>
      <c r="UWQ1" s="2"/>
      <c r="UWR1" s="2"/>
      <c r="UWS1" s="2"/>
      <c r="UWT1" s="2"/>
      <c r="UWU1" s="2"/>
      <c r="UWV1" s="2"/>
      <c r="UWW1" s="2"/>
      <c r="UWX1" s="2"/>
      <c r="UWY1" s="2"/>
      <c r="UWZ1" s="2"/>
      <c r="UXA1" s="2"/>
      <c r="UXB1" s="2"/>
      <c r="UXC1" s="2"/>
      <c r="UXD1" s="2"/>
      <c r="UXE1" s="2"/>
      <c r="UXF1" s="2"/>
      <c r="UXG1" s="2"/>
      <c r="UXH1" s="2"/>
      <c r="UXI1" s="2"/>
      <c r="UXJ1" s="2"/>
      <c r="UXK1" s="2"/>
      <c r="UXL1" s="2"/>
      <c r="UXM1" s="2"/>
      <c r="UXN1" s="2"/>
      <c r="UXO1" s="2"/>
      <c r="UXP1" s="2"/>
      <c r="UXQ1" s="2"/>
      <c r="UXR1" s="2"/>
      <c r="UXS1" s="2"/>
      <c r="UXT1" s="2"/>
      <c r="UXU1" s="2"/>
      <c r="UXV1" s="2"/>
      <c r="UXW1" s="2"/>
      <c r="UXX1" s="2"/>
      <c r="UXY1" s="2"/>
      <c r="UXZ1" s="2"/>
      <c r="UYA1" s="2"/>
      <c r="UYB1" s="2"/>
      <c r="UYC1" s="2"/>
      <c r="UYD1" s="2"/>
      <c r="UYE1" s="2"/>
      <c r="UYF1" s="2"/>
      <c r="UYG1" s="2"/>
      <c r="UYH1" s="2"/>
      <c r="UYI1" s="2"/>
      <c r="UYJ1" s="2"/>
      <c r="UYK1" s="2"/>
      <c r="UYL1" s="2"/>
      <c r="UYM1" s="2"/>
      <c r="UYN1" s="2"/>
      <c r="UYO1" s="2"/>
      <c r="UYP1" s="2"/>
      <c r="UYQ1" s="2"/>
      <c r="UYR1" s="2"/>
      <c r="UYS1" s="2"/>
      <c r="UYT1" s="2"/>
      <c r="UYU1" s="2"/>
      <c r="UYV1" s="2"/>
      <c r="UYW1" s="2"/>
      <c r="UYX1" s="2"/>
      <c r="UYY1" s="2"/>
      <c r="UYZ1" s="2"/>
      <c r="UZA1" s="2"/>
      <c r="UZB1" s="2"/>
      <c r="UZC1" s="2"/>
      <c r="UZD1" s="2"/>
      <c r="UZE1" s="2"/>
      <c r="UZF1" s="2"/>
      <c r="UZG1" s="2"/>
      <c r="UZH1" s="2"/>
      <c r="UZI1" s="2"/>
      <c r="UZJ1" s="2"/>
      <c r="UZK1" s="2"/>
      <c r="UZL1" s="2"/>
      <c r="UZM1" s="2"/>
      <c r="UZN1" s="2"/>
      <c r="UZO1" s="2"/>
      <c r="UZP1" s="2"/>
      <c r="UZQ1" s="2"/>
      <c r="UZR1" s="2"/>
      <c r="UZS1" s="2"/>
      <c r="UZT1" s="2"/>
      <c r="UZU1" s="2"/>
      <c r="UZV1" s="2"/>
      <c r="UZW1" s="2"/>
      <c r="UZX1" s="2"/>
      <c r="UZY1" s="2"/>
      <c r="UZZ1" s="2"/>
      <c r="VAA1" s="2"/>
      <c r="VAB1" s="2"/>
      <c r="VAC1" s="2"/>
      <c r="VAD1" s="2"/>
      <c r="VAE1" s="2"/>
      <c r="VAF1" s="2"/>
      <c r="VAG1" s="2"/>
      <c r="VAH1" s="2"/>
      <c r="VAI1" s="2"/>
      <c r="VAJ1" s="2"/>
      <c r="VAK1" s="2"/>
      <c r="VAL1" s="2"/>
      <c r="VAM1" s="2"/>
      <c r="VAN1" s="2"/>
      <c r="VAO1" s="2"/>
      <c r="VAP1" s="2"/>
      <c r="VAQ1" s="2"/>
      <c r="VAR1" s="2"/>
      <c r="VAS1" s="2"/>
      <c r="VAT1" s="2"/>
      <c r="VAU1" s="2"/>
      <c r="VAV1" s="2"/>
      <c r="VAW1" s="2"/>
      <c r="VAX1" s="2"/>
      <c r="VAY1" s="2"/>
      <c r="VAZ1" s="2"/>
      <c r="VBA1" s="2"/>
      <c r="VBB1" s="2"/>
      <c r="VBC1" s="2"/>
      <c r="VBD1" s="2"/>
      <c r="VBE1" s="2"/>
      <c r="VBF1" s="2"/>
      <c r="VBG1" s="2"/>
      <c r="VBH1" s="2"/>
      <c r="VBI1" s="2"/>
      <c r="VBJ1" s="2"/>
      <c r="VBK1" s="2"/>
      <c r="VBL1" s="2"/>
      <c r="VBM1" s="2"/>
      <c r="VBN1" s="2"/>
      <c r="VBO1" s="2"/>
      <c r="VBP1" s="2"/>
      <c r="VBQ1" s="2"/>
      <c r="VBR1" s="2"/>
      <c r="VBS1" s="2"/>
      <c r="VBT1" s="2"/>
      <c r="VBU1" s="2"/>
      <c r="VBV1" s="2"/>
      <c r="VBW1" s="2"/>
      <c r="VBX1" s="2"/>
      <c r="VBY1" s="2"/>
      <c r="VBZ1" s="2"/>
      <c r="VCA1" s="2"/>
      <c r="VCB1" s="2"/>
      <c r="VCC1" s="2"/>
      <c r="VCD1" s="2"/>
      <c r="VCE1" s="2"/>
      <c r="VCF1" s="2"/>
      <c r="VCG1" s="2"/>
      <c r="VCH1" s="2"/>
      <c r="VCI1" s="2"/>
      <c r="VCJ1" s="2"/>
      <c r="VCK1" s="2"/>
      <c r="VCL1" s="2"/>
      <c r="VCM1" s="2"/>
      <c r="VCN1" s="2"/>
      <c r="VCO1" s="2"/>
      <c r="VCP1" s="2"/>
      <c r="VCQ1" s="2"/>
      <c r="VCR1" s="2"/>
      <c r="VCS1" s="2"/>
      <c r="VCT1" s="2"/>
      <c r="VCU1" s="2"/>
      <c r="VCV1" s="2"/>
      <c r="VCW1" s="2"/>
      <c r="VCX1" s="2"/>
      <c r="VCY1" s="2"/>
      <c r="VCZ1" s="2"/>
      <c r="VDA1" s="2"/>
      <c r="VDB1" s="2"/>
      <c r="VDC1" s="2"/>
      <c r="VDD1" s="2"/>
      <c r="VDE1" s="2"/>
      <c r="VDF1" s="2"/>
      <c r="VDG1" s="2"/>
      <c r="VDH1" s="2"/>
      <c r="VDI1" s="2"/>
      <c r="VDJ1" s="2"/>
      <c r="VDK1" s="2"/>
      <c r="VDL1" s="2"/>
      <c r="VDM1" s="2"/>
      <c r="VDN1" s="2"/>
      <c r="VDO1" s="2"/>
      <c r="VDP1" s="2"/>
      <c r="VDQ1" s="2"/>
      <c r="VDR1" s="2"/>
      <c r="VDS1" s="2"/>
      <c r="VDT1" s="2"/>
      <c r="VDU1" s="2"/>
      <c r="VDV1" s="2"/>
      <c r="VDW1" s="2"/>
      <c r="VDX1" s="2"/>
      <c r="VDY1" s="2"/>
      <c r="VDZ1" s="2"/>
      <c r="VEA1" s="2"/>
      <c r="VEB1" s="2"/>
      <c r="VEC1" s="2"/>
      <c r="VED1" s="2"/>
      <c r="VEE1" s="2"/>
      <c r="VEF1" s="2"/>
      <c r="VEG1" s="2"/>
      <c r="VEH1" s="2"/>
      <c r="VEI1" s="2"/>
      <c r="VEJ1" s="2"/>
      <c r="VEK1" s="2"/>
      <c r="VEL1" s="2"/>
      <c r="VEM1" s="2"/>
      <c r="VEN1" s="2"/>
      <c r="VEO1" s="2"/>
      <c r="VEP1" s="2"/>
      <c r="VEQ1" s="2"/>
      <c r="VER1" s="2"/>
      <c r="VES1" s="2"/>
      <c r="VET1" s="2"/>
      <c r="VEU1" s="2"/>
      <c r="VEV1" s="2"/>
      <c r="VEW1" s="2"/>
      <c r="VEX1" s="2"/>
      <c r="VEY1" s="2"/>
      <c r="VEZ1" s="2"/>
      <c r="VFA1" s="2"/>
      <c r="VFB1" s="2"/>
      <c r="VFC1" s="2"/>
      <c r="VFD1" s="2"/>
      <c r="VFE1" s="2"/>
      <c r="VFF1" s="2"/>
      <c r="VFG1" s="2"/>
      <c r="VFH1" s="2"/>
      <c r="VFI1" s="2"/>
      <c r="VFJ1" s="2"/>
      <c r="VFK1" s="2"/>
      <c r="VFL1" s="2"/>
      <c r="VFM1" s="2"/>
      <c r="VFN1" s="2"/>
      <c r="VFO1" s="2"/>
      <c r="VFP1" s="2"/>
      <c r="VFQ1" s="2"/>
      <c r="VFR1" s="2"/>
      <c r="VFS1" s="2"/>
      <c r="VFT1" s="2"/>
      <c r="VFU1" s="2"/>
      <c r="VFV1" s="2"/>
      <c r="VFW1" s="2"/>
      <c r="VFX1" s="2"/>
      <c r="VFY1" s="2"/>
      <c r="VFZ1" s="2"/>
      <c r="VGA1" s="2"/>
      <c r="VGB1" s="2"/>
      <c r="VGC1" s="2"/>
      <c r="VGD1" s="2"/>
      <c r="VGE1" s="2"/>
      <c r="VGF1" s="2"/>
      <c r="VGG1" s="2"/>
      <c r="VGH1" s="2"/>
      <c r="VGI1" s="2"/>
      <c r="VGJ1" s="2"/>
      <c r="VGK1" s="2"/>
      <c r="VGL1" s="2"/>
      <c r="VGM1" s="2"/>
      <c r="VGN1" s="2"/>
      <c r="VGO1" s="2"/>
      <c r="VGP1" s="2"/>
      <c r="VGQ1" s="2"/>
      <c r="VGR1" s="2"/>
      <c r="VGS1" s="2"/>
      <c r="VGT1" s="2"/>
      <c r="VGU1" s="2"/>
      <c r="VGV1" s="2"/>
      <c r="VGW1" s="2"/>
      <c r="VGX1" s="2"/>
      <c r="VGY1" s="2"/>
      <c r="VGZ1" s="2"/>
      <c r="VHA1" s="2"/>
      <c r="VHB1" s="2"/>
      <c r="VHC1" s="2"/>
      <c r="VHD1" s="2"/>
      <c r="VHE1" s="2"/>
      <c r="VHF1" s="2"/>
      <c r="VHG1" s="2"/>
      <c r="VHH1" s="2"/>
      <c r="VHI1" s="2"/>
      <c r="VHJ1" s="2"/>
      <c r="VHK1" s="2"/>
      <c r="VHL1" s="2"/>
      <c r="VHM1" s="2"/>
      <c r="VHN1" s="2"/>
      <c r="VHO1" s="2"/>
      <c r="VHP1" s="2"/>
      <c r="VHQ1" s="2"/>
      <c r="VHR1" s="2"/>
      <c r="VHS1" s="2"/>
      <c r="VHT1" s="2"/>
      <c r="VHU1" s="2"/>
      <c r="VHV1" s="2"/>
      <c r="VHW1" s="2"/>
      <c r="VHX1" s="2"/>
      <c r="VHY1" s="2"/>
      <c r="VHZ1" s="2"/>
      <c r="VIA1" s="2"/>
      <c r="VIB1" s="2"/>
      <c r="VIC1" s="2"/>
      <c r="VID1" s="2"/>
      <c r="VIE1" s="2"/>
      <c r="VIF1" s="2"/>
      <c r="VIG1" s="2"/>
      <c r="VIH1" s="2"/>
      <c r="VII1" s="2"/>
      <c r="VIJ1" s="2"/>
      <c r="VIK1" s="2"/>
      <c r="VIL1" s="2"/>
      <c r="VIM1" s="2"/>
      <c r="VIN1" s="2"/>
      <c r="VIO1" s="2"/>
      <c r="VIP1" s="2"/>
      <c r="VIQ1" s="2"/>
      <c r="VIR1" s="2"/>
      <c r="VIS1" s="2"/>
      <c r="VIT1" s="2"/>
      <c r="VIU1" s="2"/>
      <c r="VIV1" s="2"/>
      <c r="VIW1" s="2"/>
      <c r="VIX1" s="2"/>
      <c r="VIY1" s="2"/>
      <c r="VIZ1" s="2"/>
      <c r="VJA1" s="2"/>
      <c r="VJB1" s="2"/>
      <c r="VJC1" s="2"/>
      <c r="VJD1" s="2"/>
      <c r="VJE1" s="2"/>
      <c r="VJF1" s="2"/>
      <c r="VJG1" s="2"/>
      <c r="VJH1" s="2"/>
      <c r="VJI1" s="2"/>
      <c r="VJJ1" s="2"/>
      <c r="VJK1" s="2"/>
      <c r="VJL1" s="2"/>
      <c r="VJM1" s="2"/>
      <c r="VJN1" s="2"/>
      <c r="VJO1" s="2"/>
      <c r="VJP1" s="2"/>
      <c r="VJQ1" s="2"/>
      <c r="VJR1" s="2"/>
      <c r="VJS1" s="2"/>
      <c r="VJT1" s="2"/>
      <c r="VJU1" s="2"/>
      <c r="VJV1" s="2"/>
      <c r="VJW1" s="2"/>
      <c r="VJX1" s="2"/>
      <c r="VJY1" s="2"/>
      <c r="VJZ1" s="2"/>
      <c r="VKA1" s="2"/>
      <c r="VKB1" s="2"/>
      <c r="VKC1" s="2"/>
      <c r="VKD1" s="2"/>
      <c r="VKE1" s="2"/>
      <c r="VKF1" s="2"/>
      <c r="VKG1" s="2"/>
      <c r="VKH1" s="2"/>
      <c r="VKI1" s="2"/>
      <c r="VKJ1" s="2"/>
      <c r="VKK1" s="2"/>
      <c r="VKL1" s="2"/>
      <c r="VKM1" s="2"/>
      <c r="VKN1" s="2"/>
      <c r="VKO1" s="2"/>
      <c r="VKP1" s="2"/>
      <c r="VKQ1" s="2"/>
      <c r="VKR1" s="2"/>
      <c r="VKS1" s="2"/>
      <c r="VKT1" s="2"/>
      <c r="VKU1" s="2"/>
      <c r="VKV1" s="2"/>
      <c r="VKW1" s="2"/>
      <c r="VKX1" s="2"/>
      <c r="VKY1" s="2"/>
      <c r="VKZ1" s="2"/>
      <c r="VLA1" s="2"/>
      <c r="VLB1" s="2"/>
      <c r="VLC1" s="2"/>
      <c r="VLD1" s="2"/>
      <c r="VLE1" s="2"/>
      <c r="VLF1" s="2"/>
      <c r="VLG1" s="2"/>
      <c r="VLH1" s="2"/>
      <c r="VLI1" s="2"/>
      <c r="VLJ1" s="2"/>
      <c r="VLK1" s="2"/>
      <c r="VLL1" s="2"/>
      <c r="VLM1" s="2"/>
      <c r="VLN1" s="2"/>
      <c r="VLO1" s="2"/>
      <c r="VLP1" s="2"/>
      <c r="VLQ1" s="2"/>
      <c r="VLR1" s="2"/>
      <c r="VLS1" s="2"/>
      <c r="VLT1" s="2"/>
      <c r="VLU1" s="2"/>
      <c r="VLV1" s="2"/>
      <c r="VLW1" s="2"/>
      <c r="VLX1" s="2"/>
      <c r="VLY1" s="2"/>
      <c r="VLZ1" s="2"/>
      <c r="VMA1" s="2"/>
      <c r="VMB1" s="2"/>
      <c r="VMC1" s="2"/>
      <c r="VMD1" s="2"/>
      <c r="VME1" s="2"/>
      <c r="VMF1" s="2"/>
      <c r="VMG1" s="2"/>
      <c r="VMH1" s="2"/>
      <c r="VMI1" s="2"/>
      <c r="VMJ1" s="2"/>
      <c r="VMK1" s="2"/>
      <c r="VML1" s="2"/>
      <c r="VMM1" s="2"/>
      <c r="VMN1" s="2"/>
      <c r="VMO1" s="2"/>
      <c r="VMP1" s="2"/>
      <c r="VMQ1" s="2"/>
      <c r="VMR1" s="2"/>
      <c r="VMS1" s="2"/>
      <c r="VMT1" s="2"/>
      <c r="VMU1" s="2"/>
      <c r="VMV1" s="2"/>
      <c r="VMW1" s="2"/>
      <c r="VMX1" s="2"/>
      <c r="VMY1" s="2"/>
      <c r="VMZ1" s="2"/>
      <c r="VNA1" s="2"/>
      <c r="VNB1" s="2"/>
      <c r="VNC1" s="2"/>
      <c r="VND1" s="2"/>
      <c r="VNE1" s="2"/>
      <c r="VNF1" s="2"/>
      <c r="VNG1" s="2"/>
      <c r="VNH1" s="2"/>
      <c r="VNI1" s="2"/>
      <c r="VNJ1" s="2"/>
      <c r="VNK1" s="2"/>
      <c r="VNL1" s="2"/>
      <c r="VNM1" s="2"/>
      <c r="VNN1" s="2"/>
      <c r="VNO1" s="2"/>
      <c r="VNP1" s="2"/>
      <c r="VNQ1" s="2"/>
      <c r="VNR1" s="2"/>
      <c r="VNS1" s="2"/>
      <c r="VNT1" s="2"/>
      <c r="VNU1" s="2"/>
      <c r="VNV1" s="2"/>
      <c r="VNW1" s="2"/>
      <c r="VNX1" s="2"/>
      <c r="VNY1" s="2"/>
      <c r="VNZ1" s="2"/>
      <c r="VOA1" s="2"/>
      <c r="VOB1" s="2"/>
      <c r="VOC1" s="2"/>
      <c r="VOD1" s="2"/>
      <c r="VOE1" s="2"/>
      <c r="VOF1" s="2"/>
      <c r="VOG1" s="2"/>
      <c r="VOH1" s="2"/>
      <c r="VOI1" s="2"/>
      <c r="VOJ1" s="2"/>
      <c r="VOK1" s="2"/>
      <c r="VOL1" s="2"/>
      <c r="VOM1" s="2"/>
      <c r="VON1" s="2"/>
      <c r="VOO1" s="2"/>
      <c r="VOP1" s="2"/>
      <c r="VOQ1" s="2"/>
      <c r="VOR1" s="2"/>
      <c r="VOS1" s="2"/>
      <c r="VOT1" s="2"/>
      <c r="VOU1" s="2"/>
      <c r="VOV1" s="2"/>
      <c r="VOW1" s="2"/>
      <c r="VOX1" s="2"/>
      <c r="VOY1" s="2"/>
      <c r="VOZ1" s="2"/>
      <c r="VPA1" s="2"/>
      <c r="VPB1" s="2"/>
      <c r="VPC1" s="2"/>
      <c r="VPD1" s="2"/>
      <c r="VPE1" s="2"/>
      <c r="VPF1" s="2"/>
      <c r="VPG1" s="2"/>
      <c r="VPH1" s="2"/>
      <c r="VPI1" s="2"/>
      <c r="VPJ1" s="2"/>
      <c r="VPK1" s="2"/>
      <c r="VPL1" s="2"/>
      <c r="VPM1" s="2"/>
      <c r="VPN1" s="2"/>
      <c r="VPO1" s="2"/>
      <c r="VPP1" s="2"/>
      <c r="VPQ1" s="2"/>
      <c r="VPR1" s="2"/>
      <c r="VPS1" s="2"/>
      <c r="VPT1" s="2"/>
      <c r="VPU1" s="2"/>
      <c r="VPV1" s="2"/>
      <c r="VPW1" s="2"/>
      <c r="VPX1" s="2"/>
      <c r="VPY1" s="2"/>
      <c r="VPZ1" s="2"/>
      <c r="VQA1" s="2"/>
      <c r="VQB1" s="2"/>
      <c r="VQC1" s="2"/>
      <c r="VQD1" s="2"/>
      <c r="VQE1" s="2"/>
      <c r="VQF1" s="2"/>
      <c r="VQG1" s="2"/>
      <c r="VQH1" s="2"/>
      <c r="VQI1" s="2"/>
      <c r="VQJ1" s="2"/>
      <c r="VQK1" s="2"/>
      <c r="VQL1" s="2"/>
      <c r="VQM1" s="2"/>
      <c r="VQN1" s="2"/>
      <c r="VQO1" s="2"/>
      <c r="VQP1" s="2"/>
      <c r="VQQ1" s="2"/>
      <c r="VQR1" s="2"/>
      <c r="VQS1" s="2"/>
      <c r="VQT1" s="2"/>
      <c r="VQU1" s="2"/>
      <c r="VQV1" s="2"/>
      <c r="VQW1" s="2"/>
      <c r="VQX1" s="2"/>
      <c r="VQY1" s="2"/>
      <c r="VQZ1" s="2"/>
      <c r="VRA1" s="2"/>
      <c r="VRB1" s="2"/>
      <c r="VRC1" s="2"/>
      <c r="VRD1" s="2"/>
      <c r="VRE1" s="2"/>
      <c r="VRF1" s="2"/>
      <c r="VRG1" s="2"/>
      <c r="VRH1" s="2"/>
      <c r="VRI1" s="2"/>
      <c r="VRJ1" s="2"/>
      <c r="VRK1" s="2"/>
      <c r="VRL1" s="2"/>
      <c r="VRM1" s="2"/>
      <c r="VRN1" s="2"/>
      <c r="VRO1" s="2"/>
      <c r="VRP1" s="2"/>
      <c r="VRQ1" s="2"/>
      <c r="VRR1" s="2"/>
      <c r="VRS1" s="2"/>
      <c r="VRT1" s="2"/>
      <c r="VRU1" s="2"/>
      <c r="VRV1" s="2"/>
      <c r="VRW1" s="2"/>
      <c r="VRX1" s="2"/>
      <c r="VRY1" s="2"/>
      <c r="VRZ1" s="2"/>
      <c r="VSA1" s="2"/>
      <c r="VSB1" s="2"/>
      <c r="VSC1" s="2"/>
      <c r="VSD1" s="2"/>
      <c r="VSE1" s="2"/>
      <c r="VSF1" s="2"/>
      <c r="VSG1" s="2"/>
      <c r="VSH1" s="2"/>
      <c r="VSI1" s="2"/>
      <c r="VSJ1" s="2"/>
      <c r="VSK1" s="2"/>
      <c r="VSL1" s="2"/>
      <c r="VSM1" s="2"/>
      <c r="VSN1" s="2"/>
      <c r="VSO1" s="2"/>
      <c r="VSP1" s="2"/>
      <c r="VSQ1" s="2"/>
      <c r="VSR1" s="2"/>
      <c r="VSS1" s="2"/>
      <c r="VST1" s="2"/>
      <c r="VSU1" s="2"/>
      <c r="VSV1" s="2"/>
      <c r="VSW1" s="2"/>
      <c r="VSX1" s="2"/>
      <c r="VSY1" s="2"/>
      <c r="VSZ1" s="2"/>
      <c r="VTA1" s="2"/>
      <c r="VTB1" s="2"/>
      <c r="VTC1" s="2"/>
      <c r="VTD1" s="2"/>
      <c r="VTE1" s="2"/>
      <c r="VTF1" s="2"/>
      <c r="VTG1" s="2"/>
      <c r="VTH1" s="2"/>
      <c r="VTI1" s="2"/>
      <c r="VTJ1" s="2"/>
      <c r="VTK1" s="2"/>
      <c r="VTL1" s="2"/>
      <c r="VTM1" s="2"/>
      <c r="VTN1" s="2"/>
      <c r="VTO1" s="2"/>
      <c r="VTP1" s="2"/>
      <c r="VTQ1" s="2"/>
      <c r="VTR1" s="2"/>
      <c r="VTS1" s="2"/>
      <c r="VTT1" s="2"/>
      <c r="VTU1" s="2"/>
      <c r="VTV1" s="2"/>
      <c r="VTW1" s="2"/>
      <c r="VTX1" s="2"/>
      <c r="VTY1" s="2"/>
      <c r="VTZ1" s="2"/>
      <c r="VUA1" s="2"/>
      <c r="VUB1" s="2"/>
      <c r="VUC1" s="2"/>
      <c r="VUD1" s="2"/>
      <c r="VUE1" s="2"/>
      <c r="VUF1" s="2"/>
      <c r="VUG1" s="2"/>
      <c r="VUH1" s="2"/>
      <c r="VUI1" s="2"/>
      <c r="VUJ1" s="2"/>
      <c r="VUK1" s="2"/>
      <c r="VUL1" s="2"/>
      <c r="VUM1" s="2"/>
      <c r="VUN1" s="2"/>
      <c r="VUO1" s="2"/>
      <c r="VUP1" s="2"/>
      <c r="VUQ1" s="2"/>
      <c r="VUR1" s="2"/>
      <c r="VUS1" s="2"/>
      <c r="VUT1" s="2"/>
      <c r="VUU1" s="2"/>
      <c r="VUV1" s="2"/>
      <c r="VUW1" s="2"/>
      <c r="VUX1" s="2"/>
      <c r="VUY1" s="2"/>
      <c r="VUZ1" s="2"/>
      <c r="VVA1" s="2"/>
      <c r="VVB1" s="2"/>
      <c r="VVC1" s="2"/>
      <c r="VVD1" s="2"/>
      <c r="VVE1" s="2"/>
      <c r="VVF1" s="2"/>
      <c r="VVG1" s="2"/>
      <c r="VVH1" s="2"/>
      <c r="VVI1" s="2"/>
      <c r="VVJ1" s="2"/>
      <c r="VVK1" s="2"/>
      <c r="VVL1" s="2"/>
      <c r="VVM1" s="2"/>
      <c r="VVN1" s="2"/>
      <c r="VVO1" s="2"/>
      <c r="VVP1" s="2"/>
      <c r="VVQ1" s="2"/>
      <c r="VVR1" s="2"/>
      <c r="VVS1" s="2"/>
      <c r="VVT1" s="2"/>
      <c r="VVU1" s="2"/>
      <c r="VVV1" s="2"/>
      <c r="VVW1" s="2"/>
      <c r="VVX1" s="2"/>
      <c r="VVY1" s="2"/>
      <c r="VVZ1" s="2"/>
      <c r="VWA1" s="2"/>
      <c r="VWB1" s="2"/>
      <c r="VWC1" s="2"/>
      <c r="VWD1" s="2"/>
      <c r="VWE1" s="2"/>
      <c r="VWF1" s="2"/>
      <c r="VWG1" s="2"/>
      <c r="VWH1" s="2"/>
      <c r="VWI1" s="2"/>
      <c r="VWJ1" s="2"/>
      <c r="VWK1" s="2"/>
      <c r="VWL1" s="2"/>
      <c r="VWM1" s="2"/>
      <c r="VWN1" s="2"/>
      <c r="VWO1" s="2"/>
      <c r="VWP1" s="2"/>
      <c r="VWQ1" s="2"/>
      <c r="VWR1" s="2"/>
      <c r="VWS1" s="2"/>
      <c r="VWT1" s="2"/>
      <c r="VWU1" s="2"/>
      <c r="VWV1" s="2"/>
      <c r="VWW1" s="2"/>
      <c r="VWX1" s="2"/>
      <c r="VWY1" s="2"/>
      <c r="VWZ1" s="2"/>
      <c r="VXA1" s="2"/>
      <c r="VXB1" s="2"/>
      <c r="VXC1" s="2"/>
      <c r="VXD1" s="2"/>
      <c r="VXE1" s="2"/>
      <c r="VXF1" s="2"/>
      <c r="VXG1" s="2"/>
      <c r="VXH1" s="2"/>
      <c r="VXI1" s="2"/>
      <c r="VXJ1" s="2"/>
      <c r="VXK1" s="2"/>
      <c r="VXL1" s="2"/>
      <c r="VXM1" s="2"/>
      <c r="VXN1" s="2"/>
      <c r="VXO1" s="2"/>
      <c r="VXP1" s="2"/>
      <c r="VXQ1" s="2"/>
      <c r="VXR1" s="2"/>
      <c r="VXS1" s="2"/>
      <c r="VXT1" s="2"/>
      <c r="VXU1" s="2"/>
      <c r="VXV1" s="2"/>
      <c r="VXW1" s="2"/>
      <c r="VXX1" s="2"/>
      <c r="VXY1" s="2"/>
      <c r="VXZ1" s="2"/>
      <c r="VYA1" s="2"/>
      <c r="VYB1" s="2"/>
      <c r="VYC1" s="2"/>
      <c r="VYD1" s="2"/>
      <c r="VYE1" s="2"/>
      <c r="VYF1" s="2"/>
      <c r="VYG1" s="2"/>
      <c r="VYH1" s="2"/>
      <c r="VYI1" s="2"/>
      <c r="VYJ1" s="2"/>
      <c r="VYK1" s="2"/>
      <c r="VYL1" s="2"/>
      <c r="VYM1" s="2"/>
      <c r="VYN1" s="2"/>
      <c r="VYO1" s="2"/>
      <c r="VYP1" s="2"/>
      <c r="VYQ1" s="2"/>
      <c r="VYR1" s="2"/>
      <c r="VYS1" s="2"/>
      <c r="VYT1" s="2"/>
      <c r="VYU1" s="2"/>
      <c r="VYV1" s="2"/>
      <c r="VYW1" s="2"/>
      <c r="VYX1" s="2"/>
      <c r="VYY1" s="2"/>
      <c r="VYZ1" s="2"/>
      <c r="VZA1" s="2"/>
      <c r="VZB1" s="2"/>
      <c r="VZC1" s="2"/>
      <c r="VZD1" s="2"/>
      <c r="VZE1" s="2"/>
      <c r="VZF1" s="2"/>
      <c r="VZG1" s="2"/>
      <c r="VZH1" s="2"/>
      <c r="VZI1" s="2"/>
      <c r="VZJ1" s="2"/>
      <c r="VZK1" s="2"/>
      <c r="VZL1" s="2"/>
      <c r="VZM1" s="2"/>
      <c r="VZN1" s="2"/>
      <c r="VZO1" s="2"/>
      <c r="VZP1" s="2"/>
      <c r="VZQ1" s="2"/>
      <c r="VZR1" s="2"/>
      <c r="VZS1" s="2"/>
      <c r="VZT1" s="2"/>
      <c r="VZU1" s="2"/>
      <c r="VZV1" s="2"/>
      <c r="VZW1" s="2"/>
      <c r="VZX1" s="2"/>
      <c r="VZY1" s="2"/>
      <c r="VZZ1" s="2"/>
      <c r="WAA1" s="2"/>
      <c r="WAB1" s="2"/>
      <c r="WAC1" s="2"/>
      <c r="WAD1" s="2"/>
      <c r="WAE1" s="2"/>
      <c r="WAF1" s="2"/>
      <c r="WAG1" s="2"/>
      <c r="WAH1" s="2"/>
      <c r="WAI1" s="2"/>
      <c r="WAJ1" s="2"/>
      <c r="WAK1" s="2"/>
      <c r="WAL1" s="2"/>
      <c r="WAM1" s="2"/>
      <c r="WAN1" s="2"/>
      <c r="WAO1" s="2"/>
      <c r="WAP1" s="2"/>
      <c r="WAQ1" s="2"/>
      <c r="WAR1" s="2"/>
      <c r="WAS1" s="2"/>
      <c r="WAT1" s="2"/>
      <c r="WAU1" s="2"/>
      <c r="WAV1" s="2"/>
      <c r="WAW1" s="2"/>
      <c r="WAX1" s="2"/>
      <c r="WAY1" s="2"/>
      <c r="WAZ1" s="2"/>
      <c r="WBA1" s="2"/>
      <c r="WBB1" s="2"/>
      <c r="WBC1" s="2"/>
      <c r="WBD1" s="2"/>
      <c r="WBE1" s="2"/>
      <c r="WBF1" s="2"/>
      <c r="WBG1" s="2"/>
      <c r="WBH1" s="2"/>
      <c r="WBI1" s="2"/>
      <c r="WBJ1" s="2"/>
      <c r="WBK1" s="2"/>
      <c r="WBL1" s="2"/>
      <c r="WBM1" s="2"/>
      <c r="WBN1" s="2"/>
      <c r="WBO1" s="2"/>
      <c r="WBP1" s="2"/>
      <c r="WBQ1" s="2"/>
      <c r="WBR1" s="2"/>
      <c r="WBS1" s="2"/>
      <c r="WBT1" s="2"/>
      <c r="WBU1" s="2"/>
      <c r="WBV1" s="2"/>
      <c r="WBW1" s="2"/>
      <c r="WBX1" s="2"/>
      <c r="WBY1" s="2"/>
      <c r="WBZ1" s="2"/>
      <c r="WCA1" s="2"/>
      <c r="WCB1" s="2"/>
      <c r="WCC1" s="2"/>
      <c r="WCD1" s="2"/>
      <c r="WCE1" s="2"/>
      <c r="WCF1" s="2"/>
      <c r="WCG1" s="2"/>
      <c r="WCH1" s="2"/>
      <c r="WCI1" s="2"/>
      <c r="WCJ1" s="2"/>
      <c r="WCK1" s="2"/>
      <c r="WCL1" s="2"/>
      <c r="WCM1" s="2"/>
      <c r="WCN1" s="2"/>
      <c r="WCO1" s="2"/>
      <c r="WCP1" s="2"/>
      <c r="WCQ1" s="2"/>
      <c r="WCR1" s="2"/>
      <c r="WCS1" s="2"/>
      <c r="WCT1" s="2"/>
      <c r="WCU1" s="2"/>
      <c r="WCV1" s="2"/>
      <c r="WCW1" s="2"/>
      <c r="WCX1" s="2"/>
      <c r="WCY1" s="2"/>
      <c r="WCZ1" s="2"/>
      <c r="WDA1" s="2"/>
      <c r="WDB1" s="2"/>
      <c r="WDC1" s="2"/>
      <c r="WDD1" s="2"/>
      <c r="WDE1" s="2"/>
      <c r="WDF1" s="2"/>
      <c r="WDG1" s="2"/>
      <c r="WDH1" s="2"/>
      <c r="WDI1" s="2"/>
      <c r="WDJ1" s="2"/>
      <c r="WDK1" s="2"/>
      <c r="WDL1" s="2"/>
      <c r="WDM1" s="2"/>
      <c r="WDN1" s="2"/>
      <c r="WDO1" s="2"/>
      <c r="WDP1" s="2"/>
      <c r="WDQ1" s="2"/>
      <c r="WDR1" s="2"/>
      <c r="WDS1" s="2"/>
      <c r="WDT1" s="2"/>
      <c r="WDU1" s="2"/>
      <c r="WDV1" s="2"/>
      <c r="WDW1" s="2"/>
      <c r="WDX1" s="2"/>
      <c r="WDY1" s="2"/>
      <c r="WDZ1" s="2"/>
      <c r="WEA1" s="2"/>
      <c r="WEB1" s="2"/>
      <c r="WEC1" s="2"/>
      <c r="WED1" s="2"/>
      <c r="WEE1" s="2"/>
      <c r="WEF1" s="2"/>
      <c r="WEG1" s="2"/>
      <c r="WEH1" s="2"/>
      <c r="WEI1" s="2"/>
      <c r="WEJ1" s="2"/>
      <c r="WEK1" s="2"/>
      <c r="WEL1" s="2"/>
      <c r="WEM1" s="2"/>
      <c r="WEN1" s="2"/>
      <c r="WEO1" s="2"/>
      <c r="WEP1" s="2"/>
      <c r="WEQ1" s="2"/>
      <c r="WER1" s="2"/>
      <c r="WES1" s="2"/>
      <c r="WET1" s="2"/>
      <c r="WEU1" s="2"/>
      <c r="WEV1" s="2"/>
      <c r="WEW1" s="2"/>
      <c r="WEX1" s="2"/>
      <c r="WEY1" s="2"/>
      <c r="WEZ1" s="2"/>
      <c r="WFA1" s="2"/>
      <c r="WFB1" s="2"/>
      <c r="WFC1" s="2"/>
      <c r="WFD1" s="2"/>
      <c r="WFE1" s="2"/>
      <c r="WFF1" s="2"/>
      <c r="WFG1" s="2"/>
      <c r="WFH1" s="2"/>
      <c r="WFI1" s="2"/>
      <c r="WFJ1" s="2"/>
      <c r="WFK1" s="2"/>
      <c r="WFL1" s="2"/>
      <c r="WFM1" s="2"/>
      <c r="WFN1" s="2"/>
      <c r="WFO1" s="2"/>
      <c r="WFP1" s="2"/>
      <c r="WFQ1" s="2"/>
      <c r="WFR1" s="2"/>
      <c r="WFS1" s="2"/>
      <c r="WFT1" s="2"/>
      <c r="WFU1" s="2"/>
      <c r="WFV1" s="2"/>
      <c r="WFW1" s="2"/>
      <c r="WFX1" s="2"/>
      <c r="WFY1" s="2"/>
      <c r="WFZ1" s="2"/>
      <c r="WGA1" s="2"/>
      <c r="WGB1" s="2"/>
      <c r="WGC1" s="2"/>
      <c r="WGD1" s="2"/>
      <c r="WGE1" s="2"/>
      <c r="WGF1" s="2"/>
      <c r="WGG1" s="2"/>
      <c r="WGH1" s="2"/>
      <c r="WGI1" s="2"/>
      <c r="WGJ1" s="2"/>
      <c r="WGK1" s="2"/>
      <c r="WGL1" s="2"/>
      <c r="WGM1" s="2"/>
      <c r="WGN1" s="2"/>
      <c r="WGO1" s="2"/>
      <c r="WGP1" s="2"/>
      <c r="WGQ1" s="2"/>
      <c r="WGR1" s="2"/>
      <c r="WGS1" s="2"/>
      <c r="WGT1" s="2"/>
      <c r="WGU1" s="2"/>
      <c r="WGV1" s="2"/>
      <c r="WGW1" s="2"/>
      <c r="WGX1" s="2"/>
      <c r="WGY1" s="2"/>
      <c r="WGZ1" s="2"/>
      <c r="WHA1" s="2"/>
      <c r="WHB1" s="2"/>
      <c r="WHC1" s="2"/>
      <c r="WHD1" s="2"/>
      <c r="WHE1" s="2"/>
      <c r="WHF1" s="2"/>
      <c r="WHG1" s="2"/>
      <c r="WHH1" s="2"/>
      <c r="WHI1" s="2"/>
      <c r="WHJ1" s="2"/>
      <c r="WHK1" s="2"/>
      <c r="WHL1" s="2"/>
      <c r="WHM1" s="2"/>
      <c r="WHN1" s="2"/>
      <c r="WHO1" s="2"/>
      <c r="WHP1" s="2"/>
      <c r="WHQ1" s="2"/>
      <c r="WHR1" s="2"/>
      <c r="WHS1" s="2"/>
      <c r="WHT1" s="2"/>
      <c r="WHU1" s="2"/>
      <c r="WHV1" s="2"/>
      <c r="WHW1" s="2"/>
      <c r="WHX1" s="2"/>
      <c r="WHY1" s="2"/>
      <c r="WHZ1" s="2"/>
      <c r="WIA1" s="2"/>
      <c r="WIB1" s="2"/>
      <c r="WIC1" s="2"/>
      <c r="WID1" s="2"/>
      <c r="WIE1" s="2"/>
      <c r="WIF1" s="2"/>
      <c r="WIG1" s="2"/>
      <c r="WIH1" s="2"/>
      <c r="WII1" s="2"/>
      <c r="WIJ1" s="2"/>
      <c r="WIK1" s="2"/>
      <c r="WIL1" s="2"/>
      <c r="WIM1" s="2"/>
      <c r="WIN1" s="2"/>
      <c r="WIO1" s="2"/>
      <c r="WIP1" s="2"/>
      <c r="WIQ1" s="2"/>
      <c r="WIR1" s="2"/>
      <c r="WIS1" s="2"/>
      <c r="WIT1" s="2"/>
      <c r="WIU1" s="2"/>
      <c r="WIV1" s="2"/>
      <c r="WIW1" s="2"/>
      <c r="WIX1" s="2"/>
      <c r="WIY1" s="2"/>
      <c r="WIZ1" s="2"/>
      <c r="WJA1" s="2"/>
      <c r="WJB1" s="2"/>
      <c r="WJC1" s="2"/>
      <c r="WJD1" s="2"/>
      <c r="WJE1" s="2"/>
      <c r="WJF1" s="2"/>
      <c r="WJG1" s="2"/>
      <c r="WJH1" s="2"/>
      <c r="WJI1" s="2"/>
      <c r="WJJ1" s="2"/>
      <c r="WJK1" s="2"/>
      <c r="WJL1" s="2"/>
      <c r="WJM1" s="2"/>
      <c r="WJN1" s="2"/>
      <c r="WJO1" s="2"/>
      <c r="WJP1" s="2"/>
      <c r="WJQ1" s="2"/>
      <c r="WJR1" s="2"/>
      <c r="WJS1" s="2"/>
      <c r="WJT1" s="2"/>
      <c r="WJU1" s="2"/>
      <c r="WJV1" s="2"/>
      <c r="WJW1" s="2"/>
      <c r="WJX1" s="2"/>
      <c r="WJY1" s="2"/>
      <c r="WJZ1" s="2"/>
      <c r="WKA1" s="2"/>
      <c r="WKB1" s="2"/>
      <c r="WKC1" s="2"/>
      <c r="WKD1" s="2"/>
      <c r="WKE1" s="2"/>
      <c r="WKF1" s="2"/>
      <c r="WKG1" s="2"/>
      <c r="WKH1" s="2"/>
      <c r="WKI1" s="2"/>
      <c r="WKJ1" s="2"/>
      <c r="WKK1" s="2"/>
      <c r="WKL1" s="2"/>
      <c r="WKM1" s="2"/>
      <c r="WKN1" s="2"/>
      <c r="WKO1" s="2"/>
      <c r="WKP1" s="2"/>
      <c r="WKQ1" s="2"/>
      <c r="WKR1" s="2"/>
      <c r="WKS1" s="2"/>
      <c r="WKT1" s="2"/>
      <c r="WKU1" s="2"/>
      <c r="WKV1" s="2"/>
      <c r="WKW1" s="2"/>
      <c r="WKX1" s="2"/>
      <c r="WKY1" s="2"/>
      <c r="WKZ1" s="2"/>
      <c r="WLA1" s="2"/>
      <c r="WLB1" s="2"/>
      <c r="WLC1" s="2"/>
      <c r="WLD1" s="2"/>
      <c r="WLE1" s="2"/>
      <c r="WLF1" s="2"/>
      <c r="WLG1" s="2"/>
      <c r="WLH1" s="2"/>
      <c r="WLI1" s="2"/>
      <c r="WLJ1" s="2"/>
      <c r="WLK1" s="2"/>
      <c r="WLL1" s="2"/>
      <c r="WLM1" s="2"/>
      <c r="WLN1" s="2"/>
      <c r="WLO1" s="2"/>
      <c r="WLP1" s="2"/>
      <c r="WLQ1" s="2"/>
      <c r="WLR1" s="2"/>
      <c r="WLS1" s="2"/>
      <c r="WLT1" s="2"/>
      <c r="WLU1" s="2"/>
      <c r="WLV1" s="2"/>
      <c r="WLW1" s="2"/>
      <c r="WLX1" s="2"/>
      <c r="WLY1" s="2"/>
      <c r="WLZ1" s="2"/>
      <c r="WMA1" s="2"/>
      <c r="WMB1" s="2"/>
      <c r="WMC1" s="2"/>
      <c r="WMD1" s="2"/>
      <c r="WME1" s="2"/>
      <c r="WMF1" s="2"/>
      <c r="WMG1" s="2"/>
      <c r="WMH1" s="2"/>
      <c r="WMI1" s="2"/>
      <c r="WMJ1" s="2"/>
      <c r="WMK1" s="2"/>
      <c r="WML1" s="2"/>
      <c r="WMM1" s="2"/>
      <c r="WMN1" s="2"/>
      <c r="WMO1" s="2"/>
      <c r="WMP1" s="2"/>
      <c r="WMQ1" s="2"/>
      <c r="WMR1" s="2"/>
      <c r="WMS1" s="2"/>
      <c r="WMT1" s="2"/>
      <c r="WMU1" s="2"/>
      <c r="WMV1" s="2"/>
      <c r="WMW1" s="2"/>
      <c r="WMX1" s="2"/>
      <c r="WMY1" s="2"/>
      <c r="WMZ1" s="2"/>
      <c r="WNA1" s="2"/>
      <c r="WNB1" s="2"/>
      <c r="WNC1" s="2"/>
      <c r="WND1" s="2"/>
      <c r="WNE1" s="2"/>
      <c r="WNF1" s="2"/>
      <c r="WNG1" s="2"/>
      <c r="WNH1" s="2"/>
      <c r="WNI1" s="2"/>
      <c r="WNJ1" s="2"/>
      <c r="WNK1" s="2"/>
      <c r="WNL1" s="2"/>
      <c r="WNM1" s="2"/>
      <c r="WNN1" s="2"/>
      <c r="WNO1" s="2"/>
      <c r="WNP1" s="2"/>
      <c r="WNQ1" s="2"/>
      <c r="WNR1" s="2"/>
      <c r="WNS1" s="2"/>
      <c r="WNT1" s="2"/>
      <c r="WNU1" s="2"/>
      <c r="WNV1" s="2"/>
      <c r="WNW1" s="2"/>
      <c r="WNX1" s="2"/>
      <c r="WNY1" s="2"/>
      <c r="WNZ1" s="2"/>
      <c r="WOA1" s="2"/>
      <c r="WOB1" s="2"/>
      <c r="WOC1" s="2"/>
      <c r="WOD1" s="2"/>
      <c r="WOE1" s="2"/>
      <c r="WOF1" s="2"/>
      <c r="WOG1" s="2"/>
      <c r="WOH1" s="2"/>
      <c r="WOI1" s="2"/>
      <c r="WOJ1" s="2"/>
      <c r="WOK1" s="2"/>
      <c r="WOL1" s="2"/>
      <c r="WOM1" s="2"/>
      <c r="WON1" s="2"/>
      <c r="WOO1" s="2"/>
      <c r="WOP1" s="2"/>
      <c r="WOQ1" s="2"/>
      <c r="WOR1" s="2"/>
      <c r="WOS1" s="2"/>
      <c r="WOT1" s="2"/>
      <c r="WOU1" s="2"/>
      <c r="WOV1" s="2"/>
      <c r="WOW1" s="2"/>
      <c r="WOX1" s="2"/>
      <c r="WOY1" s="2"/>
      <c r="WOZ1" s="2"/>
      <c r="WPA1" s="2"/>
      <c r="WPB1" s="2"/>
      <c r="WPC1" s="2"/>
      <c r="WPD1" s="2"/>
      <c r="WPE1" s="2"/>
      <c r="WPF1" s="2"/>
      <c r="WPG1" s="2"/>
      <c r="WPH1" s="2"/>
      <c r="WPI1" s="2"/>
      <c r="WPJ1" s="2"/>
      <c r="WPK1" s="2"/>
      <c r="WPL1" s="2"/>
      <c r="WPM1" s="2"/>
      <c r="WPN1" s="2"/>
      <c r="WPO1" s="2"/>
      <c r="WPP1" s="2"/>
      <c r="WPQ1" s="2"/>
      <c r="WPR1" s="2"/>
      <c r="WPS1" s="2"/>
      <c r="WPT1" s="2"/>
      <c r="WPU1" s="2"/>
      <c r="WPV1" s="2"/>
      <c r="WPW1" s="2"/>
      <c r="WPX1" s="2"/>
      <c r="WPY1" s="2"/>
      <c r="WPZ1" s="2"/>
      <c r="WQA1" s="2"/>
      <c r="WQB1" s="2"/>
      <c r="WQC1" s="2"/>
      <c r="WQD1" s="2"/>
      <c r="WQE1" s="2"/>
      <c r="WQF1" s="2"/>
      <c r="WQG1" s="2"/>
      <c r="WQH1" s="2"/>
      <c r="WQI1" s="2"/>
      <c r="WQJ1" s="2"/>
      <c r="WQK1" s="2"/>
      <c r="WQL1" s="2"/>
      <c r="WQM1" s="2"/>
      <c r="WQN1" s="2"/>
      <c r="WQO1" s="2"/>
      <c r="WQP1" s="2"/>
      <c r="WQQ1" s="2"/>
      <c r="WQR1" s="2"/>
      <c r="WQS1" s="2"/>
      <c r="WQT1" s="2"/>
      <c r="WQU1" s="2"/>
      <c r="WQV1" s="2"/>
      <c r="WQW1" s="2"/>
      <c r="WQX1" s="2"/>
      <c r="WQY1" s="2"/>
      <c r="WQZ1" s="2"/>
      <c r="WRA1" s="2"/>
      <c r="WRB1" s="2"/>
      <c r="WRC1" s="2"/>
      <c r="WRD1" s="2"/>
      <c r="WRE1" s="2"/>
      <c r="WRF1" s="2"/>
      <c r="WRG1" s="2"/>
      <c r="WRH1" s="2"/>
      <c r="WRI1" s="2"/>
      <c r="WRJ1" s="2"/>
      <c r="WRK1" s="2"/>
      <c r="WRL1" s="2"/>
      <c r="WRM1" s="2"/>
      <c r="WRN1" s="2"/>
      <c r="WRO1" s="2"/>
      <c r="WRP1" s="2"/>
      <c r="WRQ1" s="2"/>
      <c r="WRR1" s="2"/>
      <c r="WRS1" s="2"/>
      <c r="WRT1" s="2"/>
      <c r="WRU1" s="2"/>
      <c r="WRV1" s="2"/>
      <c r="WRW1" s="2"/>
      <c r="WRX1" s="2"/>
      <c r="WRY1" s="2"/>
      <c r="WRZ1" s="2"/>
      <c r="WSA1" s="2"/>
      <c r="WSB1" s="2"/>
      <c r="WSC1" s="2"/>
      <c r="WSD1" s="2"/>
      <c r="WSE1" s="2"/>
      <c r="WSF1" s="2"/>
      <c r="WSG1" s="2"/>
      <c r="WSH1" s="2"/>
      <c r="WSI1" s="2"/>
      <c r="WSJ1" s="2"/>
      <c r="WSK1" s="2"/>
      <c r="WSL1" s="2"/>
      <c r="WSM1" s="2"/>
      <c r="WSN1" s="2"/>
      <c r="WSO1" s="2"/>
      <c r="WSP1" s="2"/>
      <c r="WSQ1" s="2"/>
      <c r="WSR1" s="2"/>
      <c r="WSS1" s="2"/>
      <c r="WST1" s="2"/>
      <c r="WSU1" s="2"/>
      <c r="WSV1" s="2"/>
      <c r="WSW1" s="2"/>
      <c r="WSX1" s="2"/>
      <c r="WSY1" s="2"/>
      <c r="WSZ1" s="2"/>
      <c r="WTA1" s="2"/>
      <c r="WTB1" s="2"/>
      <c r="WTC1" s="2"/>
      <c r="WTD1" s="2"/>
      <c r="WTE1" s="2"/>
      <c r="WTF1" s="2"/>
      <c r="WTG1" s="2"/>
      <c r="WTH1" s="2"/>
      <c r="WTI1" s="2"/>
      <c r="WTJ1" s="2"/>
      <c r="WTK1" s="2"/>
      <c r="WTL1" s="2"/>
      <c r="WTM1" s="2"/>
      <c r="WTN1" s="2"/>
      <c r="WTO1" s="2"/>
      <c r="WTP1" s="2"/>
      <c r="WTQ1" s="2"/>
      <c r="WTR1" s="2"/>
      <c r="WTS1" s="2"/>
      <c r="WTT1" s="2"/>
      <c r="WTU1" s="2"/>
      <c r="WTV1" s="2"/>
      <c r="WTW1" s="2"/>
      <c r="WTX1" s="2"/>
      <c r="WTY1" s="2"/>
      <c r="WTZ1" s="2"/>
      <c r="WUA1" s="2"/>
      <c r="WUB1" s="2"/>
      <c r="WUC1" s="2"/>
      <c r="WUD1" s="2"/>
      <c r="WUE1" s="2"/>
      <c r="WUF1" s="2"/>
      <c r="WUG1" s="2"/>
      <c r="WUH1" s="2"/>
      <c r="WUI1" s="2"/>
      <c r="WUJ1" s="2"/>
      <c r="WUK1" s="2"/>
      <c r="WUL1" s="2"/>
      <c r="WUM1" s="2"/>
      <c r="WUN1" s="2"/>
      <c r="WUO1" s="2"/>
      <c r="WUP1" s="2"/>
      <c r="WUQ1" s="2"/>
      <c r="WUR1" s="2"/>
      <c r="WUS1" s="2"/>
      <c r="WUT1" s="2"/>
      <c r="WUU1" s="2"/>
      <c r="WUV1" s="2"/>
      <c r="WUW1" s="2"/>
      <c r="WUX1" s="2"/>
      <c r="WUY1" s="2"/>
      <c r="WUZ1" s="2"/>
      <c r="WVA1" s="2"/>
      <c r="WVB1" s="2"/>
      <c r="WVC1" s="2"/>
      <c r="WVD1" s="2"/>
      <c r="WVE1" s="2"/>
      <c r="WVF1" s="2"/>
      <c r="WVG1" s="2"/>
      <c r="WVH1" s="2"/>
      <c r="WVI1" s="2"/>
      <c r="WVJ1" s="2"/>
      <c r="WVK1" s="2"/>
      <c r="WVL1" s="2"/>
      <c r="WVM1" s="2"/>
      <c r="WVN1" s="2"/>
      <c r="WVO1" s="2"/>
      <c r="WVP1" s="2"/>
      <c r="WVQ1" s="2"/>
      <c r="WVR1" s="2"/>
      <c r="WVS1" s="2"/>
      <c r="WVT1" s="2"/>
      <c r="WVU1" s="2"/>
      <c r="WVV1" s="2"/>
      <c r="WVW1" s="2"/>
      <c r="WVX1" s="2"/>
      <c r="WVY1" s="2"/>
      <c r="WVZ1" s="2"/>
      <c r="WWA1" s="2"/>
      <c r="WWB1" s="2"/>
      <c r="WWC1" s="2"/>
      <c r="WWD1" s="2"/>
      <c r="WWE1" s="2"/>
      <c r="WWF1" s="2"/>
      <c r="WWG1" s="2"/>
      <c r="WWH1" s="2"/>
      <c r="WWI1" s="2"/>
      <c r="WWJ1" s="2"/>
      <c r="WWK1" s="2"/>
      <c r="WWL1" s="2"/>
      <c r="WWM1" s="2"/>
      <c r="WWN1" s="2"/>
      <c r="WWO1" s="2"/>
      <c r="WWP1" s="2"/>
      <c r="WWQ1" s="2"/>
      <c r="WWR1" s="2"/>
      <c r="WWS1" s="2"/>
      <c r="WWT1" s="2"/>
      <c r="WWU1" s="2"/>
      <c r="WWV1" s="2"/>
      <c r="WWW1" s="2"/>
      <c r="WWX1" s="2"/>
      <c r="WWY1" s="2"/>
      <c r="WWZ1" s="2"/>
      <c r="WXA1" s="2"/>
      <c r="WXB1" s="2"/>
      <c r="WXC1" s="2"/>
      <c r="WXD1" s="2"/>
      <c r="WXE1" s="2"/>
      <c r="WXF1" s="2"/>
      <c r="WXG1" s="2"/>
      <c r="WXH1" s="2"/>
      <c r="WXI1" s="2"/>
      <c r="WXJ1" s="2"/>
      <c r="WXK1" s="2"/>
      <c r="WXL1" s="2"/>
      <c r="WXM1" s="2"/>
      <c r="WXN1" s="2"/>
      <c r="WXO1" s="2"/>
      <c r="WXP1" s="2"/>
      <c r="WXQ1" s="2"/>
      <c r="WXR1" s="2"/>
      <c r="WXS1" s="2"/>
      <c r="WXT1" s="2"/>
      <c r="WXU1" s="2"/>
      <c r="WXV1" s="2"/>
      <c r="WXW1" s="2"/>
      <c r="WXX1" s="2"/>
      <c r="WXY1" s="2"/>
      <c r="WXZ1" s="2"/>
      <c r="WYA1" s="2"/>
      <c r="WYB1" s="2"/>
      <c r="WYC1" s="2"/>
      <c r="WYD1" s="2"/>
      <c r="WYE1" s="2"/>
      <c r="WYF1" s="2"/>
      <c r="WYG1" s="2"/>
      <c r="WYH1" s="2"/>
      <c r="WYI1" s="2"/>
      <c r="WYJ1" s="2"/>
      <c r="WYK1" s="2"/>
      <c r="WYL1" s="2"/>
      <c r="WYM1" s="2"/>
      <c r="WYN1" s="2"/>
      <c r="WYO1" s="2"/>
      <c r="WYP1" s="2"/>
      <c r="WYQ1" s="2"/>
      <c r="WYR1" s="2"/>
      <c r="WYS1" s="2"/>
      <c r="WYT1" s="2"/>
      <c r="WYU1" s="2"/>
      <c r="WYV1" s="2"/>
      <c r="WYW1" s="2"/>
      <c r="WYX1" s="2"/>
      <c r="WYY1" s="2"/>
      <c r="WYZ1" s="2"/>
      <c r="WZA1" s="2"/>
      <c r="WZB1" s="2"/>
      <c r="WZC1" s="2"/>
      <c r="WZD1" s="2"/>
      <c r="WZE1" s="2"/>
      <c r="WZF1" s="2"/>
      <c r="WZG1" s="2"/>
      <c r="WZH1" s="2"/>
      <c r="WZI1" s="2"/>
      <c r="WZJ1" s="2"/>
      <c r="WZK1" s="2"/>
      <c r="WZL1" s="2"/>
      <c r="WZM1" s="2"/>
      <c r="WZN1" s="2"/>
      <c r="WZO1" s="2"/>
      <c r="WZP1" s="2"/>
      <c r="WZQ1" s="2"/>
      <c r="WZR1" s="2"/>
      <c r="WZS1" s="2"/>
      <c r="WZT1" s="2"/>
      <c r="WZU1" s="2"/>
      <c r="WZV1" s="2"/>
      <c r="WZW1" s="2"/>
      <c r="WZX1" s="2"/>
      <c r="WZY1" s="2"/>
      <c r="WZZ1" s="2"/>
      <c r="XAA1" s="2"/>
      <c r="XAB1" s="2"/>
      <c r="XAC1" s="2"/>
      <c r="XAD1" s="2"/>
      <c r="XAE1" s="2"/>
      <c r="XAF1" s="2"/>
      <c r="XAG1" s="2"/>
      <c r="XAH1" s="2"/>
      <c r="XAI1" s="2"/>
      <c r="XAJ1" s="2"/>
      <c r="XAK1" s="2"/>
      <c r="XAL1" s="2"/>
      <c r="XAM1" s="2"/>
      <c r="XAN1" s="2"/>
      <c r="XAO1" s="2"/>
      <c r="XAP1" s="2"/>
      <c r="XAQ1" s="2"/>
      <c r="XAR1" s="2"/>
      <c r="XAS1" s="2"/>
      <c r="XAT1" s="2"/>
      <c r="XAU1" s="2"/>
      <c r="XAV1" s="2"/>
      <c r="XAW1" s="2"/>
      <c r="XAX1" s="2"/>
      <c r="XAY1" s="2"/>
      <c r="XAZ1" s="2"/>
      <c r="XBA1" s="2"/>
      <c r="XBB1" s="2"/>
      <c r="XBC1" s="2"/>
      <c r="XBD1" s="2"/>
      <c r="XBE1" s="2"/>
      <c r="XBF1" s="2"/>
      <c r="XBG1" s="2"/>
      <c r="XBH1" s="2"/>
      <c r="XBI1" s="2"/>
      <c r="XBJ1" s="2"/>
      <c r="XBK1" s="2"/>
      <c r="XBL1" s="2"/>
      <c r="XBM1" s="2"/>
      <c r="XBN1" s="2"/>
      <c r="XBO1" s="2"/>
      <c r="XBP1" s="2"/>
      <c r="XBQ1" s="2"/>
      <c r="XBR1" s="2"/>
      <c r="XBS1" s="2"/>
      <c r="XBT1" s="2"/>
      <c r="XBU1" s="2"/>
      <c r="XBV1" s="2"/>
      <c r="XBW1" s="2"/>
      <c r="XBX1" s="2"/>
      <c r="XBY1" s="2"/>
      <c r="XBZ1" s="2"/>
      <c r="XCA1" s="2"/>
      <c r="XCB1" s="2"/>
      <c r="XCC1" s="2"/>
      <c r="XCD1" s="2"/>
      <c r="XCE1" s="2"/>
      <c r="XCF1" s="2"/>
      <c r="XCG1" s="2"/>
      <c r="XCH1" s="2"/>
      <c r="XCI1" s="2"/>
      <c r="XCJ1" s="2"/>
      <c r="XCK1" s="2"/>
      <c r="XCL1" s="2"/>
      <c r="XCM1" s="2"/>
      <c r="XCN1" s="2"/>
      <c r="XCO1" s="2"/>
      <c r="XCP1" s="2"/>
      <c r="XCQ1" s="2"/>
      <c r="XCR1" s="2"/>
      <c r="XCS1" s="2"/>
      <c r="XCT1" s="2"/>
      <c r="XCU1" s="2"/>
      <c r="XCV1" s="2"/>
      <c r="XCW1" s="2"/>
      <c r="XCX1" s="2"/>
      <c r="XCY1" s="2"/>
      <c r="XCZ1" s="2"/>
      <c r="XDA1" s="2"/>
      <c r="XDB1" s="2"/>
      <c r="XDC1" s="2"/>
      <c r="XDD1" s="2"/>
      <c r="XDE1" s="2"/>
      <c r="XDF1" s="2"/>
      <c r="XDG1" s="2"/>
      <c r="XDH1" s="2"/>
      <c r="XDI1" s="2"/>
      <c r="XDJ1" s="2"/>
      <c r="XDK1" s="2"/>
      <c r="XDL1" s="2"/>
      <c r="XDM1" s="2"/>
      <c r="XDN1" s="2"/>
      <c r="XDO1" s="2"/>
      <c r="XDP1" s="2"/>
      <c r="XDQ1" s="2"/>
      <c r="XDR1" s="2"/>
      <c r="XDS1" s="2"/>
      <c r="XDT1" s="2"/>
      <c r="XDU1" s="2"/>
      <c r="XDV1" s="2"/>
      <c r="XDW1" s="2"/>
      <c r="XDX1" s="2"/>
      <c r="XDY1" s="2"/>
      <c r="XDZ1" s="2"/>
      <c r="XEA1" s="2"/>
      <c r="XEB1" s="2"/>
      <c r="XEC1" s="2"/>
      <c r="XED1" s="2"/>
      <c r="XEE1" s="2"/>
      <c r="XEF1" s="2"/>
      <c r="XEG1" s="2"/>
      <c r="XEH1" s="2"/>
      <c r="XEI1" s="2"/>
      <c r="XEJ1" s="2"/>
      <c r="XEK1" s="2"/>
      <c r="XEL1" s="2"/>
      <c r="XEM1" s="2"/>
      <c r="XEN1" s="2"/>
      <c r="XEO1" s="2"/>
      <c r="XEP1" s="2"/>
      <c r="XEQ1" s="2"/>
      <c r="XER1" s="2"/>
      <c r="XES1" s="2"/>
      <c r="XET1" s="2"/>
      <c r="XEU1" s="2"/>
      <c r="XEV1" s="2"/>
      <c r="XEW1" s="2"/>
      <c r="XEX1" s="2"/>
      <c r="XEY1" s="2"/>
      <c r="XEZ1" s="2"/>
      <c r="XFA1" s="2"/>
      <c r="XFB1" s="2"/>
      <c r="XFC1" s="2"/>
    </row>
    <row r="2" spans="1:16383" ht="15" thickTop="1" x14ac:dyDescent="0.2">
      <c r="A2" s="109">
        <v>42685</v>
      </c>
      <c r="B2" s="53">
        <v>1</v>
      </c>
      <c r="C2" s="114">
        <v>8</v>
      </c>
      <c r="D2" s="115" t="s">
        <v>69</v>
      </c>
      <c r="E2" s="127" t="s">
        <v>79</v>
      </c>
      <c r="F2" s="117"/>
      <c r="G2" s="117"/>
      <c r="H2" s="118">
        <v>260012</v>
      </c>
      <c r="I2" s="127"/>
      <c r="J2" s="119"/>
      <c r="K2" s="231" t="s">
        <v>311</v>
      </c>
      <c r="L2" s="127" t="s">
        <v>961</v>
      </c>
      <c r="M2" s="123">
        <v>341.1</v>
      </c>
      <c r="N2" s="201" t="s">
        <v>160</v>
      </c>
      <c r="O2" s="230" t="s">
        <v>163</v>
      </c>
      <c r="P2" s="18"/>
      <c r="Q2" s="128"/>
      <c r="R2" s="18"/>
      <c r="S2" s="18"/>
      <c r="T2" s="18"/>
      <c r="U2" s="10"/>
      <c r="V2" s="256">
        <v>0</v>
      </c>
      <c r="W2" s="144">
        <v>341.1</v>
      </c>
      <c r="X2" s="23"/>
      <c r="Y2" s="78"/>
      <c r="Z2" s="78"/>
      <c r="AA2" s="78"/>
      <c r="AB2" s="79"/>
      <c r="AC2" s="32"/>
      <c r="AD2" s="49"/>
      <c r="AE2" s="261" t="s">
        <v>818</v>
      </c>
      <c r="AF2" s="257">
        <v>341.1</v>
      </c>
      <c r="AG2" s="252">
        <v>0</v>
      </c>
      <c r="AH2" s="258">
        <v>341.1</v>
      </c>
    </row>
    <row r="3" spans="1:16383" ht="14.25" x14ac:dyDescent="0.2">
      <c r="A3" s="109">
        <v>42685</v>
      </c>
      <c r="B3" s="53">
        <v>1</v>
      </c>
      <c r="C3" s="114">
        <v>8</v>
      </c>
      <c r="D3" s="115" t="s">
        <v>69</v>
      </c>
      <c r="E3" s="127" t="s">
        <v>79</v>
      </c>
      <c r="F3" s="130"/>
      <c r="G3" s="130"/>
      <c r="H3" s="118">
        <v>260013</v>
      </c>
      <c r="I3" s="130"/>
      <c r="J3" s="130"/>
      <c r="K3" s="231" t="s">
        <v>311</v>
      </c>
      <c r="L3" s="130" t="s">
        <v>962</v>
      </c>
      <c r="M3" s="125">
        <v>1884.6</v>
      </c>
      <c r="N3" s="201" t="s">
        <v>160</v>
      </c>
      <c r="O3" s="230" t="s">
        <v>163</v>
      </c>
      <c r="P3" s="18"/>
      <c r="Q3" s="128"/>
      <c r="R3" s="18"/>
      <c r="S3" s="18"/>
      <c r="T3" s="18"/>
      <c r="U3" s="10"/>
      <c r="V3" s="256">
        <v>0</v>
      </c>
      <c r="W3" s="144">
        <v>1884.6</v>
      </c>
      <c r="X3" s="23"/>
      <c r="Y3" s="78"/>
      <c r="Z3" s="78"/>
      <c r="AA3" s="78"/>
      <c r="AB3" s="79"/>
      <c r="AC3" s="32"/>
      <c r="AD3" s="49"/>
      <c r="AE3" s="261" t="s">
        <v>818</v>
      </c>
      <c r="AF3" s="257">
        <v>1884.6</v>
      </c>
      <c r="AG3" s="252">
        <v>0</v>
      </c>
      <c r="AH3" s="258">
        <v>1884.6</v>
      </c>
    </row>
    <row r="4" spans="1:16383" ht="14.25" x14ac:dyDescent="0.2">
      <c r="A4" s="109">
        <v>42685</v>
      </c>
      <c r="B4" s="53">
        <v>0</v>
      </c>
      <c r="C4" s="114">
        <v>8</v>
      </c>
      <c r="D4" s="115" t="s">
        <v>69</v>
      </c>
      <c r="E4" s="127" t="s">
        <v>79</v>
      </c>
      <c r="F4" s="130"/>
      <c r="G4" s="130"/>
      <c r="H4" s="118">
        <v>260014</v>
      </c>
      <c r="I4" s="130"/>
      <c r="J4" s="130"/>
      <c r="K4" s="231" t="s">
        <v>311</v>
      </c>
      <c r="L4" s="130" t="s">
        <v>972</v>
      </c>
      <c r="M4" s="125">
        <v>686.2</v>
      </c>
      <c r="N4" s="201" t="s">
        <v>160</v>
      </c>
      <c r="O4" s="230" t="s">
        <v>163</v>
      </c>
      <c r="P4" s="18"/>
      <c r="Q4" s="128"/>
      <c r="R4" s="18"/>
      <c r="S4" s="18"/>
      <c r="T4" s="18"/>
      <c r="U4" s="10"/>
      <c r="V4" s="256">
        <v>0</v>
      </c>
      <c r="W4" s="144">
        <v>686.2</v>
      </c>
      <c r="X4" s="23"/>
      <c r="Y4" s="78"/>
      <c r="Z4" s="78"/>
      <c r="AA4" s="78"/>
      <c r="AB4" s="79"/>
      <c r="AC4" s="32"/>
      <c r="AD4" s="49"/>
      <c r="AE4" s="261" t="s">
        <v>818</v>
      </c>
      <c r="AF4" s="257">
        <v>0</v>
      </c>
      <c r="AG4" s="252">
        <v>686.2</v>
      </c>
      <c r="AH4" s="258">
        <v>0</v>
      </c>
    </row>
    <row r="5" spans="1:16383" ht="14.25" x14ac:dyDescent="0.2">
      <c r="A5" s="109">
        <v>42685</v>
      </c>
      <c r="B5" s="53">
        <v>0</v>
      </c>
      <c r="C5" s="114">
        <v>8</v>
      </c>
      <c r="D5" s="115" t="s">
        <v>69</v>
      </c>
      <c r="E5" s="127" t="s">
        <v>79</v>
      </c>
      <c r="F5" s="130"/>
      <c r="G5" s="130"/>
      <c r="H5" s="118">
        <v>260015</v>
      </c>
      <c r="I5" s="130"/>
      <c r="J5" s="130"/>
      <c r="K5" s="231" t="s">
        <v>311</v>
      </c>
      <c r="L5" s="130" t="s">
        <v>973</v>
      </c>
      <c r="M5" s="125">
        <v>529.29999999999995</v>
      </c>
      <c r="N5" s="201" t="s">
        <v>160</v>
      </c>
      <c r="O5" s="230" t="s">
        <v>163</v>
      </c>
      <c r="P5" s="18"/>
      <c r="Q5" s="128"/>
      <c r="R5" s="18"/>
      <c r="S5" s="18"/>
      <c r="T5" s="18"/>
      <c r="U5" s="10"/>
      <c r="V5" s="256">
        <v>0</v>
      </c>
      <c r="W5" s="144">
        <v>529.29999999999995</v>
      </c>
      <c r="X5" s="23"/>
      <c r="Y5" s="78"/>
      <c r="Z5" s="78"/>
      <c r="AA5" s="78"/>
      <c r="AB5" s="79"/>
      <c r="AC5" s="32"/>
      <c r="AD5" s="49"/>
      <c r="AE5" s="261" t="s">
        <v>818</v>
      </c>
      <c r="AF5" s="257">
        <v>0</v>
      </c>
      <c r="AG5" s="252">
        <v>529.29999999999995</v>
      </c>
      <c r="AH5" s="258">
        <v>0</v>
      </c>
    </row>
    <row r="6" spans="1:16383" ht="14.25" x14ac:dyDescent="0.2">
      <c r="A6" s="109">
        <v>42685</v>
      </c>
      <c r="B6" s="53">
        <v>0</v>
      </c>
      <c r="C6" s="114">
        <v>8</v>
      </c>
      <c r="D6" s="115" t="s">
        <v>69</v>
      </c>
      <c r="E6" s="127" t="s">
        <v>79</v>
      </c>
      <c r="F6" s="117"/>
      <c r="G6" s="117"/>
      <c r="H6" s="118">
        <v>260016</v>
      </c>
      <c r="I6" s="127"/>
      <c r="J6" s="119"/>
      <c r="K6" s="231" t="s">
        <v>311</v>
      </c>
      <c r="L6" s="127" t="s">
        <v>971</v>
      </c>
      <c r="M6" s="123">
        <v>886.5</v>
      </c>
      <c r="N6" s="201" t="s">
        <v>160</v>
      </c>
      <c r="O6" s="230" t="s">
        <v>163</v>
      </c>
      <c r="P6" s="18"/>
      <c r="Q6" s="128"/>
      <c r="R6" s="18"/>
      <c r="S6" s="18"/>
      <c r="T6" s="18"/>
      <c r="U6" s="10"/>
      <c r="V6" s="256">
        <v>0</v>
      </c>
      <c r="W6" s="144">
        <v>886.5</v>
      </c>
      <c r="X6" s="23"/>
      <c r="Y6" s="78"/>
      <c r="Z6" s="78"/>
      <c r="AA6" s="78"/>
      <c r="AB6" s="79"/>
      <c r="AC6" s="32"/>
      <c r="AD6" s="49"/>
      <c r="AE6" s="261" t="s">
        <v>818</v>
      </c>
      <c r="AF6" s="257">
        <v>0</v>
      </c>
      <c r="AG6" s="252">
        <v>886.5</v>
      </c>
      <c r="AH6" s="258">
        <v>0</v>
      </c>
    </row>
    <row r="7" spans="1:16383" ht="14.25" x14ac:dyDescent="0.2">
      <c r="A7" s="109">
        <v>42685</v>
      </c>
      <c r="B7" s="53">
        <v>1</v>
      </c>
      <c r="C7" s="114">
        <v>8</v>
      </c>
      <c r="D7" s="115" t="s">
        <v>69</v>
      </c>
      <c r="E7" s="127" t="s">
        <v>79</v>
      </c>
      <c r="F7" s="117"/>
      <c r="G7" s="117"/>
      <c r="H7" s="118">
        <v>260017</v>
      </c>
      <c r="I7" s="127"/>
      <c r="J7" s="119"/>
      <c r="K7" s="231" t="s">
        <v>311</v>
      </c>
      <c r="L7" s="127" t="s">
        <v>963</v>
      </c>
      <c r="M7" s="123">
        <v>1303</v>
      </c>
      <c r="N7" s="201" t="s">
        <v>160</v>
      </c>
      <c r="O7" s="230" t="s">
        <v>163</v>
      </c>
      <c r="P7" s="18"/>
      <c r="Q7" s="128"/>
      <c r="R7" s="18"/>
      <c r="S7" s="18"/>
      <c r="T7" s="18"/>
      <c r="U7" s="10"/>
      <c r="V7" s="256">
        <v>0</v>
      </c>
      <c r="W7" s="144">
        <v>1303</v>
      </c>
      <c r="X7" s="23"/>
      <c r="Y7" s="78"/>
      <c r="Z7" s="78"/>
      <c r="AA7" s="78"/>
      <c r="AB7" s="79"/>
      <c r="AC7" s="32"/>
      <c r="AD7" s="49"/>
      <c r="AE7" s="261" t="s">
        <v>818</v>
      </c>
      <c r="AF7" s="257">
        <v>1303</v>
      </c>
      <c r="AG7" s="252">
        <v>0</v>
      </c>
      <c r="AH7" s="258">
        <v>1303</v>
      </c>
    </row>
    <row r="8" spans="1:16383" ht="14.25" x14ac:dyDescent="0.2">
      <c r="A8" s="109">
        <v>42685</v>
      </c>
      <c r="B8" s="53">
        <v>1</v>
      </c>
      <c r="C8" s="114">
        <v>8</v>
      </c>
      <c r="D8" s="115" t="s">
        <v>69</v>
      </c>
      <c r="E8" s="127" t="s">
        <v>79</v>
      </c>
      <c r="F8" s="130"/>
      <c r="G8" s="130"/>
      <c r="H8" s="118">
        <v>260018</v>
      </c>
      <c r="I8" s="130"/>
      <c r="J8" s="130"/>
      <c r="K8" s="231" t="s">
        <v>311</v>
      </c>
      <c r="L8" s="130" t="s">
        <v>974</v>
      </c>
      <c r="M8" s="125">
        <v>709.3</v>
      </c>
      <c r="N8" s="201" t="s">
        <v>160</v>
      </c>
      <c r="O8" s="230" t="s">
        <v>163</v>
      </c>
      <c r="P8" s="18"/>
      <c r="Q8" s="128"/>
      <c r="R8" s="18"/>
      <c r="S8" s="18"/>
      <c r="T8" s="18"/>
      <c r="U8" s="10"/>
      <c r="V8" s="256">
        <v>0</v>
      </c>
      <c r="W8" s="144">
        <v>709.3</v>
      </c>
      <c r="X8" s="23"/>
      <c r="Y8" s="78"/>
      <c r="Z8" s="78"/>
      <c r="AA8" s="78"/>
      <c r="AB8" s="79"/>
      <c r="AC8" s="32"/>
      <c r="AD8" s="49"/>
      <c r="AE8" s="261" t="s">
        <v>818</v>
      </c>
      <c r="AF8" s="257">
        <v>709.3</v>
      </c>
      <c r="AG8" s="252">
        <v>0</v>
      </c>
      <c r="AH8" s="258">
        <v>709.3</v>
      </c>
    </row>
    <row r="9" spans="1:16383" ht="14.25" x14ac:dyDescent="0.2">
      <c r="A9" s="109">
        <v>42685</v>
      </c>
      <c r="B9" s="53">
        <v>1</v>
      </c>
      <c r="C9" s="114">
        <v>8</v>
      </c>
      <c r="D9" s="115" t="s">
        <v>69</v>
      </c>
      <c r="E9" s="127" t="s">
        <v>79</v>
      </c>
      <c r="F9" s="130"/>
      <c r="G9" s="130"/>
      <c r="H9" s="118">
        <v>260019</v>
      </c>
      <c r="I9" s="130"/>
      <c r="J9" s="130"/>
      <c r="K9" s="231" t="s">
        <v>311</v>
      </c>
      <c r="L9" s="130" t="s">
        <v>975</v>
      </c>
      <c r="M9" s="125">
        <v>638.79999999999995</v>
      </c>
      <c r="N9" s="201" t="s">
        <v>160</v>
      </c>
      <c r="O9" s="230" t="s">
        <v>163</v>
      </c>
      <c r="P9" s="18"/>
      <c r="Q9" s="128"/>
      <c r="R9" s="18"/>
      <c r="S9" s="18"/>
      <c r="T9" s="18"/>
      <c r="U9" s="10"/>
      <c r="V9" s="256">
        <v>0</v>
      </c>
      <c r="W9" s="144">
        <v>638.79999999999995</v>
      </c>
      <c r="X9" s="23"/>
      <c r="Y9" s="78"/>
      <c r="Z9" s="78"/>
      <c r="AA9" s="78"/>
      <c r="AB9" s="79"/>
      <c r="AC9" s="32"/>
      <c r="AD9" s="49"/>
      <c r="AE9" s="261" t="s">
        <v>818</v>
      </c>
      <c r="AF9" s="257">
        <v>638.79999999999995</v>
      </c>
      <c r="AG9" s="252">
        <v>0</v>
      </c>
      <c r="AH9" s="258">
        <v>638.79999999999995</v>
      </c>
    </row>
    <row r="10" spans="1:16383" ht="14.25" x14ac:dyDescent="0.2">
      <c r="A10" s="109">
        <v>42685</v>
      </c>
      <c r="B10" s="53">
        <v>1</v>
      </c>
      <c r="C10" s="114">
        <v>8</v>
      </c>
      <c r="D10" s="115" t="s">
        <v>69</v>
      </c>
      <c r="E10" s="127" t="s">
        <v>79</v>
      </c>
      <c r="F10" s="130"/>
      <c r="G10" s="130"/>
      <c r="H10" s="118">
        <v>260023</v>
      </c>
      <c r="I10" s="130"/>
      <c r="J10" s="130"/>
      <c r="K10" s="231" t="s">
        <v>311</v>
      </c>
      <c r="L10" s="130" t="s">
        <v>964</v>
      </c>
      <c r="M10" s="125">
        <v>1699.8</v>
      </c>
      <c r="N10" s="201" t="s">
        <v>160</v>
      </c>
      <c r="O10" s="230" t="s">
        <v>163</v>
      </c>
      <c r="P10" s="18"/>
      <c r="Q10" s="128"/>
      <c r="R10" s="18"/>
      <c r="S10" s="18"/>
      <c r="T10" s="18"/>
      <c r="U10" s="10"/>
      <c r="V10" s="256">
        <v>0</v>
      </c>
      <c r="W10" s="144">
        <v>1699.8</v>
      </c>
      <c r="X10" s="23"/>
      <c r="Y10" s="78"/>
      <c r="Z10" s="78"/>
      <c r="AA10" s="78"/>
      <c r="AB10" s="79"/>
      <c r="AC10" s="32"/>
      <c r="AD10" s="49"/>
      <c r="AE10" s="261" t="s">
        <v>818</v>
      </c>
      <c r="AF10" s="257">
        <v>849.9</v>
      </c>
      <c r="AG10" s="252">
        <v>849.9</v>
      </c>
      <c r="AH10" s="258">
        <v>849.9</v>
      </c>
    </row>
    <row r="11" spans="1:16383" ht="14.25" x14ac:dyDescent="0.2">
      <c r="A11" s="109">
        <v>42685</v>
      </c>
      <c r="B11" s="53">
        <v>1</v>
      </c>
      <c r="C11" s="114">
        <v>8</v>
      </c>
      <c r="D11" s="115" t="s">
        <v>69</v>
      </c>
      <c r="E11" s="127" t="s">
        <v>79</v>
      </c>
      <c r="F11" s="130"/>
      <c r="G11" s="130"/>
      <c r="H11" s="118">
        <v>260026</v>
      </c>
      <c r="I11" s="130"/>
      <c r="J11" s="130"/>
      <c r="K11" s="231" t="s">
        <v>311</v>
      </c>
      <c r="L11" s="130" t="s">
        <v>965</v>
      </c>
      <c r="M11" s="125">
        <v>573</v>
      </c>
      <c r="N11" s="201" t="s">
        <v>160</v>
      </c>
      <c r="O11" s="230" t="s">
        <v>163</v>
      </c>
      <c r="P11" s="18"/>
      <c r="Q11" s="128"/>
      <c r="R11" s="18"/>
      <c r="S11" s="18"/>
      <c r="T11" s="18"/>
      <c r="U11" s="10"/>
      <c r="V11" s="256">
        <v>0</v>
      </c>
      <c r="W11" s="144">
        <v>573</v>
      </c>
      <c r="X11" s="23"/>
      <c r="Y11" s="78"/>
      <c r="Z11" s="78"/>
      <c r="AA11" s="78"/>
      <c r="AB11" s="79"/>
      <c r="AC11" s="32"/>
      <c r="AD11" s="49"/>
      <c r="AE11" s="261" t="s">
        <v>818</v>
      </c>
      <c r="AF11" s="257">
        <v>286.5</v>
      </c>
      <c r="AG11" s="252">
        <v>286.5</v>
      </c>
      <c r="AH11" s="258">
        <v>286.5</v>
      </c>
    </row>
    <row r="12" spans="1:16383" ht="14.25" x14ac:dyDescent="0.2">
      <c r="A12" s="109">
        <v>42685</v>
      </c>
      <c r="B12" s="53">
        <v>1</v>
      </c>
      <c r="C12" s="114">
        <v>8</v>
      </c>
      <c r="D12" s="115" t="s">
        <v>69</v>
      </c>
      <c r="E12" s="127" t="s">
        <v>79</v>
      </c>
      <c r="F12" s="117"/>
      <c r="G12" s="117"/>
      <c r="H12" s="118">
        <v>260027</v>
      </c>
      <c r="I12" s="127"/>
      <c r="J12" s="119"/>
      <c r="K12" s="231" t="s">
        <v>311</v>
      </c>
      <c r="L12" s="127" t="s">
        <v>966</v>
      </c>
      <c r="M12" s="123">
        <v>1400.8</v>
      </c>
      <c r="N12" s="201" t="s">
        <v>160</v>
      </c>
      <c r="O12" s="230" t="s">
        <v>163</v>
      </c>
      <c r="P12" s="18"/>
      <c r="Q12" s="128"/>
      <c r="R12" s="18"/>
      <c r="S12" s="18"/>
      <c r="T12" s="18"/>
      <c r="U12" s="10"/>
      <c r="V12" s="256">
        <v>0</v>
      </c>
      <c r="W12" s="144">
        <v>1400.8</v>
      </c>
      <c r="X12" s="23"/>
      <c r="Y12" s="78"/>
      <c r="Z12" s="78"/>
      <c r="AA12" s="78"/>
      <c r="AB12" s="79"/>
      <c r="AC12" s="32"/>
      <c r="AD12" s="49"/>
      <c r="AE12" s="261" t="s">
        <v>818</v>
      </c>
      <c r="AF12" s="257">
        <v>700.4</v>
      </c>
      <c r="AG12" s="252">
        <v>700.4</v>
      </c>
      <c r="AH12" s="258">
        <v>700.4</v>
      </c>
    </row>
    <row r="13" spans="1:16383" ht="14.25" x14ac:dyDescent="0.2">
      <c r="A13" s="109">
        <v>42685</v>
      </c>
      <c r="B13" s="53">
        <v>1</v>
      </c>
      <c r="C13" s="114">
        <v>8</v>
      </c>
      <c r="D13" s="115" t="s">
        <v>69</v>
      </c>
      <c r="E13" s="127" t="s">
        <v>79</v>
      </c>
      <c r="F13" s="117"/>
      <c r="G13" s="117"/>
      <c r="H13" s="118">
        <v>260028</v>
      </c>
      <c r="I13" s="127"/>
      <c r="J13" s="119"/>
      <c r="K13" s="231" t="s">
        <v>311</v>
      </c>
      <c r="L13" s="127" t="s">
        <v>967</v>
      </c>
      <c r="M13" s="123">
        <v>791.4</v>
      </c>
      <c r="N13" s="201" t="s">
        <v>160</v>
      </c>
      <c r="O13" s="230" t="s">
        <v>163</v>
      </c>
      <c r="P13" s="18"/>
      <c r="Q13" s="128"/>
      <c r="R13" s="18"/>
      <c r="S13" s="18"/>
      <c r="T13" s="18"/>
      <c r="U13" s="10"/>
      <c r="V13" s="256">
        <v>0</v>
      </c>
      <c r="W13" s="144">
        <v>791.4</v>
      </c>
      <c r="X13" s="23"/>
      <c r="Y13" s="78"/>
      <c r="Z13" s="78"/>
      <c r="AA13" s="78"/>
      <c r="AB13" s="79"/>
      <c r="AC13" s="32"/>
      <c r="AD13" s="49"/>
      <c r="AE13" s="261" t="s">
        <v>818</v>
      </c>
      <c r="AF13" s="257">
        <v>395.7</v>
      </c>
      <c r="AG13" s="252">
        <v>395.7</v>
      </c>
      <c r="AH13" s="258">
        <v>395.7</v>
      </c>
    </row>
    <row r="14" spans="1:16383" ht="14.25" x14ac:dyDescent="0.2">
      <c r="A14" s="109">
        <v>42685</v>
      </c>
      <c r="B14" s="53">
        <v>1</v>
      </c>
      <c r="C14" s="114">
        <v>8</v>
      </c>
      <c r="D14" s="115" t="s">
        <v>69</v>
      </c>
      <c r="E14" s="127" t="s">
        <v>79</v>
      </c>
      <c r="F14" s="130"/>
      <c r="G14" s="130"/>
      <c r="H14" s="118">
        <v>260029</v>
      </c>
      <c r="I14" s="130"/>
      <c r="J14" s="130"/>
      <c r="K14" s="231" t="s">
        <v>311</v>
      </c>
      <c r="L14" s="130" t="s">
        <v>968</v>
      </c>
      <c r="M14" s="125">
        <v>436.6</v>
      </c>
      <c r="N14" s="201" t="s">
        <v>160</v>
      </c>
      <c r="O14" s="230" t="s">
        <v>163</v>
      </c>
      <c r="P14" s="18"/>
      <c r="Q14" s="128"/>
      <c r="R14" s="18"/>
      <c r="S14" s="18"/>
      <c r="T14" s="18"/>
      <c r="U14" s="10"/>
      <c r="V14" s="256">
        <v>0</v>
      </c>
      <c r="W14" s="144">
        <v>436.6</v>
      </c>
      <c r="X14" s="23"/>
      <c r="Y14" s="78"/>
      <c r="Z14" s="78"/>
      <c r="AA14" s="78"/>
      <c r="AB14" s="79"/>
      <c r="AC14" s="32"/>
      <c r="AD14" s="49"/>
      <c r="AE14" s="261" t="s">
        <v>818</v>
      </c>
      <c r="AF14" s="257">
        <v>218.3</v>
      </c>
      <c r="AG14" s="252">
        <v>218.3</v>
      </c>
      <c r="AH14" s="258">
        <v>218.3</v>
      </c>
    </row>
    <row r="15" spans="1:16383" ht="14.25" x14ac:dyDescent="0.2">
      <c r="A15" s="109">
        <v>42685</v>
      </c>
      <c r="B15" s="53">
        <v>1</v>
      </c>
      <c r="C15" s="114">
        <v>8</v>
      </c>
      <c r="D15" s="115" t="s">
        <v>69</v>
      </c>
      <c r="E15" s="127" t="s">
        <v>79</v>
      </c>
      <c r="F15" s="117"/>
      <c r="G15" s="117"/>
      <c r="H15" s="118">
        <v>260030</v>
      </c>
      <c r="I15" s="127"/>
      <c r="J15" s="119"/>
      <c r="K15" s="231" t="s">
        <v>311</v>
      </c>
      <c r="L15" s="127" t="s">
        <v>980</v>
      </c>
      <c r="M15" s="123">
        <v>460.5</v>
      </c>
      <c r="N15" s="201" t="s">
        <v>160</v>
      </c>
      <c r="O15" s="230" t="s">
        <v>163</v>
      </c>
      <c r="P15" s="18"/>
      <c r="Q15" s="128"/>
      <c r="R15" s="18"/>
      <c r="S15" s="18"/>
      <c r="T15" s="18"/>
      <c r="U15" s="10"/>
      <c r="V15" s="256">
        <v>0</v>
      </c>
      <c r="W15" s="144">
        <v>460.5</v>
      </c>
      <c r="X15" s="23"/>
      <c r="Y15" s="78"/>
      <c r="Z15" s="78"/>
      <c r="AA15" s="78"/>
      <c r="AB15" s="79"/>
      <c r="AC15" s="32"/>
      <c r="AD15" s="49"/>
      <c r="AE15" s="261" t="s">
        <v>818</v>
      </c>
      <c r="AF15" s="257">
        <v>460.5</v>
      </c>
      <c r="AG15" s="252">
        <v>0</v>
      </c>
      <c r="AH15" s="258">
        <v>460.5</v>
      </c>
    </row>
    <row r="16" spans="1:16383" ht="14.25" x14ac:dyDescent="0.2">
      <c r="A16" s="109">
        <v>42685</v>
      </c>
      <c r="B16" s="53">
        <v>1</v>
      </c>
      <c r="C16" s="114">
        <v>8</v>
      </c>
      <c r="D16" s="115" t="s">
        <v>69</v>
      </c>
      <c r="E16" s="127" t="s">
        <v>79</v>
      </c>
      <c r="F16" s="117"/>
      <c r="G16" s="117"/>
      <c r="H16" s="118">
        <v>260031</v>
      </c>
      <c r="I16" s="127"/>
      <c r="J16" s="119"/>
      <c r="K16" s="231" t="s">
        <v>311</v>
      </c>
      <c r="L16" s="127" t="s">
        <v>979</v>
      </c>
      <c r="M16" s="123">
        <v>1050.5999999999999</v>
      </c>
      <c r="N16" s="201" t="s">
        <v>160</v>
      </c>
      <c r="O16" s="230" t="s">
        <v>163</v>
      </c>
      <c r="P16" s="18"/>
      <c r="Q16" s="128"/>
      <c r="R16" s="18"/>
      <c r="S16" s="18"/>
      <c r="T16" s="18"/>
      <c r="U16" s="10"/>
      <c r="V16" s="256">
        <v>0</v>
      </c>
      <c r="W16" s="144">
        <v>1050.5999999999999</v>
      </c>
      <c r="X16" s="23"/>
      <c r="Y16" s="78"/>
      <c r="Z16" s="78"/>
      <c r="AA16" s="78"/>
      <c r="AB16" s="79"/>
      <c r="AC16" s="32"/>
      <c r="AD16" s="49"/>
      <c r="AE16" s="261" t="s">
        <v>818</v>
      </c>
      <c r="AF16" s="257">
        <v>1050.5999999999999</v>
      </c>
      <c r="AG16" s="252">
        <v>0</v>
      </c>
      <c r="AH16" s="258">
        <v>1050.5999999999999</v>
      </c>
    </row>
    <row r="17" spans="1:34" ht="14.25" x14ac:dyDescent="0.2">
      <c r="A17" s="109">
        <v>42685</v>
      </c>
      <c r="B17" s="53">
        <v>1</v>
      </c>
      <c r="C17" s="114">
        <v>8</v>
      </c>
      <c r="D17" s="115" t="s">
        <v>69</v>
      </c>
      <c r="E17" s="127" t="s">
        <v>79</v>
      </c>
      <c r="F17" s="130"/>
      <c r="G17" s="130"/>
      <c r="H17" s="118">
        <v>260032</v>
      </c>
      <c r="I17" s="130"/>
      <c r="J17" s="130"/>
      <c r="K17" s="231" t="s">
        <v>311</v>
      </c>
      <c r="L17" s="130" t="s">
        <v>978</v>
      </c>
      <c r="M17" s="125">
        <v>925.5</v>
      </c>
      <c r="N17" s="201" t="s">
        <v>160</v>
      </c>
      <c r="O17" s="230" t="s">
        <v>163</v>
      </c>
      <c r="P17" s="18"/>
      <c r="Q17" s="128"/>
      <c r="R17" s="18"/>
      <c r="S17" s="18"/>
      <c r="T17" s="18"/>
      <c r="U17" s="10"/>
      <c r="V17" s="256">
        <v>0</v>
      </c>
      <c r="W17" s="144">
        <v>925.5</v>
      </c>
      <c r="X17" s="23"/>
      <c r="Y17" s="78"/>
      <c r="Z17" s="78"/>
      <c r="AA17" s="78"/>
      <c r="AB17" s="79"/>
      <c r="AC17" s="32"/>
      <c r="AD17" s="49"/>
      <c r="AE17" s="261" t="s">
        <v>818</v>
      </c>
      <c r="AF17" s="257">
        <v>925.5</v>
      </c>
      <c r="AG17" s="252">
        <v>0</v>
      </c>
      <c r="AH17" s="258">
        <v>925.5</v>
      </c>
    </row>
    <row r="18" spans="1:34" ht="14.25" x14ac:dyDescent="0.2">
      <c r="A18" s="109">
        <v>42685</v>
      </c>
      <c r="B18" s="53">
        <v>1</v>
      </c>
      <c r="C18" s="114">
        <v>8</v>
      </c>
      <c r="D18" s="115" t="s">
        <v>69</v>
      </c>
      <c r="E18" s="127" t="s">
        <v>79</v>
      </c>
      <c r="F18" s="130"/>
      <c r="G18" s="130"/>
      <c r="H18" s="118">
        <v>260033</v>
      </c>
      <c r="I18" s="130"/>
      <c r="J18" s="130"/>
      <c r="K18" s="231" t="s">
        <v>311</v>
      </c>
      <c r="L18" s="130" t="s">
        <v>969</v>
      </c>
      <c r="M18" s="125">
        <v>925.5</v>
      </c>
      <c r="N18" s="201" t="s">
        <v>160</v>
      </c>
      <c r="O18" s="230" t="s">
        <v>163</v>
      </c>
      <c r="P18" s="18"/>
      <c r="Q18" s="128"/>
      <c r="R18" s="18"/>
      <c r="S18" s="18"/>
      <c r="T18" s="18"/>
      <c r="U18" s="10"/>
      <c r="V18" s="256">
        <v>0</v>
      </c>
      <c r="W18" s="144">
        <v>925.5</v>
      </c>
      <c r="X18" s="23"/>
      <c r="Y18" s="78"/>
      <c r="Z18" s="78"/>
      <c r="AA18" s="78"/>
      <c r="AB18" s="79"/>
      <c r="AC18" s="32"/>
      <c r="AD18" s="49"/>
      <c r="AE18" s="261" t="s">
        <v>818</v>
      </c>
      <c r="AF18" s="257">
        <v>462.75</v>
      </c>
      <c r="AG18" s="252">
        <v>462.75</v>
      </c>
      <c r="AH18" s="258">
        <v>462.75</v>
      </c>
    </row>
    <row r="19" spans="1:34" ht="14.25" x14ac:dyDescent="0.2">
      <c r="A19" s="109">
        <v>42685</v>
      </c>
      <c r="B19" s="53">
        <v>1</v>
      </c>
      <c r="C19" s="114">
        <v>8</v>
      </c>
      <c r="D19" s="115" t="s">
        <v>69</v>
      </c>
      <c r="E19" s="127" t="s">
        <v>79</v>
      </c>
      <c r="F19" s="117"/>
      <c r="G19" s="117"/>
      <c r="H19" s="118">
        <v>260034</v>
      </c>
      <c r="I19" s="127"/>
      <c r="J19" s="119"/>
      <c r="K19" s="231" t="s">
        <v>311</v>
      </c>
      <c r="L19" s="127" t="s">
        <v>970</v>
      </c>
      <c r="M19" s="123">
        <v>925.5</v>
      </c>
      <c r="N19" s="201" t="s">
        <v>160</v>
      </c>
      <c r="O19" s="230" t="s">
        <v>163</v>
      </c>
      <c r="P19" s="18"/>
      <c r="Q19" s="128"/>
      <c r="R19" s="18"/>
      <c r="S19" s="18"/>
      <c r="T19" s="18"/>
      <c r="U19" s="10"/>
      <c r="V19" s="256">
        <v>0</v>
      </c>
      <c r="W19" s="144">
        <v>925.5</v>
      </c>
      <c r="X19" s="23"/>
      <c r="Y19" s="78"/>
      <c r="Z19" s="78"/>
      <c r="AA19" s="78"/>
      <c r="AB19" s="79"/>
      <c r="AC19" s="32"/>
      <c r="AD19" s="49"/>
      <c r="AE19" s="261" t="s">
        <v>818</v>
      </c>
      <c r="AF19" s="257">
        <v>462.75</v>
      </c>
      <c r="AG19" s="252">
        <v>462.75</v>
      </c>
      <c r="AH19" s="258">
        <v>462.75</v>
      </c>
    </row>
    <row r="20" spans="1:34" ht="14.25" x14ac:dyDescent="0.2">
      <c r="A20" s="109">
        <v>42685</v>
      </c>
      <c r="B20" s="53">
        <v>1</v>
      </c>
      <c r="C20" s="114">
        <v>8</v>
      </c>
      <c r="D20" s="115" t="s">
        <v>69</v>
      </c>
      <c r="E20" s="127" t="s">
        <v>79</v>
      </c>
      <c r="F20" s="117"/>
      <c r="G20" s="117"/>
      <c r="H20" s="118">
        <v>260035</v>
      </c>
      <c r="I20" s="127"/>
      <c r="J20" s="119"/>
      <c r="K20" s="231" t="s">
        <v>311</v>
      </c>
      <c r="L20" s="127" t="s">
        <v>982</v>
      </c>
      <c r="M20" s="123">
        <v>849.9</v>
      </c>
      <c r="N20" s="201" t="s">
        <v>160</v>
      </c>
      <c r="O20" s="230" t="s">
        <v>163</v>
      </c>
      <c r="P20" s="18"/>
      <c r="Q20" s="128"/>
      <c r="R20" s="18"/>
      <c r="S20" s="18"/>
      <c r="T20" s="18"/>
      <c r="U20" s="10"/>
      <c r="V20" s="256">
        <v>0</v>
      </c>
      <c r="W20" s="144">
        <v>849.9</v>
      </c>
      <c r="X20" s="23"/>
      <c r="Y20" s="78"/>
      <c r="Z20" s="78"/>
      <c r="AA20" s="78"/>
      <c r="AB20" s="79"/>
      <c r="AC20" s="32"/>
      <c r="AD20" s="49"/>
      <c r="AE20" s="261" t="s">
        <v>818</v>
      </c>
      <c r="AF20" s="257">
        <v>849.9</v>
      </c>
      <c r="AG20" s="252">
        <v>0</v>
      </c>
      <c r="AH20" s="258">
        <v>849.9</v>
      </c>
    </row>
    <row r="21" spans="1:34" ht="14.25" x14ac:dyDescent="0.2">
      <c r="A21" s="109">
        <v>42685</v>
      </c>
      <c r="B21" s="53">
        <v>1</v>
      </c>
      <c r="C21" s="114">
        <v>8</v>
      </c>
      <c r="D21" s="115" t="s">
        <v>69</v>
      </c>
      <c r="E21" s="127" t="s">
        <v>79</v>
      </c>
      <c r="F21" s="130"/>
      <c r="G21" s="130"/>
      <c r="H21" s="118">
        <v>260036</v>
      </c>
      <c r="I21" s="130"/>
      <c r="J21" s="130"/>
      <c r="K21" s="231" t="s">
        <v>311</v>
      </c>
      <c r="L21" s="130" t="s">
        <v>981</v>
      </c>
      <c r="M21" s="125">
        <v>668.6</v>
      </c>
      <c r="N21" s="201" t="s">
        <v>160</v>
      </c>
      <c r="O21" s="230" t="s">
        <v>163</v>
      </c>
      <c r="P21" s="18"/>
      <c r="Q21" s="128"/>
      <c r="R21" s="18"/>
      <c r="S21" s="18"/>
      <c r="T21" s="18"/>
      <c r="U21" s="10"/>
      <c r="V21" s="256">
        <v>0</v>
      </c>
      <c r="W21" s="144">
        <v>668.6</v>
      </c>
      <c r="X21" s="23"/>
      <c r="Y21" s="78"/>
      <c r="Z21" s="78"/>
      <c r="AA21" s="78"/>
      <c r="AB21" s="79"/>
      <c r="AC21" s="32"/>
      <c r="AD21" s="49"/>
      <c r="AE21" s="261" t="s">
        <v>818</v>
      </c>
      <c r="AF21" s="257">
        <v>668.6</v>
      </c>
      <c r="AG21" s="252">
        <v>0</v>
      </c>
      <c r="AH21" s="258">
        <v>668.6</v>
      </c>
    </row>
    <row r="22" spans="1:34" ht="14.25" x14ac:dyDescent="0.2">
      <c r="A22" s="109">
        <v>42685</v>
      </c>
      <c r="B22" s="53">
        <v>1</v>
      </c>
      <c r="C22" s="114">
        <v>8</v>
      </c>
      <c r="D22" s="115" t="s">
        <v>69</v>
      </c>
      <c r="E22" s="127" t="s">
        <v>79</v>
      </c>
      <c r="F22" s="130"/>
      <c r="G22" s="130"/>
      <c r="H22" s="118">
        <v>260037</v>
      </c>
      <c r="I22" s="130"/>
      <c r="J22" s="130"/>
      <c r="K22" s="231" t="s">
        <v>311</v>
      </c>
      <c r="L22" s="130" t="s">
        <v>794</v>
      </c>
      <c r="M22" s="125">
        <v>974.1</v>
      </c>
      <c r="N22" s="201" t="s">
        <v>160</v>
      </c>
      <c r="O22" s="230" t="s">
        <v>163</v>
      </c>
      <c r="P22" s="18"/>
      <c r="Q22" s="128"/>
      <c r="R22" s="18"/>
      <c r="S22" s="18"/>
      <c r="T22" s="18"/>
      <c r="U22" s="10"/>
      <c r="V22" s="256">
        <v>0</v>
      </c>
      <c r="W22" s="144">
        <v>974.1</v>
      </c>
      <c r="X22" s="23"/>
      <c r="Y22" s="78"/>
      <c r="Z22" s="78"/>
      <c r="AA22" s="78"/>
      <c r="AB22" s="79"/>
      <c r="AC22" s="32"/>
      <c r="AD22" s="49"/>
      <c r="AE22" s="261" t="s">
        <v>818</v>
      </c>
      <c r="AF22" s="257">
        <v>487.05</v>
      </c>
      <c r="AG22" s="252">
        <v>487.05</v>
      </c>
      <c r="AH22" s="258">
        <v>487.05</v>
      </c>
    </row>
    <row r="23" spans="1:34" ht="14.25" x14ac:dyDescent="0.2">
      <c r="A23" s="221">
        <v>42755</v>
      </c>
      <c r="B23" s="138">
        <v>1</v>
      </c>
      <c r="C23" s="232">
        <v>8</v>
      </c>
      <c r="D23" s="228" t="s">
        <v>69</v>
      </c>
      <c r="E23" s="232" t="s">
        <v>79</v>
      </c>
      <c r="F23" s="228"/>
      <c r="G23" s="228"/>
      <c r="H23" s="118">
        <v>260575</v>
      </c>
      <c r="I23" s="228"/>
      <c r="J23" s="228"/>
      <c r="K23" s="228" t="s">
        <v>311</v>
      </c>
      <c r="L23" s="232" t="s">
        <v>792</v>
      </c>
      <c r="M23" s="225">
        <v>1023.3</v>
      </c>
      <c r="N23" s="142" t="s">
        <v>160</v>
      </c>
      <c r="O23" s="228" t="s">
        <v>163</v>
      </c>
      <c r="P23" s="228"/>
      <c r="Q23" s="228"/>
      <c r="R23" s="228"/>
      <c r="S23" s="228"/>
      <c r="T23" s="228"/>
      <c r="U23" s="228"/>
      <c r="V23" s="256">
        <v>0</v>
      </c>
      <c r="W23" s="144">
        <v>1023.3</v>
      </c>
      <c r="X23" s="142"/>
      <c r="Y23" s="153"/>
      <c r="Z23" s="153"/>
      <c r="AA23" s="153"/>
      <c r="AB23" s="154"/>
      <c r="AC23" s="155"/>
      <c r="AD23" s="149"/>
      <c r="AE23" s="261" t="s">
        <v>818</v>
      </c>
      <c r="AF23" s="257">
        <v>1023.3</v>
      </c>
      <c r="AG23" s="252">
        <v>0</v>
      </c>
      <c r="AH23" s="258">
        <v>1023.3</v>
      </c>
    </row>
    <row r="24" spans="1:34" ht="14.25" x14ac:dyDescent="0.2">
      <c r="A24" s="221">
        <v>42755</v>
      </c>
      <c r="B24" s="138">
        <v>1</v>
      </c>
      <c r="C24" s="232">
        <v>8</v>
      </c>
      <c r="D24" s="228" t="s">
        <v>69</v>
      </c>
      <c r="E24" s="232" t="s">
        <v>79</v>
      </c>
      <c r="F24" s="228"/>
      <c r="G24" s="228"/>
      <c r="H24" s="118">
        <v>260576</v>
      </c>
      <c r="I24" s="228"/>
      <c r="J24" s="228"/>
      <c r="K24" s="228" t="s">
        <v>311</v>
      </c>
      <c r="L24" s="232" t="s">
        <v>793</v>
      </c>
      <c r="M24" s="225">
        <v>1910.2</v>
      </c>
      <c r="N24" s="142" t="s">
        <v>160</v>
      </c>
      <c r="O24" s="228" t="s">
        <v>163</v>
      </c>
      <c r="P24" s="228"/>
      <c r="Q24" s="228"/>
      <c r="R24" s="228"/>
      <c r="S24" s="228"/>
      <c r="T24" s="228"/>
      <c r="U24" s="228"/>
      <c r="V24" s="256">
        <v>0</v>
      </c>
      <c r="W24" s="144">
        <v>1910.2</v>
      </c>
      <c r="X24" s="142"/>
      <c r="Y24" s="153"/>
      <c r="Z24" s="153"/>
      <c r="AA24" s="153"/>
      <c r="AB24" s="154"/>
      <c r="AC24" s="155"/>
      <c r="AD24" s="149"/>
      <c r="AE24" s="261" t="s">
        <v>818</v>
      </c>
      <c r="AF24" s="257">
        <v>1910.2</v>
      </c>
      <c r="AG24" s="252">
        <v>0</v>
      </c>
      <c r="AH24" s="258">
        <v>1910.2</v>
      </c>
    </row>
    <row r="25" spans="1:34" ht="14.25" x14ac:dyDescent="0.2">
      <c r="A25" s="269">
        <v>42776</v>
      </c>
      <c r="B25" s="138">
        <v>1</v>
      </c>
      <c r="C25" s="232">
        <v>8</v>
      </c>
      <c r="D25" s="228" t="s">
        <v>69</v>
      </c>
      <c r="E25" s="232" t="s">
        <v>79</v>
      </c>
      <c r="F25" s="228"/>
      <c r="G25" s="228"/>
      <c r="H25" s="118">
        <v>260703</v>
      </c>
      <c r="I25" s="174"/>
      <c r="J25" s="228"/>
      <c r="K25" s="228" t="s">
        <v>311</v>
      </c>
      <c r="L25" s="232" t="s">
        <v>960</v>
      </c>
      <c r="M25" s="225">
        <v>1023.3</v>
      </c>
      <c r="N25" s="142" t="s">
        <v>160</v>
      </c>
      <c r="O25" s="228" t="s">
        <v>163</v>
      </c>
      <c r="P25" s="228"/>
      <c r="Q25" s="228"/>
      <c r="R25" s="228"/>
      <c r="S25" s="228"/>
      <c r="T25" s="228"/>
      <c r="U25" s="228"/>
      <c r="V25" s="256">
        <v>0</v>
      </c>
      <c r="W25" s="144">
        <v>1023.3</v>
      </c>
      <c r="X25" s="142"/>
      <c r="Y25" s="153"/>
      <c r="Z25" s="153"/>
      <c r="AA25" s="153"/>
      <c r="AB25" s="154"/>
      <c r="AC25" s="155"/>
      <c r="AD25" s="149"/>
      <c r="AE25" s="248"/>
      <c r="AF25" s="257">
        <v>1023.3</v>
      </c>
      <c r="AG25" s="252">
        <v>0</v>
      </c>
      <c r="AH25" s="258">
        <v>1023.3</v>
      </c>
    </row>
  </sheetData>
  <conditionalFormatting sqref="K1">
    <cfRule type="cellIs" dxfId="6" priority="1" stopIfTrue="1" operator="equal">
      <formula>#REF!</formula>
    </cfRule>
  </conditionalFormatting>
  <pageMargins left="0.23622047244094491" right="0.23622047244094491" top="0.74803149606299213" bottom="0.74803149606299213" header="0.31496062992125984" footer="0.31496062992125984"/>
  <pageSetup paperSize="8" scale="14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2"/>
  <sheetViews>
    <sheetView workbookViewId="0">
      <selection activeCell="N18" sqref="N18"/>
    </sheetView>
  </sheetViews>
  <sheetFormatPr baseColWidth="10" defaultRowHeight="12.75" x14ac:dyDescent="0.2"/>
  <sheetData>
    <row r="1" spans="1:35" ht="86.25" thickTop="1" thickBot="1" x14ac:dyDescent="0.25">
      <c r="A1" s="85" t="s">
        <v>8</v>
      </c>
      <c r="B1" s="5" t="s">
        <v>19</v>
      </c>
      <c r="C1" s="54" t="s">
        <v>24</v>
      </c>
      <c r="D1" s="3" t="s">
        <v>37</v>
      </c>
      <c r="E1" s="3" t="s">
        <v>34</v>
      </c>
      <c r="F1" s="4" t="s">
        <v>14</v>
      </c>
      <c r="G1" s="176" t="s">
        <v>35</v>
      </c>
      <c r="H1" s="47" t="s">
        <v>38</v>
      </c>
      <c r="I1" s="45" t="s">
        <v>39</v>
      </c>
      <c r="J1" s="104" t="s">
        <v>51</v>
      </c>
      <c r="K1" s="46" t="s">
        <v>17</v>
      </c>
      <c r="L1" s="5" t="s">
        <v>42</v>
      </c>
      <c r="M1" s="3" t="s">
        <v>21</v>
      </c>
      <c r="N1" s="3" t="s">
        <v>4</v>
      </c>
      <c r="O1" s="83" t="s">
        <v>26</v>
      </c>
      <c r="P1" s="113" t="s">
        <v>44</v>
      </c>
      <c r="Q1" s="113" t="s">
        <v>45</v>
      </c>
      <c r="R1" s="113" t="s">
        <v>46</v>
      </c>
      <c r="S1" s="105" t="s">
        <v>47</v>
      </c>
      <c r="T1" s="3" t="s">
        <v>48</v>
      </c>
      <c r="U1" s="3" t="s">
        <v>49</v>
      </c>
      <c r="V1" s="3" t="s">
        <v>50</v>
      </c>
      <c r="W1" s="3" t="s">
        <v>808</v>
      </c>
      <c r="X1" s="182" t="s">
        <v>36</v>
      </c>
      <c r="Y1" s="5" t="s">
        <v>9</v>
      </c>
      <c r="Z1" s="52" t="s">
        <v>11</v>
      </c>
      <c r="AA1" s="42" t="s">
        <v>12</v>
      </c>
      <c r="AB1" s="42" t="s">
        <v>18</v>
      </c>
      <c r="AC1" s="43" t="s">
        <v>13</v>
      </c>
      <c r="AD1" s="44" t="s">
        <v>1</v>
      </c>
      <c r="AE1" s="44" t="s">
        <v>41</v>
      </c>
      <c r="AF1" s="245" t="s">
        <v>2</v>
      </c>
      <c r="AG1" s="245" t="s">
        <v>806</v>
      </c>
      <c r="AH1" s="251" t="s">
        <v>25</v>
      </c>
      <c r="AI1" s="254" t="s">
        <v>807</v>
      </c>
    </row>
    <row r="2" spans="1:35" ht="13.5" thickTop="1" x14ac:dyDescent="0.2"/>
  </sheetData>
  <conditionalFormatting sqref="L1 B1">
    <cfRule type="cellIs" dxfId="5" priority="11" stopIfTrue="1" operator="equal">
      <formula>#REF!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2"/>
  <sheetViews>
    <sheetView workbookViewId="0">
      <selection activeCell="E10" sqref="E10"/>
    </sheetView>
  </sheetViews>
  <sheetFormatPr baseColWidth="10" defaultRowHeight="12.75" x14ac:dyDescent="0.2"/>
  <sheetData>
    <row r="1" spans="1:35" ht="86.25" thickTop="1" thickBot="1" x14ac:dyDescent="0.25">
      <c r="A1" s="85" t="s">
        <v>8</v>
      </c>
      <c r="B1" s="5" t="s">
        <v>19</v>
      </c>
      <c r="C1" s="54" t="s">
        <v>24</v>
      </c>
      <c r="D1" s="3" t="s">
        <v>37</v>
      </c>
      <c r="E1" s="3" t="s">
        <v>34</v>
      </c>
      <c r="F1" s="4" t="s">
        <v>14</v>
      </c>
      <c r="G1" s="176" t="s">
        <v>35</v>
      </c>
      <c r="H1" s="47" t="s">
        <v>38</v>
      </c>
      <c r="I1" s="45" t="s">
        <v>39</v>
      </c>
      <c r="J1" s="104" t="s">
        <v>51</v>
      </c>
      <c r="K1" s="46" t="s">
        <v>17</v>
      </c>
      <c r="L1" s="5" t="s">
        <v>42</v>
      </c>
      <c r="M1" s="3" t="s">
        <v>21</v>
      </c>
      <c r="N1" s="3" t="s">
        <v>4</v>
      </c>
      <c r="O1" s="83" t="s">
        <v>26</v>
      </c>
      <c r="P1" s="113" t="s">
        <v>44</v>
      </c>
      <c r="Q1" s="113" t="s">
        <v>45</v>
      </c>
      <c r="R1" s="113" t="s">
        <v>46</v>
      </c>
      <c r="S1" s="105" t="s">
        <v>47</v>
      </c>
      <c r="T1" s="3" t="s">
        <v>48</v>
      </c>
      <c r="U1" s="3" t="s">
        <v>49</v>
      </c>
      <c r="V1" s="3" t="s">
        <v>50</v>
      </c>
      <c r="W1" s="3" t="s">
        <v>808</v>
      </c>
      <c r="X1" s="182" t="s">
        <v>36</v>
      </c>
      <c r="Y1" s="5" t="s">
        <v>9</v>
      </c>
      <c r="Z1" s="52" t="s">
        <v>11</v>
      </c>
      <c r="AA1" s="42" t="s">
        <v>12</v>
      </c>
      <c r="AB1" s="42" t="s">
        <v>18</v>
      </c>
      <c r="AC1" s="43" t="s">
        <v>13</v>
      </c>
      <c r="AD1" s="44" t="s">
        <v>1</v>
      </c>
      <c r="AE1" s="44" t="s">
        <v>41</v>
      </c>
      <c r="AF1" s="245" t="s">
        <v>2</v>
      </c>
      <c r="AG1" s="245" t="s">
        <v>806</v>
      </c>
      <c r="AH1" s="251" t="s">
        <v>25</v>
      </c>
      <c r="AI1" s="254" t="s">
        <v>807</v>
      </c>
    </row>
    <row r="2" spans="1:35" ht="13.5" thickTop="1" x14ac:dyDescent="0.2"/>
  </sheetData>
  <conditionalFormatting sqref="L1 B1">
    <cfRule type="cellIs" dxfId="4" priority="6" stopIfTrue="1" operator="equal">
      <formula>#REF!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I2"/>
  <sheetViews>
    <sheetView workbookViewId="0">
      <selection activeCell="F12" sqref="F12"/>
    </sheetView>
  </sheetViews>
  <sheetFormatPr baseColWidth="10" defaultRowHeight="12.75" x14ac:dyDescent="0.2"/>
  <sheetData>
    <row r="1" spans="1:35" ht="86.25" thickTop="1" thickBot="1" x14ac:dyDescent="0.25">
      <c r="A1" s="85" t="s">
        <v>8</v>
      </c>
      <c r="B1" s="5" t="s">
        <v>19</v>
      </c>
      <c r="C1" s="54" t="s">
        <v>24</v>
      </c>
      <c r="D1" s="3" t="s">
        <v>37</v>
      </c>
      <c r="E1" s="3" t="s">
        <v>34</v>
      </c>
      <c r="F1" s="4" t="s">
        <v>14</v>
      </c>
      <c r="G1" s="176" t="s">
        <v>35</v>
      </c>
      <c r="H1" s="47" t="s">
        <v>38</v>
      </c>
      <c r="I1" s="45" t="s">
        <v>39</v>
      </c>
      <c r="J1" s="104" t="s">
        <v>51</v>
      </c>
      <c r="K1" s="46" t="s">
        <v>17</v>
      </c>
      <c r="L1" s="5" t="s">
        <v>42</v>
      </c>
      <c r="M1" s="3" t="s">
        <v>21</v>
      </c>
      <c r="N1" s="3" t="s">
        <v>4</v>
      </c>
      <c r="O1" s="83" t="s">
        <v>26</v>
      </c>
      <c r="P1" s="113" t="s">
        <v>44</v>
      </c>
      <c r="Q1" s="113" t="s">
        <v>45</v>
      </c>
      <c r="R1" s="113" t="s">
        <v>46</v>
      </c>
      <c r="S1" s="105" t="s">
        <v>47</v>
      </c>
      <c r="T1" s="3" t="s">
        <v>48</v>
      </c>
      <c r="U1" s="3" t="s">
        <v>49</v>
      </c>
      <c r="V1" s="3" t="s">
        <v>50</v>
      </c>
      <c r="W1" s="3" t="s">
        <v>808</v>
      </c>
      <c r="X1" s="182" t="s">
        <v>36</v>
      </c>
      <c r="Y1" s="5" t="s">
        <v>9</v>
      </c>
      <c r="Z1" s="52" t="s">
        <v>11</v>
      </c>
      <c r="AA1" s="42" t="s">
        <v>12</v>
      </c>
      <c r="AB1" s="42" t="s">
        <v>18</v>
      </c>
      <c r="AC1" s="43" t="s">
        <v>13</v>
      </c>
      <c r="AD1" s="44" t="s">
        <v>1</v>
      </c>
      <c r="AE1" s="44" t="s">
        <v>41</v>
      </c>
      <c r="AF1" s="245" t="s">
        <v>2</v>
      </c>
      <c r="AG1" s="245" t="s">
        <v>806</v>
      </c>
      <c r="AH1" s="251" t="s">
        <v>25</v>
      </c>
      <c r="AI1" s="254" t="s">
        <v>807</v>
      </c>
    </row>
    <row r="2" spans="1:35" s="12" customFormat="1" ht="15" customHeight="1" thickTop="1" x14ac:dyDescent="0.2">
      <c r="A2" s="93">
        <v>42491</v>
      </c>
      <c r="B2" s="9"/>
      <c r="C2" s="53">
        <v>1</v>
      </c>
      <c r="D2" s="131" t="s">
        <v>55</v>
      </c>
      <c r="E2" s="102" t="s">
        <v>65</v>
      </c>
      <c r="F2" s="102" t="s">
        <v>79</v>
      </c>
      <c r="G2" s="102">
        <v>90473479</v>
      </c>
      <c r="H2" s="102"/>
      <c r="I2" s="100">
        <v>162151</v>
      </c>
      <c r="J2" s="102"/>
      <c r="K2" s="102"/>
      <c r="L2" s="10"/>
      <c r="M2" s="131" t="s">
        <v>105</v>
      </c>
      <c r="N2" s="101">
        <v>100</v>
      </c>
      <c r="O2" s="26" t="s">
        <v>160</v>
      </c>
      <c r="P2" s="199"/>
      <c r="Q2" s="199"/>
      <c r="R2" s="102"/>
      <c r="S2" s="18"/>
      <c r="T2" s="18"/>
      <c r="U2" s="18"/>
      <c r="V2" s="10"/>
      <c r="W2" s="256">
        <f t="shared" ref="W2" si="0">S2+T2+U2+V2</f>
        <v>0</v>
      </c>
      <c r="X2" s="144">
        <f t="shared" ref="X2" si="1">IF(O2="a",0,IF(O2="d","0",IF(O2="","",+N2-S2-T2-U2-V2)))</f>
        <v>100</v>
      </c>
      <c r="Y2" s="23"/>
      <c r="Z2" s="78"/>
      <c r="AA2" s="78"/>
      <c r="AB2" s="78"/>
      <c r="AC2" s="79"/>
      <c r="AD2" s="32"/>
      <c r="AE2" s="49"/>
      <c r="AF2" s="261" t="s">
        <v>820</v>
      </c>
      <c r="AG2" s="257">
        <f t="shared" ref="AG2" si="2">N2*C2</f>
        <v>100</v>
      </c>
      <c r="AH2" s="252">
        <f t="shared" ref="AH2" si="3">IF(O2="a",0,IF(O2="d",0,IF(C2="","",+N2-(C2*N2))))</f>
        <v>0</v>
      </c>
      <c r="AI2" s="258">
        <f t="shared" ref="AI2" si="4">AG2-W2</f>
        <v>100</v>
      </c>
    </row>
  </sheetData>
  <conditionalFormatting sqref="L1 B1">
    <cfRule type="cellIs" dxfId="3" priority="5" stopIfTrue="1" operator="equal">
      <formula>#REF!</formula>
    </cfRule>
  </conditionalFormatting>
  <conditionalFormatting sqref="B2">
    <cfRule type="cellIs" dxfId="2" priority="1" stopIfTrue="1" operator="equal">
      <formula>"R"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H9"/>
  <sheetViews>
    <sheetView workbookViewId="0">
      <selection activeCell="G16" sqref="G16"/>
    </sheetView>
  </sheetViews>
  <sheetFormatPr baseColWidth="10" defaultRowHeight="12.75" x14ac:dyDescent="0.2"/>
  <cols>
    <col min="2" max="2" width="21.140625" bestFit="1" customWidth="1"/>
    <col min="3" max="3" width="20.140625" customWidth="1"/>
    <col min="4" max="4" width="19.5703125" bestFit="1" customWidth="1"/>
    <col min="5" max="5" width="28.42578125" bestFit="1" customWidth="1"/>
    <col min="6" max="6" width="28" customWidth="1"/>
    <col min="7" max="7" width="27.28515625" customWidth="1"/>
    <col min="8" max="8" width="19.85546875" bestFit="1" customWidth="1"/>
  </cols>
  <sheetData>
    <row r="1" spans="2:8" x14ac:dyDescent="0.2">
      <c r="B1" s="259" t="s">
        <v>26</v>
      </c>
      <c r="C1" t="s">
        <v>809</v>
      </c>
    </row>
    <row r="2" spans="2:8" x14ac:dyDescent="0.2">
      <c r="B2" s="259" t="s">
        <v>37</v>
      </c>
      <c r="C2" t="s">
        <v>809</v>
      </c>
    </row>
    <row r="4" spans="2:8" x14ac:dyDescent="0.2">
      <c r="C4" s="259" t="s">
        <v>821</v>
      </c>
    </row>
    <row r="5" spans="2:8" x14ac:dyDescent="0.2">
      <c r="B5" s="259" t="s">
        <v>810</v>
      </c>
      <c r="C5" s="266" t="s">
        <v>812</v>
      </c>
      <c r="D5" s="266" t="s">
        <v>813</v>
      </c>
      <c r="E5" s="266" t="s">
        <v>814</v>
      </c>
      <c r="F5" s="266" t="s">
        <v>815</v>
      </c>
      <c r="G5" s="266" t="s">
        <v>816</v>
      </c>
      <c r="H5" s="266" t="s">
        <v>817</v>
      </c>
    </row>
    <row r="6" spans="2:8" x14ac:dyDescent="0.2">
      <c r="B6" s="260" t="s">
        <v>819</v>
      </c>
      <c r="C6" s="266">
        <v>472245.14999999991</v>
      </c>
      <c r="D6" s="266">
        <v>351782.473</v>
      </c>
      <c r="E6" s="266">
        <v>421335.04999999987</v>
      </c>
      <c r="F6" s="266">
        <v>50351.46</v>
      </c>
      <c r="G6" s="266">
        <v>120408.65699999996</v>
      </c>
      <c r="H6" s="266">
        <v>70057.207000000024</v>
      </c>
    </row>
    <row r="7" spans="2:8" x14ac:dyDescent="0.2">
      <c r="B7" s="260" t="s">
        <v>820</v>
      </c>
      <c r="C7" s="266">
        <v>162724.39999999991</v>
      </c>
      <c r="D7" s="266">
        <v>148603.85999999999</v>
      </c>
      <c r="E7" s="266">
        <v>161410.39999999991</v>
      </c>
      <c r="F7" s="266">
        <v>1314</v>
      </c>
      <c r="G7" s="266">
        <v>14400.19</v>
      </c>
      <c r="H7" s="266">
        <v>13086.189999999997</v>
      </c>
    </row>
    <row r="8" spans="2:8" x14ac:dyDescent="0.2">
      <c r="B8" s="260" t="s">
        <v>818</v>
      </c>
      <c r="C8" s="266">
        <v>145165.92000000001</v>
      </c>
      <c r="D8" s="266">
        <v>115582.46000000002</v>
      </c>
      <c r="E8" s="266">
        <v>129105.33000000005</v>
      </c>
      <c r="F8" s="266">
        <v>11401.49</v>
      </c>
      <c r="G8" s="266">
        <v>24922.919999999991</v>
      </c>
      <c r="H8" s="266">
        <v>13521.43</v>
      </c>
    </row>
    <row r="9" spans="2:8" x14ac:dyDescent="0.2">
      <c r="B9" s="260" t="s">
        <v>811</v>
      </c>
      <c r="C9" s="266">
        <v>780135.46999999986</v>
      </c>
      <c r="D9" s="266">
        <v>615968.79300000006</v>
      </c>
      <c r="E9" s="266">
        <v>711850.7799999998</v>
      </c>
      <c r="F9" s="266">
        <v>63066.95</v>
      </c>
      <c r="G9" s="266">
        <v>159731.76699999993</v>
      </c>
      <c r="H9" s="266">
        <v>96664.827000000019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LYONDELLBASELL BERRE CHIMIE </vt:lpstr>
      <vt:lpstr>STATISTIQUES</vt:lpstr>
      <vt:lpstr>DEVIS</vt:lpstr>
      <vt:lpstr>TABLEAU PAILLAS</vt:lpstr>
      <vt:lpstr>ATTENTE CDE</vt:lpstr>
      <vt:lpstr>ATTENTE VAL</vt:lpstr>
      <vt:lpstr>FACTURE (RF)</vt:lpstr>
      <vt:lpstr>STAT</vt:lpstr>
      <vt:lpstr>'LYONDELLBASELL BERRE CHIMIE '!Impression_des_titres</vt:lpstr>
      <vt:lpstr>'LYONDELLBASELL BERRE CHIMIE '!Zone_d_impression</vt:lpstr>
      <vt:lpstr>'TABLEAU PAILLAS'!Zone_d_impression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BCS-POUJAUD-Remolins, Didier</dc:creator>
  <cp:lastModifiedBy>Jorissen Daniel</cp:lastModifiedBy>
  <cp:lastPrinted>2017-02-15T12:26:13Z</cp:lastPrinted>
  <dcterms:created xsi:type="dcterms:W3CDTF">2017-02-20T10:43:49Z</dcterms:created>
  <dcterms:modified xsi:type="dcterms:W3CDTF">2017-04-11T11:23:00Z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-272496076</vt:i4>
  </property>
  <property fmtid="{D5CDD505-2E9C-101B-9397-08002B2CF9AE}" pid="3" name="_NewReviewCycle">
    <vt:lpwstr/>
  </property>
  <property fmtid="{D5CDD505-2E9C-101B-9397-08002B2CF9AE}" pid="4" name="_EmailSubject">
    <vt:lpwstr>TABLEAUX</vt:lpwstr>
  </property>
  <property fmtid="{D5CDD505-2E9C-101B-9397-08002B2CF9AE}" pid="5" name="_AuthorEmail">
    <vt:lpwstr>Didier.Remolins@lyondellbasell.com</vt:lpwstr>
  </property>
  <property fmtid="{D5CDD505-2E9C-101B-9397-08002B2CF9AE}" pid="6" name="_AuthorEmailDisplayName">
    <vt:lpwstr>BCS-POUJAUD-Remolins, Didier</vt:lpwstr>
  </property>
  <property fmtid="{D5CDD505-2E9C-101B-9397-08002B2CF9AE}" pid="7" name="_ReviewingToolsShownOnce">
    <vt:lpwstr/>
  </property>
</Properties>
</file>