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8C4F1C90-05EB-6A55-5F09-09C24B55AC0B}"/>
  <workbookPr codeName="ThisWorkbook" hidePivotFieldList="1" autoCompressPictures="0"/>
  <bookViews>
    <workbookView xWindow="600" yWindow="0" windowWidth="38400" windowHeight="19760" activeTab="2"/>
  </bookViews>
  <sheets>
    <sheet name="Graph kWh" sheetId="4" r:id="rId1"/>
    <sheet name="Graph Eur" sheetId="5" r:id="rId2"/>
    <sheet name="Feuil1" sheetId="1" r:id="rId3"/>
  </sheets>
  <calcPr calcId="140001" concurrentCalc="0"/>
  <pivotCaches>
    <pivotCache cacheId="34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I16" i="1"/>
  <c r="I17" i="1"/>
  <c r="I18" i="1"/>
  <c r="I19" i="1"/>
  <c r="F7" i="1"/>
  <c r="J7" i="1"/>
  <c r="F8" i="1"/>
  <c r="J8" i="1"/>
  <c r="F9" i="1"/>
  <c r="J9" i="1"/>
  <c r="F10" i="1"/>
  <c r="J10" i="1"/>
  <c r="F11" i="1"/>
  <c r="J11" i="1"/>
  <c r="F12" i="1"/>
  <c r="J12" i="1"/>
  <c r="F13" i="1"/>
  <c r="J13" i="1"/>
  <c r="F14" i="1"/>
  <c r="J14" i="1"/>
  <c r="F15" i="1"/>
  <c r="J15" i="1"/>
  <c r="F16" i="1"/>
  <c r="F17" i="1"/>
  <c r="F18" i="1"/>
  <c r="F19" i="1"/>
  <c r="E7" i="1"/>
  <c r="I7" i="1"/>
  <c r="E8" i="1"/>
  <c r="I8" i="1"/>
  <c r="E9" i="1"/>
  <c r="I9" i="1"/>
  <c r="E10" i="1"/>
  <c r="I10" i="1"/>
  <c r="E11" i="1"/>
  <c r="I11" i="1"/>
  <c r="E12" i="1"/>
  <c r="I12" i="1"/>
  <c r="E13" i="1"/>
  <c r="I13" i="1"/>
  <c r="E14" i="1"/>
  <c r="I14" i="1"/>
  <c r="E15" i="1"/>
  <c r="I15" i="1"/>
  <c r="E16" i="1"/>
  <c r="E17" i="1"/>
  <c r="E18" i="1"/>
  <c r="E19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D20" i="1"/>
  <c r="C20" i="1"/>
  <c r="H20" i="1"/>
  <c r="G20" i="1"/>
  <c r="K7" i="1"/>
  <c r="K19" i="1"/>
  <c r="K15" i="1"/>
  <c r="K11" i="1"/>
  <c r="K18" i="1"/>
  <c r="K14" i="1"/>
  <c r="K10" i="1"/>
  <c r="K17" i="1"/>
  <c r="K13" i="1"/>
  <c r="K9" i="1"/>
  <c r="K16" i="1"/>
  <c r="K12" i="1"/>
  <c r="K8" i="1"/>
  <c r="K20" i="1"/>
  <c r="L4" i="1"/>
</calcChain>
</file>

<file path=xl/sharedStrings.xml><?xml version="1.0" encoding="utf-8"?>
<sst xmlns="http://schemas.openxmlformats.org/spreadsheetml/2006/main" count="28" uniqueCount="23">
  <si>
    <t>Consommation heures creuses</t>
  </si>
  <si>
    <t>Consommation heures pleines</t>
  </si>
  <si>
    <t>Total</t>
  </si>
  <si>
    <t>Date</t>
  </si>
  <si>
    <t>Total heures creuses</t>
  </si>
  <si>
    <t>Total heures pleines</t>
  </si>
  <si>
    <t>Prix TTC</t>
  </si>
  <si>
    <t>Px HC en €</t>
  </si>
  <si>
    <t>Px HP en €</t>
  </si>
  <si>
    <t>Abonnement TTC/AN €</t>
  </si>
  <si>
    <t>Somme à Payer TTC</t>
  </si>
  <si>
    <t>Conso HC</t>
  </si>
  <si>
    <t>Conso HP</t>
  </si>
  <si>
    <t>MT HC</t>
  </si>
  <si>
    <t>MT HP</t>
  </si>
  <si>
    <t>Somme de MT HC</t>
  </si>
  <si>
    <t>Somme de MT HP</t>
  </si>
  <si>
    <t>Somme de Conso HC</t>
  </si>
  <si>
    <t>Somme de Conso HP</t>
  </si>
  <si>
    <t>Étiquettes de lignes</t>
  </si>
  <si>
    <t>Consommation en kWh</t>
  </si>
  <si>
    <t>Cout en Euros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</si>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</sst>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00\ &quot;€&quot;"/>
    <numFmt numFmtId="166" formatCode="dd\-m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2" fontId="0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2" borderId="0" xfId="0" applyFill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5" fontId="0" fillId="2" borderId="5" xfId="1" applyNumberFormat="1" applyFont="1" applyFill="1" applyBorder="1" applyAlignment="1">
      <alignment horizontal="center"/>
    </xf>
    <xf numFmtId="165" fontId="0" fillId="2" borderId="6" xfId="1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0" fillId="2" borderId="7" xfId="1" applyNumberFormat="1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164" fontId="0" fillId="4" borderId="1" xfId="1" applyNumberFormat="1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NumberFormat="1" applyFill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0" borderId="0" xfId="0" applyNumberFormat="1" applyFill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3" borderId="0" xfId="0" applyNumberFormat="1" applyFont="1" applyFill="1" applyBorder="1" applyAlignment="1">
      <alignment horizontal="center"/>
    </xf>
    <xf numFmtId="0" fontId="0" fillId="2" borderId="0" xfId="1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164" fontId="0" fillId="0" borderId="0" xfId="0" applyNumberFormat="1"/>
    <xf numFmtId="164" fontId="3" fillId="0" borderId="0" xfId="0" applyNumberFormat="1" applyFon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left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kWh'!$B$5</c:f>
              <c:strCache>
                <c:ptCount val="1"/>
                <c:pt idx="0">
                  <c:v>Somme de Conso HC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 kWh'!$A$6:$A$11</c:f>
              <c:numCache>
                <c:formatCode>dd\-mmm</c:formatCode>
                <c:ptCount val="6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  <c:pt idx="5">
                  <c:v>42552.0</c:v>
                </c:pt>
              </c:numCache>
            </c:numRef>
          </c:cat>
          <c:val>
            <c:numRef>
              <c:f>'Graph kWh'!$B$6:$B$11</c:f>
              <c:numCache>
                <c:formatCode>General</c:formatCode>
                <c:ptCount val="6"/>
                <c:pt idx="0">
                  <c:v>108.0</c:v>
                </c:pt>
                <c:pt idx="1">
                  <c:v>92.0</c:v>
                </c:pt>
                <c:pt idx="2">
                  <c:v>100.0</c:v>
                </c:pt>
                <c:pt idx="3">
                  <c:v>150.0</c:v>
                </c:pt>
                <c:pt idx="4">
                  <c:v>220.0</c:v>
                </c:pt>
                <c:pt idx="5">
                  <c:v>10.0</c:v>
                </c:pt>
              </c:numCache>
            </c:numRef>
          </c:val>
        </c:ser>
        <c:ser>
          <c:idx val="1"/>
          <c:order val="1"/>
          <c:tx>
            <c:strRef>
              <c:f>'Graph kWh'!$C$5</c:f>
              <c:strCache>
                <c:ptCount val="1"/>
                <c:pt idx="0">
                  <c:v>Somme de Conso HP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'Graph kWh'!$A$6:$A$11</c:f>
              <c:numCache>
                <c:formatCode>dd\-mmm</c:formatCode>
                <c:ptCount val="6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  <c:pt idx="5">
                  <c:v>42552.0</c:v>
                </c:pt>
              </c:numCache>
            </c:numRef>
          </c:cat>
          <c:val>
            <c:numRef>
              <c:f>'Graph kWh'!$C$6:$C$11</c:f>
              <c:numCache>
                <c:formatCode>General</c:formatCode>
                <c:ptCount val="6"/>
                <c:pt idx="0">
                  <c:v>175.0</c:v>
                </c:pt>
                <c:pt idx="1">
                  <c:v>75.0</c:v>
                </c:pt>
                <c:pt idx="2">
                  <c:v>100.0</c:v>
                </c:pt>
                <c:pt idx="3">
                  <c:v>200.0</c:v>
                </c:pt>
                <c:pt idx="4">
                  <c:v>270.0</c:v>
                </c:pt>
                <c:pt idx="5">
                  <c:v>180.0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2398200"/>
        <c:axId val="2090916792"/>
      </c:barChart>
      <c:dateAx>
        <c:axId val="2082398200"/>
        <c:scaling>
          <c:orientation val="minMax"/>
        </c:scaling>
        <c:delete val="0"/>
        <c:axPos val="b"/>
        <c:numFmt formatCode="d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0916792"/>
        <c:crosses val="autoZero"/>
        <c:auto val="1"/>
        <c:lblOffset val="100"/>
        <c:baseTimeUnit val="months"/>
      </c:dateAx>
      <c:valAx>
        <c:axId val="2090916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2398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Eur'!$B$5</c:f>
              <c:strCache>
                <c:ptCount val="1"/>
                <c:pt idx="0">
                  <c:v>Somme de MT HC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'Graph Eur'!$A$6:$A$10</c:f>
              <c:numCache>
                <c:formatCode>m/d/yy</c:formatCode>
                <c:ptCount val="5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</c:numCache>
            </c:numRef>
          </c:cat>
          <c:val>
            <c:numRef>
              <c:f>'Graph Eur'!$B$6:$B$10</c:f>
              <c:numCache>
                <c:formatCode>#,##0.00\ "€"</c:formatCode>
                <c:ptCount val="5"/>
                <c:pt idx="0">
                  <c:v>12.0312</c:v>
                </c:pt>
                <c:pt idx="1">
                  <c:v>10.2488</c:v>
                </c:pt>
                <c:pt idx="2">
                  <c:v>11.14</c:v>
                </c:pt>
                <c:pt idx="3">
                  <c:v>16.71</c:v>
                </c:pt>
                <c:pt idx="4">
                  <c:v>24.508</c:v>
                </c:pt>
              </c:numCache>
            </c:numRef>
          </c:val>
        </c:ser>
        <c:ser>
          <c:idx val="1"/>
          <c:order val="1"/>
          <c:tx>
            <c:strRef>
              <c:f>'Graph Eur'!$C$5</c:f>
              <c:strCache>
                <c:ptCount val="1"/>
                <c:pt idx="0">
                  <c:v>Somme de MT HP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'Graph Eur'!$A$6:$A$10</c:f>
              <c:numCache>
                <c:formatCode>m/d/yy</c:formatCode>
                <c:ptCount val="5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</c:numCache>
            </c:numRef>
          </c:cat>
          <c:val>
            <c:numRef>
              <c:f>'Graph Eur'!$C$6:$C$10</c:f>
              <c:numCache>
                <c:formatCode>#,##0.00\ "€"</c:formatCode>
                <c:ptCount val="5"/>
                <c:pt idx="0">
                  <c:v>28.0</c:v>
                </c:pt>
                <c:pt idx="1">
                  <c:v>12.0</c:v>
                </c:pt>
                <c:pt idx="2">
                  <c:v>16.0</c:v>
                </c:pt>
                <c:pt idx="3">
                  <c:v>32.0</c:v>
                </c:pt>
                <c:pt idx="4">
                  <c:v>43.2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4775352"/>
        <c:axId val="2084778840"/>
      </c:barChart>
      <c:dateAx>
        <c:axId val="2084775352"/>
        <c:scaling>
          <c:orientation val="minMax"/>
        </c:scaling>
        <c:delete val="0"/>
        <c:axPos val="b"/>
        <c:numFmt formatCode="m/d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4778840"/>
        <c:crosses val="autoZero"/>
        <c:auto val="1"/>
        <c:lblOffset val="100"/>
        <c:baseTimeUnit val="months"/>
      </c:dateAx>
      <c:valAx>
        <c:axId val="208477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4775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Relationship Id="rId2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 tooltip="Retourner au Données"/>
        </xdr:cNvPr>
        <xdr:cNvSpPr/>
      </xdr:nvSpPr>
      <xdr:spPr>
        <a:xfrm>
          <a:off x="0" y="0"/>
          <a:ext cx="1400175" cy="3810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  <xdr:twoCellAnchor>
    <xdr:from>
      <xdr:col>5</xdr:col>
      <xdr:colOff>0</xdr:colOff>
      <xdr:row>4</xdr:row>
      <xdr:rowOff>88900</xdr:rowOff>
    </xdr:from>
    <xdr:to>
      <xdr:col>25</xdr:col>
      <xdr:colOff>774700</xdr:colOff>
      <xdr:row>33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 tooltip="Retourner au Données"/>
        </xdr:cNvPr>
        <xdr:cNvSpPr/>
      </xdr:nvSpPr>
      <xdr:spPr>
        <a:xfrm>
          <a:off x="0" y="0"/>
          <a:ext cx="1400175" cy="3810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Tableau</a:t>
          </a:r>
        </a:p>
      </xdr:txBody>
    </xdr:sp>
    <xdr:clientData/>
  </xdr:twoCellAnchor>
  <xdr:twoCellAnchor>
    <xdr:from>
      <xdr:col>4</xdr:col>
      <xdr:colOff>800100</xdr:colOff>
      <xdr:row>9</xdr:row>
      <xdr:rowOff>38100</xdr:rowOff>
    </xdr:from>
    <xdr:to>
      <xdr:col>23</xdr:col>
      <xdr:colOff>800100</xdr:colOff>
      <xdr:row>31</xdr:row>
      <xdr:rowOff>165100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[0]!tcdeur" textlink="">
      <xdr:nvSpPr>
        <xdr:cNvPr id="4" name="Rectangle à coins arrondis 3"/>
        <xdr:cNvSpPr/>
      </xdr:nvSpPr>
      <xdr:spPr>
        <a:xfrm>
          <a:off x="381000" y="190500"/>
          <a:ext cx="134302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Cout Euros</a:t>
          </a:r>
        </a:p>
      </xdr:txBody>
    </xdr:sp>
    <xdr:clientData/>
  </xdr:twoCellAnchor>
  <xdr:twoCellAnchor>
    <xdr:from>
      <xdr:col>1</xdr:col>
      <xdr:colOff>0</xdr:colOff>
      <xdr:row>3</xdr:row>
      <xdr:rowOff>9525</xdr:rowOff>
    </xdr:from>
    <xdr:to>
      <xdr:col>2</xdr:col>
      <xdr:colOff>0</xdr:colOff>
      <xdr:row>4</xdr:row>
      <xdr:rowOff>0</xdr:rowOff>
    </xdr:to>
    <xdr:sp macro="[0]!tcdkwh" textlink="">
      <xdr:nvSpPr>
        <xdr:cNvPr id="5" name="Rectangle à coins arrondis 4"/>
        <xdr:cNvSpPr/>
      </xdr:nvSpPr>
      <xdr:spPr>
        <a:xfrm>
          <a:off x="381000" y="590550"/>
          <a:ext cx="1343025" cy="190500"/>
        </a:xfrm>
        <a:prstGeom prst="roundRect">
          <a:avLst/>
        </a:prstGeom>
        <a:solidFill>
          <a:schemeClr val="accent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Conso kWh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n" refreshedDate="42396.882526157409" createdVersion="5" refreshedVersion="4" minRefreshableVersion="3" recordCount="13">
  <cacheSource type="worksheet">
    <worksheetSource name="Tableau1"/>
  </cacheSource>
  <cacheFields count="10">
    <cacheField name="Date" numFmtId="0">
      <sharedItems containsNonDate="0" containsDate="1" containsString="0" containsBlank="1" minDate="2015-06-01T00:00:00" maxDate="2016-07-02T00:00:00" count="9">
        <d v="2016-01-01T00:00:00"/>
        <d v="2016-02-01T00:00:00"/>
        <d v="2016-03-01T00:00:00"/>
        <d v="2016-04-01T00:00:00"/>
        <d v="2016-05-01T00:00:00"/>
        <d v="2016-07-01T00:00:00"/>
        <m/>
        <d v="2015-06-01T00:00:00" u="1"/>
        <d v="2015-12-01T00:00:00" u="1"/>
      </sharedItems>
    </cacheField>
    <cacheField name="Consommation heures creuses" numFmtId="0">
      <sharedItems containsString="0" containsBlank="1" containsNumber="1" containsInteger="1" minValue="108" maxValue="680"/>
    </cacheField>
    <cacheField name="Consommation heures pleines" numFmtId="0">
      <sharedItems containsString="0" containsBlank="1" containsNumber="1" containsInteger="1" minValue="175" maxValue="1000"/>
    </cacheField>
    <cacheField name="Conso HC" numFmtId="0">
      <sharedItems containsMixedTypes="1" containsNumber="1" containsInteger="1" minValue="0" maxValue="220"/>
    </cacheField>
    <cacheField name="Conso HP" numFmtId="0">
      <sharedItems containsMixedTypes="1" containsNumber="1" containsInteger="1" minValue="0" maxValue="270"/>
    </cacheField>
    <cacheField name="Total heures creuses" numFmtId="164">
      <sharedItems containsSemiMixedTypes="0" containsString="0" containsNumber="1" minValue="0" maxValue="75.751999999999995"/>
    </cacheField>
    <cacheField name="Total heures pleines" numFmtId="164">
      <sharedItems containsSemiMixedTypes="0" containsString="0" containsNumber="1" minValue="0" maxValue="160"/>
    </cacheField>
    <cacheField name="MT HC" numFmtId="0">
      <sharedItems containsMixedTypes="1" containsNumber="1" minValue="0" maxValue="24.507999999999999"/>
    </cacheField>
    <cacheField name="MT HP" numFmtId="0">
      <sharedItems containsMixedTypes="1" containsNumber="1" minValue="0" maxValue="43.2"/>
    </cacheField>
    <cacheField name="Total" numFmtId="164">
      <sharedItems containsSemiMixedTypes="0" containsString="0" containsNumber="1" minValue="0" maxValue="235.752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m/>
    <m/>
    <n v="0"/>
    <n v="0"/>
    <n v="0"/>
    <n v="0"/>
    <n v="0"/>
    <n v="0"/>
    <n v="0"/>
  </r>
  <r>
    <x v="0"/>
    <n v="108"/>
    <n v="175"/>
    <n v="108"/>
    <n v="175"/>
    <n v="12.0312"/>
    <n v="28"/>
    <n v="12.0312"/>
    <n v="28"/>
    <n v="40.031199999999998"/>
  </r>
  <r>
    <x v="1"/>
    <n v="200"/>
    <n v="250"/>
    <n v="92"/>
    <n v="75"/>
    <n v="22.28"/>
    <n v="40"/>
    <n v="10.248799999999999"/>
    <n v="12"/>
    <n v="62.28"/>
  </r>
  <r>
    <x v="2"/>
    <n v="300"/>
    <n v="350"/>
    <n v="100"/>
    <n v="100"/>
    <n v="33.42"/>
    <n v="56"/>
    <n v="11.14"/>
    <n v="16"/>
    <n v="89.42"/>
  </r>
  <r>
    <x v="3"/>
    <n v="450"/>
    <n v="550"/>
    <n v="150"/>
    <n v="200"/>
    <n v="50.13"/>
    <n v="88"/>
    <n v="16.71"/>
    <n v="32"/>
    <n v="138.13"/>
  </r>
  <r>
    <x v="4"/>
    <n v="670"/>
    <n v="820"/>
    <n v="220"/>
    <n v="270"/>
    <n v="74.638000000000005"/>
    <n v="131.19999999999999"/>
    <n v="24.507999999999999"/>
    <n v="43.2"/>
    <n v="205.83799999999999"/>
  </r>
  <r>
    <x v="5"/>
    <n v="680"/>
    <n v="1000"/>
    <n v="10"/>
    <n v="180"/>
    <n v="75.751999999999995"/>
    <n v="160"/>
    <n v="1.1139999999999999"/>
    <n v="28.8"/>
    <n v="235.75200000000001"/>
  </r>
  <r>
    <x v="6"/>
    <m/>
    <m/>
    <s v=""/>
    <s v=""/>
    <n v="0"/>
    <n v="0"/>
    <s v=""/>
    <s v=""/>
    <n v="0"/>
  </r>
  <r>
    <x v="6"/>
    <m/>
    <m/>
    <s v=""/>
    <s v=""/>
    <n v="0"/>
    <n v="0"/>
    <s v=""/>
    <s v=""/>
    <n v="0"/>
  </r>
  <r>
    <x v="6"/>
    <m/>
    <m/>
    <s v=""/>
    <s v=""/>
    <n v="0"/>
    <n v="0"/>
    <s v=""/>
    <s v=""/>
    <n v="0"/>
  </r>
  <r>
    <x v="6"/>
    <m/>
    <m/>
    <s v=""/>
    <s v=""/>
    <n v="0"/>
    <n v="0"/>
    <s v=""/>
    <s v=""/>
    <n v="0"/>
  </r>
  <r>
    <x v="6"/>
    <m/>
    <m/>
    <s v=""/>
    <s v=""/>
    <n v="0"/>
    <n v="0"/>
    <s v=""/>
    <s v=""/>
    <n v="0"/>
  </r>
  <r>
    <x v="6"/>
    <m/>
    <m/>
    <s v=""/>
    <s v=""/>
    <n v="0"/>
    <n v="0"/>
    <s v=""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e dynamique15" cacheId="34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2">
  <location ref="A4:C12" firstHeaderRow="1" firstDataRow="2" firstDataCol="1"/>
  <pivotFields count="10">
    <pivotField axis="axisRow" showAll="0">
      <items count="10">
        <item m="1" x="8"/>
        <item x="0"/>
        <item x="1"/>
        <item h="1" x="6"/>
        <item x="2"/>
        <item x="3"/>
        <item x="4"/>
        <item m="1" x="7"/>
        <item x="5"/>
        <item t="default"/>
      </items>
    </pivotField>
    <pivotField showAll="0"/>
    <pivotField showAll="0"/>
    <pivotField dataField="1" showAll="0"/>
    <pivotField dataField="1" showAll="0"/>
    <pivotField numFmtId="164" showAll="0"/>
    <pivotField numFmtId="164" showAll="0"/>
    <pivotField showAll="0"/>
    <pivotField showAll="0"/>
    <pivotField numFmtId="164" showAll="0"/>
  </pivotFields>
  <rowFields count="1">
    <field x="0"/>
  </rowFields>
  <rowItems count="7">
    <i>
      <x v="1"/>
    </i>
    <i>
      <x v="2"/>
    </i>
    <i>
      <x v="4"/>
    </i>
    <i>
      <x v="5"/>
    </i>
    <i>
      <x v="6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nso HC" fld="3" baseField="0" baseItem="1"/>
    <dataField name="Somme de Conso HP" fld="4" baseField="0" baseItem="1"/>
  </dataFields>
  <formats count="1">
    <format dxfId="23">
      <pivotArea dataOnly="0" labelOnly="1" fieldPosition="0">
        <references count="1">
          <reference field="0" count="0"/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e dynamique16" cacheId="34" applyNumberFormats="0" applyBorderFormats="0" applyFontFormats="0" applyPatternFormats="0" applyAlignmentFormats="0" applyWidthHeightFormats="1" dataCaption="Valeurs" showMissing="0" updatedVersion="4" minRefreshableVersion="3" rowGrandTotals="0" colGrandTotals="0" itemPrintTitles="1" createdVersion="5" indent="0" outline="1" outlineData="1" multipleFieldFilters="0" chartFormat="2">
  <location ref="A4:C11" firstHeaderRow="1" firstDataRow="2" firstDataCol="1"/>
  <pivotFields count="10">
    <pivotField axis="axisRow" showAll="0">
      <items count="10">
        <item m="1" x="8"/>
        <item x="0"/>
        <item x="1"/>
        <item h="1" x="6"/>
        <item x="2"/>
        <item x="3"/>
        <item x="4"/>
        <item m="1" x="7"/>
        <item x="5"/>
        <item t="default"/>
      </items>
    </pivotField>
    <pivotField showAll="0"/>
    <pivotField showAll="0"/>
    <pivotField showAll="0"/>
    <pivotField showAll="0"/>
    <pivotField numFmtId="164" showAll="0"/>
    <pivotField numFmtId="164" showAll="0"/>
    <pivotField dataField="1" showAll="0"/>
    <pivotField dataField="1" showAll="0"/>
    <pivotField numFmtId="164" showAll="0"/>
  </pivotFields>
  <rowFields count="1">
    <field x="0"/>
  </rowFields>
  <rowItems count="6">
    <i>
      <x v="1"/>
    </i>
    <i>
      <x v="2"/>
    </i>
    <i>
      <x v="4"/>
    </i>
    <i>
      <x v="5"/>
    </i>
    <i>
      <x v="6"/>
    </i>
    <i>
      <x v="8"/>
    </i>
  </rowItems>
  <colFields count="1">
    <field x="-2"/>
  </colFields>
  <colItems count="2">
    <i>
      <x/>
    </i>
    <i i="1">
      <x v="1"/>
    </i>
  </colItems>
  <dataFields count="2">
    <dataField name="Somme de MT HC" fld="7" baseField="0" baseItem="0" numFmtId="164"/>
    <dataField name="Somme de MT HP" fld="8" baseField="0" baseItem="0" numFmtId="16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K20" totalsRowCount="1" headerRowDxfId="22" dataDxfId="21" totalsRowDxfId="20">
  <autoFilter ref="B6:K19"/>
  <tableColumns count="10">
    <tableColumn id="6" name="Date" totalsRowLabel="Total" dataDxfId="19" totalsRowDxfId="9"/>
    <tableColumn id="1" name="Consommation heures creuses" totalsRowFunction="sum" dataDxfId="18" totalsRowDxfId="8"/>
    <tableColumn id="2" name="Consommation heures pleines" totalsRowFunction="sum" dataDxfId="17" totalsRowDxfId="7"/>
    <tableColumn id="8" name="Conso HC" dataDxfId="16" totalsRowDxfId="6">
      <calculatedColumnFormula>IF(Tableau1[[#This Row],[Date]]="","",IF(ROW()=ROW(Tableau1[#Headers])+1,0,Tableau1[[#This Row],[Consommation heures creuses]]-C6))</calculatedColumnFormula>
    </tableColumn>
    <tableColumn id="7" name="Conso HP" dataDxfId="15" totalsRowDxfId="5">
      <calculatedColumnFormula>IF(Tableau1[[#This Row],[Date]]="","",IF(ROW()=ROW(Tableau1[#Headers])+1,0,Tableau1[[#This Row],[Consommation heures pleines]]-D6))</calculatedColumnFormula>
    </tableColumn>
    <tableColumn id="3" name="Total heures creuses" totalsRowFunction="sum" dataDxfId="14" totalsRowDxfId="4">
      <calculatedColumnFormula>C7*$G$2</calculatedColumnFormula>
    </tableColumn>
    <tableColumn id="4" name="Total heures pleines" totalsRowFunction="sum" dataDxfId="13" totalsRowDxfId="3">
      <calculatedColumnFormula>D7*$H$2</calculatedColumnFormula>
    </tableColumn>
    <tableColumn id="10" name="MT HC" dataDxfId="12" totalsRowDxfId="2">
      <calculatedColumnFormula>IF(Tableau1[[#This Row],[Date]]="","",Tableau1[[#This Row],[Conso HC]]*$G$2)</calculatedColumnFormula>
    </tableColumn>
    <tableColumn id="9" name="MT HP" dataDxfId="11" totalsRowDxfId="1">
      <calculatedColumnFormula>IF(Tableau1[[#This Row],[Date]]="","",Tableau1[[#This Row],[Conso HP]]*$H$2)</calculatedColumnFormula>
    </tableColumn>
    <tableColumn id="5" name="Total" totalsRowFunction="sum" dataDxfId="10" totalsRowDxfId="0" dataCellStyle="Monétaire">
      <calculatedColumnFormula>SUM(G7:H7)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12"/>
  <sheetViews>
    <sheetView workbookViewId="0"/>
  </sheetViews>
  <sheetFormatPr baseColWidth="10" defaultRowHeight="14" x14ac:dyDescent="0"/>
  <cols>
    <col min="1" max="1" width="18.83203125" customWidth="1"/>
    <col min="2" max="3" width="17" customWidth="1"/>
  </cols>
  <sheetData>
    <row r="1" spans="1:3">
      <c r="B1" s="34" t="s">
        <v>20</v>
      </c>
      <c r="C1" s="34"/>
    </row>
    <row r="2" spans="1:3">
      <c r="B2" s="34"/>
      <c r="C2" s="34"/>
    </row>
    <row r="4" spans="1:3">
      <c r="B4" s="19" t="s">
        <v>22</v>
      </c>
    </row>
    <row r="5" spans="1:3">
      <c r="A5" s="19" t="s">
        <v>19</v>
      </c>
      <c r="B5" t="s">
        <v>17</v>
      </c>
      <c r="C5" t="s">
        <v>18</v>
      </c>
    </row>
    <row r="6" spans="1:3">
      <c r="A6" s="33">
        <v>42370</v>
      </c>
      <c r="B6" s="18">
        <v>108</v>
      </c>
      <c r="C6" s="18">
        <v>175</v>
      </c>
    </row>
    <row r="7" spans="1:3">
      <c r="A7" s="33">
        <v>42401</v>
      </c>
      <c r="B7" s="18">
        <v>92</v>
      </c>
      <c r="C7" s="18">
        <v>75</v>
      </c>
    </row>
    <row r="8" spans="1:3">
      <c r="A8" s="33">
        <v>42430</v>
      </c>
      <c r="B8" s="18">
        <v>100</v>
      </c>
      <c r="C8" s="18">
        <v>100</v>
      </c>
    </row>
    <row r="9" spans="1:3">
      <c r="A9" s="33">
        <v>42461</v>
      </c>
      <c r="B9" s="18">
        <v>150</v>
      </c>
      <c r="C9" s="18">
        <v>200</v>
      </c>
    </row>
    <row r="10" spans="1:3">
      <c r="A10" s="33">
        <v>42491</v>
      </c>
      <c r="B10" s="18">
        <v>220</v>
      </c>
      <c r="C10" s="18">
        <v>270</v>
      </c>
    </row>
    <row r="11" spans="1:3">
      <c r="A11" s="33">
        <v>42552</v>
      </c>
      <c r="B11" s="18">
        <v>10</v>
      </c>
      <c r="C11" s="18">
        <v>180</v>
      </c>
    </row>
    <row r="12" spans="1:3">
      <c r="A12" s="21" t="s">
        <v>2</v>
      </c>
      <c r="B12" s="18">
        <v>680</v>
      </c>
      <c r="C12" s="18">
        <v>1000</v>
      </c>
    </row>
  </sheetData>
  <mergeCells count="1">
    <mergeCell ref="B1:C2"/>
  </mergeCells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C11"/>
  <sheetViews>
    <sheetView workbookViewId="0"/>
  </sheetViews>
  <sheetFormatPr baseColWidth="10" defaultRowHeight="14" x14ac:dyDescent="0"/>
  <cols>
    <col min="1" max="1" width="21" bestFit="1" customWidth="1"/>
    <col min="2" max="3" width="16.6640625" customWidth="1"/>
  </cols>
  <sheetData>
    <row r="1" spans="1:3">
      <c r="B1" s="34" t="s">
        <v>21</v>
      </c>
      <c r="C1" s="34"/>
    </row>
    <row r="2" spans="1:3">
      <c r="B2" s="34"/>
      <c r="C2" s="34"/>
    </row>
    <row r="4" spans="1:3">
      <c r="B4" s="19" t="s">
        <v>22</v>
      </c>
    </row>
    <row r="5" spans="1:3">
      <c r="A5" s="19" t="s">
        <v>19</v>
      </c>
      <c r="B5" t="s">
        <v>15</v>
      </c>
      <c r="C5" t="s">
        <v>16</v>
      </c>
    </row>
    <row r="6" spans="1:3">
      <c r="A6" s="20">
        <v>42370</v>
      </c>
      <c r="B6" s="30">
        <v>12.0312</v>
      </c>
      <c r="C6" s="30">
        <v>28</v>
      </c>
    </row>
    <row r="7" spans="1:3">
      <c r="A7" s="20">
        <v>42401</v>
      </c>
      <c r="B7" s="30">
        <v>10.248799999999999</v>
      </c>
      <c r="C7" s="30">
        <v>12</v>
      </c>
    </row>
    <row r="8" spans="1:3">
      <c r="A8" s="20">
        <v>42430</v>
      </c>
      <c r="B8" s="30">
        <v>11.14</v>
      </c>
      <c r="C8" s="30">
        <v>16</v>
      </c>
    </row>
    <row r="9" spans="1:3">
      <c r="A9" s="20">
        <v>42461</v>
      </c>
      <c r="B9" s="30">
        <v>16.71</v>
      </c>
      <c r="C9" s="30">
        <v>32</v>
      </c>
    </row>
    <row r="10" spans="1:3">
      <c r="A10" s="20">
        <v>42491</v>
      </c>
      <c r="B10" s="30">
        <v>24.507999999999999</v>
      </c>
      <c r="C10" s="30">
        <v>43.2</v>
      </c>
    </row>
    <row r="11" spans="1:3">
      <c r="A11" s="20">
        <v>42552</v>
      </c>
      <c r="B11" s="30">
        <v>1.1139999999999999</v>
      </c>
      <c r="C11" s="30">
        <v>28.8</v>
      </c>
    </row>
  </sheetData>
  <mergeCells count="1">
    <mergeCell ref="B1:C2"/>
  </mergeCells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L20"/>
  <sheetViews>
    <sheetView tabSelected="1" workbookViewId="0">
      <selection activeCell="D25" sqref="D25"/>
    </sheetView>
  </sheetViews>
  <sheetFormatPr baseColWidth="10" defaultRowHeight="14" x14ac:dyDescent="0"/>
  <cols>
    <col min="1" max="1" width="5.6640625" customWidth="1"/>
    <col min="2" max="4" width="20.1640625" customWidth="1"/>
    <col min="5" max="6" width="20.6640625" style="18" hidden="1" customWidth="1"/>
    <col min="7" max="8" width="20.6640625" customWidth="1"/>
    <col min="9" max="10" width="20.6640625" style="18" hidden="1" customWidth="1"/>
    <col min="11" max="11" width="20.6640625" customWidth="1"/>
    <col min="12" max="12" width="25.6640625" customWidth="1"/>
  </cols>
  <sheetData>
    <row r="1" spans="2:12">
      <c r="G1" s="10" t="s">
        <v>7</v>
      </c>
      <c r="H1" s="11" t="s">
        <v>8</v>
      </c>
      <c r="I1" s="27"/>
      <c r="J1" s="27"/>
      <c r="L1" s="14" t="s">
        <v>9</v>
      </c>
    </row>
    <row r="2" spans="2:12">
      <c r="D2" s="9" t="s">
        <v>6</v>
      </c>
      <c r="E2" s="22"/>
      <c r="F2" s="22"/>
      <c r="G2" s="12">
        <v>0.1114</v>
      </c>
      <c r="H2" s="13">
        <v>0.16</v>
      </c>
      <c r="I2" s="28"/>
      <c r="J2" s="28"/>
      <c r="K2" s="9" t="s">
        <v>6</v>
      </c>
      <c r="L2" s="15">
        <v>75</v>
      </c>
    </row>
    <row r="3" spans="2:12" s="4" customFormat="1" ht="15" thickBot="1">
      <c r="D3" s="6"/>
      <c r="E3" s="23"/>
      <c r="F3" s="23"/>
      <c r="G3" s="5"/>
      <c r="H3" s="5"/>
      <c r="I3" s="29"/>
      <c r="J3" s="29"/>
      <c r="K3" s="5"/>
    </row>
    <row r="4" spans="2:12" s="4" customFormat="1" ht="15" thickBot="1">
      <c r="D4" s="6"/>
      <c r="E4" s="23"/>
      <c r="F4" s="23"/>
      <c r="G4" s="5"/>
      <c r="H4" s="5"/>
      <c r="I4" s="29"/>
      <c r="J4" s="29"/>
      <c r="K4" s="16" t="s">
        <v>10</v>
      </c>
      <c r="L4" s="17">
        <f>L2+Tableau1[[#Totals],[Total]]</f>
        <v>404.8612</v>
      </c>
    </row>
    <row r="5" spans="2:12" s="4" customFormat="1">
      <c r="E5" s="24"/>
      <c r="F5" s="24"/>
      <c r="G5" s="5"/>
      <c r="H5" s="5"/>
      <c r="I5" s="29"/>
      <c r="J5" s="29"/>
    </row>
    <row r="6" spans="2:12" ht="28">
      <c r="B6" s="1" t="s">
        <v>3</v>
      </c>
      <c r="C6" s="1" t="s">
        <v>0</v>
      </c>
      <c r="D6" s="1" t="s">
        <v>1</v>
      </c>
      <c r="E6" s="25" t="s">
        <v>11</v>
      </c>
      <c r="F6" s="25" t="s">
        <v>12</v>
      </c>
      <c r="G6" s="1" t="s">
        <v>4</v>
      </c>
      <c r="H6" s="1" t="s">
        <v>5</v>
      </c>
      <c r="I6" s="25" t="s">
        <v>13</v>
      </c>
      <c r="J6" s="25" t="s">
        <v>14</v>
      </c>
      <c r="K6" s="1" t="s">
        <v>2</v>
      </c>
    </row>
    <row r="7" spans="2:12">
      <c r="B7" s="32">
        <v>42370</v>
      </c>
      <c r="C7" s="3"/>
      <c r="D7" s="3"/>
      <c r="E7" s="26">
        <f>IF(Tableau1[[#This Row],[Date]]="","",IF(ROW()=ROW(Tableau1[#Headers])+1,0,Tableau1[[#This Row],[Consommation heures creuses]]-C6))</f>
        <v>0</v>
      </c>
      <c r="F7" s="26">
        <f>IF(Tableau1[[#This Row],[Date]]="","",IF(ROW()=ROW(Tableau1[#Headers])+1,0,Tableau1[[#This Row],[Consommation heures pleines]]-D6))</f>
        <v>0</v>
      </c>
      <c r="G7" s="7">
        <f t="shared" ref="G7:G19" si="0">C7*$G$2</f>
        <v>0</v>
      </c>
      <c r="H7" s="7">
        <f t="shared" ref="H7:H19" si="1">D7*$H$2</f>
        <v>0</v>
      </c>
      <c r="I7" s="26">
        <f>IF(Tableau1[[#This Row],[Date]]="","",Tableau1[[#This Row],[Conso HC]]*$G$2)</f>
        <v>0</v>
      </c>
      <c r="J7" s="26">
        <f>IF(Tableau1[[#This Row],[Date]]="","",Tableau1[[#This Row],[Conso HP]]*$H$2)</f>
        <v>0</v>
      </c>
      <c r="K7" s="8">
        <f>SUM(G7:H7)</f>
        <v>0</v>
      </c>
    </row>
    <row r="8" spans="2:12">
      <c r="B8" s="32">
        <v>42370</v>
      </c>
      <c r="C8" s="3">
        <v>108</v>
      </c>
      <c r="D8" s="3">
        <v>175</v>
      </c>
      <c r="E8" s="26">
        <f>IF(Tableau1[[#This Row],[Date]]="","",IF(ROW()=ROW(Tableau1[#Headers])+1,0,Tableau1[[#This Row],[Consommation heures creuses]]-C7))</f>
        <v>108</v>
      </c>
      <c r="F8" s="26">
        <f>IF(Tableau1[[#This Row],[Date]]="","",IF(ROW()=ROW(Tableau1[#Headers])+1,0,Tableau1[[#This Row],[Consommation heures pleines]]-D7))</f>
        <v>175</v>
      </c>
      <c r="G8" s="7">
        <f t="shared" si="0"/>
        <v>12.0312</v>
      </c>
      <c r="H8" s="7">
        <f t="shared" si="1"/>
        <v>28</v>
      </c>
      <c r="I8" s="26">
        <f>IF(Tableau1[[#This Row],[Date]]="","",Tableau1[[#This Row],[Conso HC]]*$G$2)</f>
        <v>12.0312</v>
      </c>
      <c r="J8" s="26">
        <f>IF(Tableau1[[#This Row],[Date]]="","",Tableau1[[#This Row],[Conso HP]]*$H$2)</f>
        <v>28</v>
      </c>
      <c r="K8" s="8">
        <f t="shared" ref="K8:K19" si="2">SUM(G8:H8)</f>
        <v>40.031199999999998</v>
      </c>
    </row>
    <row r="9" spans="2:12">
      <c r="B9" s="32">
        <v>42401</v>
      </c>
      <c r="C9" s="3">
        <v>200</v>
      </c>
      <c r="D9" s="3">
        <v>250</v>
      </c>
      <c r="E9" s="26">
        <f>IF(Tableau1[[#This Row],[Date]]="","",IF(ROW()=ROW(Tableau1[#Headers])+1,0,Tableau1[[#This Row],[Consommation heures creuses]]-C8))</f>
        <v>92</v>
      </c>
      <c r="F9" s="26">
        <f>IF(Tableau1[[#This Row],[Date]]="","",IF(ROW()=ROW(Tableau1[#Headers])+1,0,Tableau1[[#This Row],[Consommation heures pleines]]-D8))</f>
        <v>75</v>
      </c>
      <c r="G9" s="7">
        <f t="shared" si="0"/>
        <v>22.28</v>
      </c>
      <c r="H9" s="7">
        <f t="shared" si="1"/>
        <v>40</v>
      </c>
      <c r="I9" s="26">
        <f>IF(Tableau1[[#This Row],[Date]]="","",Tableau1[[#This Row],[Conso HC]]*$G$2)</f>
        <v>10.248799999999999</v>
      </c>
      <c r="J9" s="26">
        <f>IF(Tableau1[[#This Row],[Date]]="","",Tableau1[[#This Row],[Conso HP]]*$H$2)</f>
        <v>12</v>
      </c>
      <c r="K9" s="8">
        <f t="shared" si="2"/>
        <v>62.28</v>
      </c>
    </row>
    <row r="10" spans="2:12">
      <c r="B10" s="32">
        <v>42430</v>
      </c>
      <c r="C10" s="3">
        <v>300</v>
      </c>
      <c r="D10" s="3">
        <v>350</v>
      </c>
      <c r="E10" s="26">
        <f>IF(Tableau1[[#This Row],[Date]]="","",IF(ROW()=ROW(Tableau1[#Headers])+1,0,Tableau1[[#This Row],[Consommation heures creuses]]-C9))</f>
        <v>100</v>
      </c>
      <c r="F10" s="26">
        <f>IF(Tableau1[[#This Row],[Date]]="","",IF(ROW()=ROW(Tableau1[#Headers])+1,0,Tableau1[[#This Row],[Consommation heures pleines]]-D9))</f>
        <v>100</v>
      </c>
      <c r="G10" s="7">
        <f t="shared" si="0"/>
        <v>33.42</v>
      </c>
      <c r="H10" s="7">
        <f t="shared" si="1"/>
        <v>56</v>
      </c>
      <c r="I10" s="26">
        <f>IF(Tableau1[[#This Row],[Date]]="","",Tableau1[[#This Row],[Conso HC]]*$G$2)</f>
        <v>11.14</v>
      </c>
      <c r="J10" s="26">
        <f>IF(Tableau1[[#This Row],[Date]]="","",Tableau1[[#This Row],[Conso HP]]*$H$2)</f>
        <v>16</v>
      </c>
      <c r="K10" s="8">
        <f t="shared" si="2"/>
        <v>89.42</v>
      </c>
    </row>
    <row r="11" spans="2:12">
      <c r="B11" s="32">
        <v>42461</v>
      </c>
      <c r="C11" s="3">
        <v>450</v>
      </c>
      <c r="D11" s="3">
        <v>550</v>
      </c>
      <c r="E11" s="26">
        <f>IF(Tableau1[[#This Row],[Date]]="","",IF(ROW()=ROW(Tableau1[#Headers])+1,0,Tableau1[[#This Row],[Consommation heures creuses]]-C10))</f>
        <v>150</v>
      </c>
      <c r="F11" s="26">
        <f>IF(Tableau1[[#This Row],[Date]]="","",IF(ROW()=ROW(Tableau1[#Headers])+1,0,Tableau1[[#This Row],[Consommation heures pleines]]-D10))</f>
        <v>200</v>
      </c>
      <c r="G11" s="7">
        <f t="shared" si="0"/>
        <v>50.13</v>
      </c>
      <c r="H11" s="7">
        <f t="shared" si="1"/>
        <v>88</v>
      </c>
      <c r="I11" s="26">
        <f>IF(Tableau1[[#This Row],[Date]]="","",Tableau1[[#This Row],[Conso HC]]*$G$2)</f>
        <v>16.71</v>
      </c>
      <c r="J11" s="26">
        <f>IF(Tableau1[[#This Row],[Date]]="","",Tableau1[[#This Row],[Conso HP]]*$H$2)</f>
        <v>32</v>
      </c>
      <c r="K11" s="8">
        <f t="shared" si="2"/>
        <v>138.13</v>
      </c>
    </row>
    <row r="12" spans="2:12">
      <c r="B12" s="2"/>
      <c r="C12" s="3"/>
      <c r="D12" s="3"/>
      <c r="E12" s="26" t="str">
        <f>IF(Tableau1[[#This Row],[Date]]="","",IF(ROW()=ROW(Tableau1[#Headers])+1,0,Tableau1[[#This Row],[Consommation heures creuses]]-C11))</f>
        <v/>
      </c>
      <c r="F12" s="26" t="str">
        <f>IF(Tableau1[[#This Row],[Date]]="","",IF(ROW()=ROW(Tableau1[#Headers])+1,0,Tableau1[[#This Row],[Consommation heures pleines]]-D11))</f>
        <v/>
      </c>
      <c r="G12" s="7">
        <f t="shared" si="0"/>
        <v>0</v>
      </c>
      <c r="H12" s="7">
        <f t="shared" si="1"/>
        <v>0</v>
      </c>
      <c r="I12" s="26" t="str">
        <f>IF(Tableau1[[#This Row],[Date]]="","",Tableau1[[#This Row],[Conso HC]]*$G$2)</f>
        <v/>
      </c>
      <c r="J12" s="26" t="str">
        <f>IF(Tableau1[[#This Row],[Date]]="","",Tableau1[[#This Row],[Conso HP]]*$H$2)</f>
        <v/>
      </c>
      <c r="K12" s="8">
        <f t="shared" si="2"/>
        <v>0</v>
      </c>
    </row>
    <row r="13" spans="2:12">
      <c r="B13" s="2"/>
      <c r="C13" s="3"/>
      <c r="D13" s="3"/>
      <c r="E13" s="26" t="str">
        <f>IF(Tableau1[[#This Row],[Date]]="","",IF(ROW()=ROW(Tableau1[#Headers])+1,0,Tableau1[[#This Row],[Consommation heures creuses]]-C12))</f>
        <v/>
      </c>
      <c r="F13" s="26" t="str">
        <f>IF(Tableau1[[#This Row],[Date]]="","",IF(ROW()=ROW(Tableau1[#Headers])+1,0,Tableau1[[#This Row],[Consommation heures pleines]]-D12))</f>
        <v/>
      </c>
      <c r="G13" s="7">
        <f t="shared" si="0"/>
        <v>0</v>
      </c>
      <c r="H13" s="7">
        <f t="shared" si="1"/>
        <v>0</v>
      </c>
      <c r="I13" s="26" t="str">
        <f>IF(Tableau1[[#This Row],[Date]]="","",Tableau1[[#This Row],[Conso HC]]*$G$2)</f>
        <v/>
      </c>
      <c r="J13" s="26" t="str">
        <f>IF(Tableau1[[#This Row],[Date]]="","",Tableau1[[#This Row],[Conso HP]]*$H$2)</f>
        <v/>
      </c>
      <c r="K13" s="8">
        <f t="shared" si="2"/>
        <v>0</v>
      </c>
    </row>
    <row r="14" spans="2:12">
      <c r="B14" s="2"/>
      <c r="C14" s="3"/>
      <c r="D14" s="3"/>
      <c r="E14" s="26" t="str">
        <f>IF(Tableau1[[#This Row],[Date]]="","",IF(ROW()=ROW(Tableau1[#Headers])+1,0,Tableau1[[#This Row],[Consommation heures creuses]]-C13))</f>
        <v/>
      </c>
      <c r="F14" s="26" t="str">
        <f>IF(Tableau1[[#This Row],[Date]]="","",IF(ROW()=ROW(Tableau1[#Headers])+1,0,Tableau1[[#This Row],[Consommation heures pleines]]-D13))</f>
        <v/>
      </c>
      <c r="G14" s="7">
        <f t="shared" si="0"/>
        <v>0</v>
      </c>
      <c r="H14" s="7">
        <f t="shared" si="1"/>
        <v>0</v>
      </c>
      <c r="I14" s="26" t="str">
        <f>IF(Tableau1[[#This Row],[Date]]="","",Tableau1[[#This Row],[Conso HC]]*$G$2)</f>
        <v/>
      </c>
      <c r="J14" s="26" t="str">
        <f>IF(Tableau1[[#This Row],[Date]]="","",Tableau1[[#This Row],[Conso HP]]*$H$2)</f>
        <v/>
      </c>
      <c r="K14" s="8">
        <f t="shared" si="2"/>
        <v>0</v>
      </c>
    </row>
    <row r="15" spans="2:12">
      <c r="B15" s="2"/>
      <c r="C15" s="3"/>
      <c r="D15" s="3"/>
      <c r="E15" s="26" t="str">
        <f>IF(Tableau1[[#This Row],[Date]]="","",IF(ROW()=ROW(Tableau1[#Headers])+1,0,Tableau1[[#This Row],[Consommation heures creuses]]-C14))</f>
        <v/>
      </c>
      <c r="F15" s="26" t="str">
        <f>IF(Tableau1[[#This Row],[Date]]="","",IF(ROW()=ROW(Tableau1[#Headers])+1,0,Tableau1[[#This Row],[Consommation heures pleines]]-D14))</f>
        <v/>
      </c>
      <c r="G15" s="7">
        <f t="shared" si="0"/>
        <v>0</v>
      </c>
      <c r="H15" s="7">
        <f t="shared" si="1"/>
        <v>0</v>
      </c>
      <c r="I15" s="26" t="str">
        <f>IF(Tableau1[[#This Row],[Date]]="","",Tableau1[[#This Row],[Conso HC]]*$G$2)</f>
        <v/>
      </c>
      <c r="J15" s="26" t="str">
        <f>IF(Tableau1[[#This Row],[Date]]="","",Tableau1[[#This Row],[Conso HP]]*$H$2)</f>
        <v/>
      </c>
      <c r="K15" s="8">
        <f t="shared" si="2"/>
        <v>0</v>
      </c>
    </row>
    <row r="16" spans="2:12">
      <c r="B16" s="2"/>
      <c r="C16" s="3"/>
      <c r="D16" s="3"/>
      <c r="E16" s="26" t="str">
        <f>IF(Tableau1[[#This Row],[Date]]="","",IF(ROW()=ROW(Tableau1[#Headers])+1,0,Tableau1[[#This Row],[Consommation heures creuses]]-C15))</f>
        <v/>
      </c>
      <c r="F16" s="26" t="str">
        <f>IF(Tableau1[[#This Row],[Date]]="","",IF(ROW()=ROW(Tableau1[#Headers])+1,0,Tableau1[[#This Row],[Consommation heures pleines]]-D15))</f>
        <v/>
      </c>
      <c r="G16" s="7">
        <f t="shared" si="0"/>
        <v>0</v>
      </c>
      <c r="H16" s="7">
        <f t="shared" si="1"/>
        <v>0</v>
      </c>
      <c r="I16" s="26" t="str">
        <f>IF(Tableau1[[#This Row],[Date]]="","",Tableau1[[#This Row],[Conso HC]]*$G$2)</f>
        <v/>
      </c>
      <c r="J16" s="26" t="str">
        <f>IF(Tableau1[[#This Row],[Date]]="","",Tableau1[[#This Row],[Conso HP]]*$H$2)</f>
        <v/>
      </c>
      <c r="K16" s="8">
        <f t="shared" si="2"/>
        <v>0</v>
      </c>
    </row>
    <row r="17" spans="2:11">
      <c r="B17" s="2"/>
      <c r="C17" s="3"/>
      <c r="D17" s="3"/>
      <c r="E17" s="26" t="str">
        <f>IF(Tableau1[[#This Row],[Date]]="","",IF(ROW()=ROW(Tableau1[#Headers])+1,0,Tableau1[[#This Row],[Consommation heures creuses]]-C16))</f>
        <v/>
      </c>
      <c r="F17" s="26" t="str">
        <f>IF(Tableau1[[#This Row],[Date]]="","",IF(ROW()=ROW(Tableau1[#Headers])+1,0,Tableau1[[#This Row],[Consommation heures pleines]]-D16))</f>
        <v/>
      </c>
      <c r="G17" s="7">
        <f t="shared" si="0"/>
        <v>0</v>
      </c>
      <c r="H17" s="7">
        <f t="shared" si="1"/>
        <v>0</v>
      </c>
      <c r="I17" s="26" t="str">
        <f>IF(Tableau1[[#This Row],[Date]]="","",Tableau1[[#This Row],[Conso HC]]*$G$2)</f>
        <v/>
      </c>
      <c r="J17" s="26" t="str">
        <f>IF(Tableau1[[#This Row],[Date]]="","",Tableau1[[#This Row],[Conso HP]]*$H$2)</f>
        <v/>
      </c>
      <c r="K17" s="8">
        <f t="shared" si="2"/>
        <v>0</v>
      </c>
    </row>
    <row r="18" spans="2:11">
      <c r="B18" s="2"/>
      <c r="C18" s="3"/>
      <c r="D18" s="3"/>
      <c r="E18" s="26" t="str">
        <f>IF(Tableau1[[#This Row],[Date]]="","",IF(ROW()=ROW(Tableau1[#Headers])+1,0,Tableau1[[#This Row],[Consommation heures creuses]]-C17))</f>
        <v/>
      </c>
      <c r="F18" s="26" t="str">
        <f>IF(Tableau1[[#This Row],[Date]]="","",IF(ROW()=ROW(Tableau1[#Headers])+1,0,Tableau1[[#This Row],[Consommation heures pleines]]-D17))</f>
        <v/>
      </c>
      <c r="G18" s="7">
        <f t="shared" si="0"/>
        <v>0</v>
      </c>
      <c r="H18" s="7">
        <f t="shared" si="1"/>
        <v>0</v>
      </c>
      <c r="I18" s="26" t="str">
        <f>IF(Tableau1[[#This Row],[Date]]="","",Tableau1[[#This Row],[Conso HC]]*$G$2)</f>
        <v/>
      </c>
      <c r="J18" s="26" t="str">
        <f>IF(Tableau1[[#This Row],[Date]]="","",Tableau1[[#This Row],[Conso HP]]*$H$2)</f>
        <v/>
      </c>
      <c r="K18" s="8">
        <f t="shared" si="2"/>
        <v>0</v>
      </c>
    </row>
    <row r="19" spans="2:11">
      <c r="B19" s="2"/>
      <c r="C19" s="3"/>
      <c r="D19" s="3"/>
      <c r="E19" s="26" t="str">
        <f>IF(Tableau1[[#This Row],[Date]]="","",IF(ROW()=ROW(Tableau1[#Headers])+1,0,Tableau1[[#This Row],[Consommation heures creuses]]-C18))</f>
        <v/>
      </c>
      <c r="F19" s="26" t="str">
        <f>IF(Tableau1[[#This Row],[Date]]="","",IF(ROW()=ROW(Tableau1[#Headers])+1,0,Tableau1[[#This Row],[Consommation heures pleines]]-D18))</f>
        <v/>
      </c>
      <c r="G19" s="7">
        <f t="shared" si="0"/>
        <v>0</v>
      </c>
      <c r="H19" s="7">
        <f t="shared" si="1"/>
        <v>0</v>
      </c>
      <c r="I19" s="26" t="str">
        <f>IF(Tableau1[[#This Row],[Date]]="","",Tableau1[[#This Row],[Conso HC]]*$G$2)</f>
        <v/>
      </c>
      <c r="J19" s="26" t="str">
        <f>IF(Tableau1[[#This Row],[Date]]="","",Tableau1[[#This Row],[Conso HP]]*$H$2)</f>
        <v/>
      </c>
      <c r="K19" s="8">
        <f t="shared" si="2"/>
        <v>0</v>
      </c>
    </row>
    <row r="20" spans="2:11">
      <c r="B20" s="3" t="s">
        <v>2</v>
      </c>
      <c r="C20" s="3">
        <f>SUBTOTAL(109,Tableau1[Consommation heures creuses])</f>
        <v>1058</v>
      </c>
      <c r="D20" s="3">
        <f>SUBTOTAL(109,Tableau1[Consommation heures pleines])</f>
        <v>1325</v>
      </c>
      <c r="E20" s="26"/>
      <c r="F20" s="26"/>
      <c r="G20" s="7">
        <f>SUBTOTAL(109,Tableau1[Total heures creuses])</f>
        <v>117.8612</v>
      </c>
      <c r="H20" s="7">
        <f>SUBTOTAL(109,Tableau1[Total heures pleines])</f>
        <v>212</v>
      </c>
      <c r="I20" s="26"/>
      <c r="J20" s="26"/>
      <c r="K20" s="31">
        <f>SUBTOTAL(109,Tableau1[Total])</f>
        <v>329.8612</v>
      </c>
    </row>
  </sheetData>
  <pageMargins left="0.7" right="0.7" top="0.75" bottom="0.75" header="0.3" footer="0.3"/>
  <pageSetup paperSize="9" orientation="portrait" horizont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 kWh</vt:lpstr>
      <vt:lpstr>Graph Eur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Djn</cp:lastModifiedBy>
  <dcterms:created xsi:type="dcterms:W3CDTF">2015-12-15T20:31:31Z</dcterms:created>
  <dcterms:modified xsi:type="dcterms:W3CDTF">2016-01-27T20:11:38Z</dcterms:modified>
</cp:coreProperties>
</file>