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3830" yWindow="45" windowWidth="14160" windowHeight="11760"/>
  </bookViews>
  <sheets>
    <sheet name="Feuil1" sheetId="1" r:id="rId1"/>
    <sheet name="BdD" sheetId="3" r:id="rId2"/>
    <sheet name="DATA" sheetId="2" r:id="rId3"/>
  </sheets>
  <definedNames>
    <definedName name="AN">DATA!$N$1:$N$337</definedName>
    <definedName name="ANN">DATA!$O$1:$O$29</definedName>
    <definedName name="data_aw4">DATA!$AW$2:$AZ$17</definedName>
    <definedName name="data_aw5">DATA!$AW$19:$AZ$50</definedName>
    <definedName name="data_aw6">DATA!$AV$51:$AZ$55</definedName>
    <definedName name="data_aw7">DATA!$BA$1:$BB$50</definedName>
    <definedName name="datab">DATA!$B$2:$B$40</definedName>
    <definedName name="datak">DATA!$K$1:$K$6</definedName>
    <definedName name="nb">DATA!$P$1:$P$29</definedName>
  </definedNames>
  <calcPr calcId="125725"/>
</workbook>
</file>

<file path=xl/calcChain.xml><?xml version="1.0" encoding="utf-8"?>
<calcChain xmlns="http://schemas.openxmlformats.org/spreadsheetml/2006/main">
  <c r="L11" i="1"/>
  <c r="L12"/>
  <c r="L13"/>
  <c r="L10"/>
  <c r="L6"/>
  <c r="L7"/>
  <c r="L8"/>
  <c r="L9"/>
  <c r="CA20"/>
  <c r="U12"/>
  <c r="U13"/>
  <c r="I12"/>
  <c r="I13"/>
  <c r="X12"/>
  <c r="X13"/>
  <c r="L5"/>
  <c r="AA18" l="1"/>
  <c r="Z18" s="1"/>
  <c r="Y18" s="1"/>
  <c r="X18" s="1"/>
  <c r="W18" s="1"/>
  <c r="V18" s="1"/>
  <c r="U18" s="1"/>
  <c r="T18" s="1"/>
  <c r="S18" s="1"/>
  <c r="R18" s="1"/>
  <c r="Q18" s="1"/>
  <c r="P18" s="1"/>
  <c r="O18" s="1"/>
  <c r="N18" s="1"/>
  <c r="M18" s="1"/>
  <c r="L18" s="1"/>
  <c r="K18" s="1"/>
  <c r="L17" s="1"/>
  <c r="J18" l="1"/>
  <c r="I18" s="1"/>
  <c r="CE21"/>
  <c r="CF21"/>
  <c r="CF22"/>
  <c r="CE23"/>
  <c r="CF23"/>
  <c r="CF24"/>
  <c r="CE25"/>
  <c r="CF25"/>
  <c r="CE26"/>
  <c r="CF26"/>
  <c r="CE27"/>
  <c r="CF27"/>
  <c r="CE28"/>
  <c r="CF28"/>
  <c r="CE29"/>
  <c r="CF29"/>
  <c r="CE30"/>
  <c r="CF30"/>
  <c r="CE31"/>
  <c r="CF31"/>
  <c r="CE32"/>
  <c r="CF32"/>
  <c r="CG33"/>
  <c r="CF34"/>
  <c r="CF35"/>
  <c r="CG35"/>
  <c r="CE36"/>
  <c r="CF36"/>
  <c r="CG36"/>
  <c r="CE37"/>
  <c r="CF37"/>
  <c r="CG37"/>
  <c r="CE38"/>
  <c r="CF38"/>
  <c r="CG38"/>
  <c r="CE39"/>
  <c r="CF39"/>
  <c r="CG39"/>
  <c r="CE40"/>
  <c r="CF40"/>
  <c r="CG40"/>
  <c r="CE41"/>
  <c r="CF41"/>
  <c r="CG41"/>
  <c r="CE42"/>
  <c r="CF42"/>
  <c r="CG42"/>
  <c r="CE43"/>
  <c r="CF43"/>
  <c r="CG43"/>
  <c r="CE44"/>
  <c r="CF44"/>
  <c r="CG44"/>
  <c r="CE45"/>
  <c r="CF45"/>
  <c r="CG45"/>
  <c r="CE46"/>
  <c r="CF46"/>
  <c r="CG46"/>
  <c r="CE47"/>
  <c r="CF47"/>
  <c r="CG47"/>
  <c r="CE48"/>
  <c r="CF48"/>
  <c r="CG48"/>
  <c r="CE49"/>
  <c r="CF49"/>
  <c r="CG49"/>
  <c r="CE50"/>
  <c r="CF50"/>
  <c r="CG50"/>
  <c r="CE51"/>
  <c r="CF51"/>
  <c r="CG51"/>
  <c r="CE52"/>
  <c r="CF52"/>
  <c r="CG52"/>
  <c r="CF20"/>
  <c r="CE24"/>
  <c r="CE20"/>
  <c r="CE22"/>
  <c r="CE33"/>
  <c r="CG34"/>
  <c r="U9" s="1"/>
  <c r="CE34"/>
  <c r="CG27"/>
  <c r="CF33"/>
  <c r="CG31"/>
  <c r="CG21"/>
  <c r="CG25"/>
  <c r="CG24"/>
  <c r="CG28"/>
  <c r="CE35"/>
  <c r="CG29"/>
  <c r="CG23"/>
  <c r="CG26"/>
  <c r="CG32"/>
  <c r="CG30"/>
  <c r="CG20"/>
  <c r="CG22"/>
  <c r="I7" l="1"/>
  <c r="I6"/>
  <c r="I5"/>
  <c r="U8"/>
  <c r="U10"/>
  <c r="U6"/>
  <c r="U7"/>
  <c r="U11"/>
  <c r="I8"/>
  <c r="I10"/>
  <c r="I9"/>
  <c r="I11"/>
  <c r="U5"/>
  <c r="X5" s="1"/>
  <c r="X9"/>
  <c r="X11"/>
  <c r="X10"/>
  <c r="X8"/>
  <c r="X7"/>
  <c r="X6"/>
  <c r="H18"/>
  <c r="I19"/>
  <c r="M1"/>
  <c r="G18" l="1"/>
  <c r="H19"/>
  <c r="CB21"/>
  <c r="CB22"/>
  <c r="CB23"/>
  <c r="CB24"/>
  <c r="CB25"/>
  <c r="CB26"/>
  <c r="CB27"/>
  <c r="CB28"/>
  <c r="CB29"/>
  <c r="CB30"/>
  <c r="CB31"/>
  <c r="CB32"/>
  <c r="CB34"/>
  <c r="CB35"/>
  <c r="CB36"/>
  <c r="CB37"/>
  <c r="CB38"/>
  <c r="CB39"/>
  <c r="CB40"/>
  <c r="CB41"/>
  <c r="CB42"/>
  <c r="CB43"/>
  <c r="CB44"/>
  <c r="CB45"/>
  <c r="CB46"/>
  <c r="CB47"/>
  <c r="CB48"/>
  <c r="CB49"/>
  <c r="CB50"/>
  <c r="CB51"/>
  <c r="CB52"/>
  <c r="CB20"/>
  <c r="CC33"/>
  <c r="CC35"/>
  <c r="CC36"/>
  <c r="CC37"/>
  <c r="CC38"/>
  <c r="CC39"/>
  <c r="CC40"/>
  <c r="CC41"/>
  <c r="CC42"/>
  <c r="CC43"/>
  <c r="CC44"/>
  <c r="CC45"/>
  <c r="CC46"/>
  <c r="CC47"/>
  <c r="CC48"/>
  <c r="CC49"/>
  <c r="CC50"/>
  <c r="CC51"/>
  <c r="CC52"/>
  <c r="CC34"/>
  <c r="G19" l="1"/>
  <c r="J19"/>
  <c r="CA21"/>
  <c r="CA23"/>
  <c r="CA25"/>
  <c r="CA26"/>
  <c r="CA27"/>
  <c r="CA28"/>
  <c r="CA29"/>
  <c r="CA30"/>
  <c r="CA31"/>
  <c r="CA32"/>
  <c r="CA36"/>
  <c r="CA37"/>
  <c r="CA38"/>
  <c r="CA39"/>
  <c r="CA40"/>
  <c r="CA41"/>
  <c r="CA42"/>
  <c r="CA43"/>
  <c r="CA44"/>
  <c r="CA45"/>
  <c r="CA46"/>
  <c r="CA47"/>
  <c r="CA48"/>
  <c r="CA49"/>
  <c r="CA50"/>
  <c r="CA51"/>
  <c r="CA52"/>
  <c r="K19" l="1"/>
  <c r="BB2" i="2"/>
  <c r="BB3"/>
  <c r="BB4"/>
  <c r="BB5"/>
  <c r="BB6"/>
  <c r="BB7"/>
  <c r="BB8"/>
  <c r="BB9"/>
  <c r="BB10"/>
  <c r="BB11"/>
  <c r="BB12"/>
  <c r="BB13"/>
  <c r="BB14"/>
  <c r="BB15"/>
  <c r="BB16"/>
  <c r="BB17"/>
  <c r="BB18"/>
  <c r="BB19"/>
  <c r="BB20"/>
  <c r="BB21"/>
  <c r="BB22"/>
  <c r="BB23"/>
  <c r="BB24"/>
  <c r="BB25"/>
  <c r="BB26"/>
  <c r="BB27"/>
  <c r="BB28"/>
  <c r="BB29"/>
  <c r="BB30"/>
  <c r="BB31"/>
  <c r="BB32"/>
  <c r="BB33"/>
  <c r="BB34"/>
  <c r="BB35"/>
  <c r="BB36"/>
  <c r="BB37"/>
  <c r="BB38"/>
  <c r="BB39"/>
  <c r="BB40"/>
  <c r="BB41"/>
  <c r="BB42"/>
  <c r="BB43"/>
  <c r="BB44"/>
  <c r="BB45"/>
  <c r="BB46"/>
  <c r="BB47"/>
  <c r="BB48"/>
  <c r="BB49"/>
  <c r="BB50"/>
  <c r="BB1"/>
  <c r="BA2"/>
  <c r="BA3"/>
  <c r="BA4"/>
  <c r="BA5"/>
  <c r="BA6"/>
  <c r="BA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42"/>
  <c r="BA43"/>
  <c r="BA44"/>
  <c r="BA45"/>
  <c r="BA46"/>
  <c r="BA47"/>
  <c r="BA48"/>
  <c r="BA49"/>
  <c r="BA50"/>
  <c r="BA1"/>
  <c r="AX54"/>
  <c r="AX53"/>
  <c r="AX52"/>
  <c r="AX51"/>
  <c r="AV20"/>
  <c r="AV21" s="1"/>
  <c r="AV22" s="1"/>
  <c r="AV23" s="1"/>
  <c r="AV24" s="1"/>
  <c r="AV25" s="1"/>
  <c r="AV26" s="1"/>
  <c r="AV27" s="1"/>
  <c r="AV28" s="1"/>
  <c r="AV29" s="1"/>
  <c r="AV30" s="1"/>
  <c r="AV31" s="1"/>
  <c r="AV32" s="1"/>
  <c r="AV33" s="1"/>
  <c r="AV34" s="1"/>
  <c r="AV35" s="1"/>
  <c r="AV36" s="1"/>
  <c r="AV37" s="1"/>
  <c r="AV38" s="1"/>
  <c r="AV39" s="1"/>
  <c r="AV40" s="1"/>
  <c r="AV41" s="1"/>
  <c r="AV42" s="1"/>
  <c r="AV43" s="1"/>
  <c r="AV44" s="1"/>
  <c r="AV45" s="1"/>
  <c r="AV46" s="1"/>
  <c r="AV47" s="1"/>
  <c r="AV48" s="1"/>
  <c r="AV49" s="1"/>
  <c r="AV50" s="1"/>
  <c r="AZ1"/>
  <c r="L19" i="1" l="1"/>
  <c r="M19" l="1"/>
  <c r="N19" l="1"/>
  <c r="O19" l="1"/>
  <c r="P19" l="1"/>
  <c r="Q19" l="1"/>
  <c r="R19" l="1"/>
  <c r="S19" l="1"/>
  <c r="T19" l="1"/>
  <c r="U19" l="1"/>
  <c r="V19" l="1"/>
  <c r="W19" l="1"/>
  <c r="X19" l="1"/>
  <c r="Y19" l="1"/>
  <c r="Z19" l="1"/>
  <c r="AA19"/>
  <c r="AB18"/>
  <c r="CA22"/>
  <c r="CA24"/>
  <c r="CA33"/>
  <c r="CA34"/>
  <c r="CC31"/>
  <c r="CC25"/>
  <c r="CC24"/>
  <c r="CC23"/>
  <c r="CC20"/>
  <c r="CC27"/>
  <c r="CA35"/>
  <c r="CC30"/>
  <c r="CC22"/>
  <c r="CC28"/>
  <c r="CC29"/>
  <c r="CC32"/>
  <c r="CC26"/>
  <c r="CC21"/>
  <c r="AC18" l="1"/>
  <c r="AB19"/>
  <c r="AD18"/>
  <c r="CB33"/>
  <c r="AC19" l="1"/>
  <c r="AE18"/>
  <c r="AD19"/>
  <c r="AF18" l="1"/>
  <c r="AE19"/>
  <c r="AF19" l="1"/>
  <c r="AG18"/>
  <c r="AH18" l="1"/>
  <c r="AG19"/>
  <c r="AH19" l="1"/>
  <c r="AI18"/>
  <c r="AJ18" l="1"/>
  <c r="AJ17" s="1"/>
  <c r="AI19"/>
  <c r="AJ19" l="1"/>
  <c r="AK18"/>
  <c r="AL18" l="1"/>
  <c r="AK19"/>
  <c r="AM18" l="1"/>
  <c r="AL19"/>
  <c r="AN18" l="1"/>
  <c r="AM19"/>
  <c r="AN19" l="1"/>
  <c r="AO18"/>
  <c r="AP18" l="1"/>
  <c r="AO19"/>
  <c r="AP19" l="1"/>
  <c r="AQ18"/>
  <c r="AR18" l="1"/>
  <c r="AQ19"/>
  <c r="AR19" l="1"/>
  <c r="AS18"/>
  <c r="AT18" l="1"/>
  <c r="AS19"/>
  <c r="AU18" l="1"/>
  <c r="AT19"/>
  <c r="AV18" l="1"/>
  <c r="AU19"/>
  <c r="AV19" l="1"/>
  <c r="AW18"/>
  <c r="AX18" l="1"/>
  <c r="AW19"/>
  <c r="AX19" l="1"/>
  <c r="AY18"/>
  <c r="AY19" l="1"/>
  <c r="AZ18"/>
  <c r="AZ19" l="1"/>
  <c r="BA18"/>
  <c r="BB18" l="1"/>
  <c r="BA19"/>
  <c r="BB19" l="1"/>
  <c r="BC18"/>
  <c r="BD18" l="1"/>
  <c r="BC19"/>
  <c r="BD19" l="1"/>
  <c r="BE18"/>
  <c r="BF18" l="1"/>
  <c r="BE19"/>
  <c r="BF19" l="1"/>
  <c r="BG18"/>
  <c r="BH18" l="1"/>
  <c r="BG19"/>
  <c r="BH19" l="1"/>
  <c r="BI18"/>
  <c r="BI17" s="1"/>
  <c r="BJ18" l="1"/>
  <c r="BI19"/>
  <c r="BJ19" l="1"/>
  <c r="BK18"/>
  <c r="BL18" l="1"/>
  <c r="BK19"/>
  <c r="BL19" l="1"/>
  <c r="BM18"/>
  <c r="BN18" l="1"/>
  <c r="BM19"/>
  <c r="BN19" l="1"/>
  <c r="BO18"/>
  <c r="BP18" l="1"/>
  <c r="BO19"/>
  <c r="BP19" l="1"/>
  <c r="BQ18"/>
  <c r="BR18" l="1"/>
  <c r="BS18" s="1"/>
  <c r="BQ19"/>
  <c r="BT18" l="1"/>
  <c r="BS19"/>
  <c r="BR19"/>
  <c r="BU18" l="1"/>
  <c r="BT19"/>
  <c r="BV18" l="1"/>
  <c r="BU19"/>
  <c r="BW18" l="1"/>
  <c r="BV19"/>
  <c r="BX18" l="1"/>
  <c r="BW19"/>
  <c r="BY18" l="1"/>
  <c r="BY19" s="1"/>
  <c r="BX19"/>
</calcChain>
</file>

<file path=xl/comments1.xml><?xml version="1.0" encoding="utf-8"?>
<comments xmlns="http://schemas.openxmlformats.org/spreadsheetml/2006/main">
  <authors>
    <author>Bernard</author>
  </authors>
  <commentList>
    <comment ref="X3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pourcentage entre le nombre de jour en cm et le nombre de jour ouvert. </t>
        </r>
      </text>
    </comment>
    <comment ref="BQ3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pourcentage entre le nombre de jour en cm et le nombre de jour ouvert. </t>
        </r>
      </text>
    </comment>
  </commentList>
</comments>
</file>

<file path=xl/comments2.xml><?xml version="1.0" encoding="utf-8"?>
<comments xmlns="http://schemas.openxmlformats.org/spreadsheetml/2006/main">
  <authors>
    <author>Bernard</author>
  </authors>
  <commentList>
    <comment ref="N1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=an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=ann
</t>
        </r>
      </text>
    </comment>
  </commentList>
</comments>
</file>

<file path=xl/sharedStrings.xml><?xml version="1.0" encoding="utf-8"?>
<sst xmlns="http://schemas.openxmlformats.org/spreadsheetml/2006/main" count="269" uniqueCount="80">
  <si>
    <t>Employés</t>
  </si>
  <si>
    <t>déb.</t>
  </si>
  <si>
    <t>fin</t>
  </si>
  <si>
    <t>N°</t>
  </si>
  <si>
    <t>Employée</t>
  </si>
  <si>
    <t xml:space="preserve">droit vac. </t>
  </si>
  <si>
    <t>Nb J. Pris</t>
  </si>
  <si>
    <t>solde VA</t>
  </si>
  <si>
    <t>autres absences</t>
  </si>
  <si>
    <t>congé mat.</t>
  </si>
  <si>
    <t>VA</t>
  </si>
  <si>
    <t xml:space="preserve">Acc. Trav. </t>
  </si>
  <si>
    <t>autres</t>
  </si>
  <si>
    <t>Julie V.</t>
  </si>
  <si>
    <t>Aurore C.</t>
  </si>
  <si>
    <t>Gaëlle O.</t>
  </si>
  <si>
    <t>Aurelie T.</t>
  </si>
  <si>
    <t>Muriel M.</t>
  </si>
  <si>
    <t>x</t>
  </si>
  <si>
    <t>CM</t>
  </si>
  <si>
    <t xml:space="preserve">FERMETURES MCAE ANNEE: </t>
  </si>
  <si>
    <t>congés légaux</t>
  </si>
  <si>
    <t>jour de l'an</t>
  </si>
  <si>
    <t>lundi de Pâques</t>
  </si>
  <si>
    <t>lundi de pâques</t>
  </si>
  <si>
    <t>fête du travail</t>
  </si>
  <si>
    <t>Ascension</t>
  </si>
  <si>
    <t>Pentecôte</t>
  </si>
  <si>
    <t>fête nationale</t>
  </si>
  <si>
    <t>Assomption</t>
  </si>
  <si>
    <t>fête de la féd. Wallonie-Bruxelles</t>
  </si>
  <si>
    <t>fête de la fédération-wallonie-bruxelles</t>
  </si>
  <si>
    <t>toussaint</t>
  </si>
  <si>
    <t>jour des morts</t>
  </si>
  <si>
    <t>Armistice</t>
  </si>
  <si>
    <t>fête de la monarchie</t>
  </si>
  <si>
    <t>Noël</t>
  </si>
  <si>
    <t>noël</t>
  </si>
  <si>
    <t>2 ième jour de noël</t>
  </si>
  <si>
    <t>lendemain de noël</t>
  </si>
  <si>
    <r>
      <t>fermetures_</t>
    </r>
    <r>
      <rPr>
        <b/>
        <sz val="11"/>
        <color indexed="9"/>
        <rFont val="Calibri"/>
        <family val="2"/>
      </rPr>
      <t>mcae</t>
    </r>
  </si>
  <si>
    <t>F. annuelle - vac. de printemps</t>
  </si>
  <si>
    <t>F. annuelle - sem. pâques</t>
  </si>
  <si>
    <t xml:space="preserve">F. annuelle - grandes vacances </t>
  </si>
  <si>
    <t>F. annuelle - congés fin d'année</t>
  </si>
  <si>
    <t>récup. - toussaint</t>
  </si>
  <si>
    <t>récup. - jour des morts</t>
  </si>
  <si>
    <t>récup. fête du Roi</t>
  </si>
  <si>
    <t>récup. 27 sept.</t>
  </si>
  <si>
    <t>pont</t>
  </si>
  <si>
    <t>formations</t>
  </si>
  <si>
    <t xml:space="preserve">formation - 1 </t>
  </si>
  <si>
    <t>formation - 2</t>
  </si>
  <si>
    <t>formation - 3</t>
  </si>
  <si>
    <t>formation - 4</t>
  </si>
  <si>
    <t>infos parents</t>
  </si>
  <si>
    <t>Vac. de printemps</t>
  </si>
  <si>
    <t>fête des mamans</t>
  </si>
  <si>
    <t>fête des papas</t>
  </si>
  <si>
    <t>fêtes des puéricultrices :-)</t>
  </si>
  <si>
    <t>GESTIONS DES ABSENCES</t>
  </si>
  <si>
    <t xml:space="preserve">Laura D. </t>
  </si>
  <si>
    <t>Abs.</t>
  </si>
  <si>
    <t>KER.</t>
  </si>
  <si>
    <t>KER</t>
  </si>
  <si>
    <t>Ker</t>
  </si>
  <si>
    <t>Tot. CM</t>
  </si>
  <si>
    <t>Solde VA</t>
  </si>
  <si>
    <t xml:space="preserve">Valérie L. </t>
  </si>
  <si>
    <t>DIN</t>
  </si>
  <si>
    <t>DOUT</t>
  </si>
  <si>
    <t>Solde Ker.</t>
  </si>
  <si>
    <t>%</t>
  </si>
  <si>
    <t>Judite C.</t>
  </si>
  <si>
    <t>Valérie L.</t>
  </si>
  <si>
    <t>Aurélie T.</t>
  </si>
  <si>
    <t>Laura D.</t>
  </si>
  <si>
    <t xml:space="preserve">Sigrid G. </t>
  </si>
  <si>
    <t>tps travail / jour</t>
  </si>
  <si>
    <t>Jour</t>
  </si>
</sst>
</file>

<file path=xl/styles.xml><?xml version="1.0" encoding="utf-8"?>
<styleSheet xmlns="http://schemas.openxmlformats.org/spreadsheetml/2006/main">
  <numFmts count="5">
    <numFmt numFmtId="164" formatCode="mmm\.\ \-\ yyyy"/>
    <numFmt numFmtId="165" formatCode="dd"/>
    <numFmt numFmtId="166" formatCode="ddd\ \-\ dd\ \-\ mm\ \-\ yy"/>
    <numFmt numFmtId="167" formatCode="dd/mm/yy"/>
    <numFmt numFmtId="168" formatCode="[h]:mm"/>
  </numFmts>
  <fonts count="31">
    <font>
      <sz val="10"/>
      <color theme="1"/>
      <name val="Century Gothic"/>
      <family val="2"/>
    </font>
    <font>
      <sz val="12"/>
      <name val="Trebuchet MS"/>
      <family val="2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  <font>
      <sz val="10"/>
      <color rgb="FF555555"/>
      <name val="Calibri"/>
      <family val="2"/>
      <scheme val="minor"/>
    </font>
    <font>
      <sz val="10"/>
      <color rgb="FF333399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9"/>
      <color theme="6" tint="-0.499984740745262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8"/>
      <color theme="6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6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sz val="10"/>
      <color theme="1"/>
      <name val="Century Gothic"/>
      <family val="2"/>
    </font>
    <font>
      <sz val="10"/>
      <color rgb="FF33333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i/>
      <sz val="18"/>
      <color theme="6" tint="-0.499984740745262"/>
      <name val="Calibri"/>
      <family val="2"/>
      <scheme val="minor"/>
    </font>
    <font>
      <sz val="18"/>
      <color theme="6" tint="-0.49998474074526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09F7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Up">
        <fgColor theme="6" tint="0.39994506668294322"/>
        <bgColor theme="6" tint="0.79998168889431442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/>
      <top/>
      <bottom style="thin">
        <color theme="6" tint="-0.499984740745262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Dashed">
        <color theme="6" tint="-0.24994659260841701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mediumDashed">
        <color theme="6" tint="-0.24994659260841701"/>
      </right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hair">
        <color theme="6" tint="0.39994506668294322"/>
      </left>
      <right style="hair">
        <color theme="6" tint="0.39994506668294322"/>
      </right>
      <top style="hair">
        <color theme="6" tint="0.39994506668294322"/>
      </top>
      <bottom/>
      <diagonal/>
    </border>
    <border>
      <left style="hair">
        <color theme="6" tint="0.39994506668294322"/>
      </left>
      <right style="hair">
        <color theme="6" tint="0.39994506668294322"/>
      </right>
      <top style="hair">
        <color theme="6" tint="0.39994506668294322"/>
      </top>
      <bottom style="hair">
        <color theme="6" tint="0.39994506668294322"/>
      </bottom>
      <diagonal/>
    </border>
    <border>
      <left/>
      <right/>
      <top style="hair">
        <color theme="6" tint="0.79995117038483843"/>
      </top>
      <bottom style="hair">
        <color theme="6" tint="0.79995117038483843"/>
      </bottom>
      <diagonal/>
    </border>
    <border>
      <left/>
      <right/>
      <top style="hair">
        <color theme="6" tint="0.79995117038483843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 style="hair">
        <color theme="6" tint="0.39991454817346722"/>
      </left>
      <right style="hair">
        <color theme="6" tint="0.39991454817346722"/>
      </right>
      <top style="hair">
        <color theme="6" tint="0.39991454817346722"/>
      </top>
      <bottom style="hair">
        <color theme="6" tint="0.39991454817346722"/>
      </bottom>
      <diagonal/>
    </border>
    <border>
      <left style="hair">
        <color theme="6" tint="0.39994506668294322"/>
      </left>
      <right/>
      <top style="hair">
        <color theme="6" tint="0.39994506668294322"/>
      </top>
      <bottom style="hair">
        <color theme="6" tint="0.39994506668294322"/>
      </bottom>
      <diagonal/>
    </border>
    <border>
      <left style="hair">
        <color theme="6" tint="0.39994506668294322"/>
      </left>
      <right/>
      <top style="hair">
        <color theme="6" tint="0.39994506668294322"/>
      </top>
      <bottom/>
      <diagonal/>
    </border>
    <border>
      <left style="thin">
        <color theme="6" tint="-0.24994659260841701"/>
      </left>
      <right/>
      <top style="thin">
        <color theme="6" tint="-0.24994659260841701"/>
      </top>
      <bottom/>
      <diagonal/>
    </border>
    <border>
      <left/>
      <right style="hair">
        <color theme="6" tint="0.39994506668294322"/>
      </right>
      <top style="hair">
        <color theme="6" tint="0.39994506668294322"/>
      </top>
      <bottom style="hair">
        <color theme="6" tint="0.39994506668294322"/>
      </bottom>
      <diagonal/>
    </border>
    <border>
      <left/>
      <right style="hair">
        <color theme="6" tint="0.39994506668294322"/>
      </right>
      <top style="hair">
        <color theme="6" tint="0.3999450666829432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theme="6" tint="0.39994506668294322"/>
      </right>
      <top style="hair">
        <color theme="6" tint="0.39991454817346722"/>
      </top>
      <bottom/>
      <diagonal/>
    </border>
    <border>
      <left/>
      <right style="hair">
        <color theme="6" tint="0.39994506668294322"/>
      </right>
      <top style="hair">
        <color theme="6" tint="0.39991454817346722"/>
      </top>
      <bottom style="hair">
        <color theme="6" tint="0.39991454817346722"/>
      </bottom>
      <diagonal/>
    </border>
    <border>
      <left/>
      <right style="hair">
        <color theme="6" tint="0.39994506668294322"/>
      </right>
      <top/>
      <bottom style="hair">
        <color theme="6" tint="0.39991454817346722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</borders>
  <cellStyleXfs count="2">
    <xf numFmtId="0" fontId="0" fillId="0" borderId="0"/>
    <xf numFmtId="9" fontId="24" fillId="0" borderId="0" applyFont="0" applyFill="0" applyBorder="0" applyAlignment="0" applyProtection="0"/>
  </cellStyleXfs>
  <cellXfs count="174">
    <xf numFmtId="0" fontId="0" fillId="0" borderId="0" xfId="0"/>
    <xf numFmtId="0" fontId="1" fillId="0" borderId="1" xfId="0" applyFont="1" applyFill="1" applyBorder="1" applyProtection="1">
      <protection locked="0"/>
    </xf>
    <xf numFmtId="0" fontId="0" fillId="0" borderId="2" xfId="0" applyBorder="1"/>
    <xf numFmtId="14" fontId="0" fillId="0" borderId="0" xfId="0" applyNumberFormat="1"/>
    <xf numFmtId="0" fontId="2" fillId="0" borderId="0" xfId="0" applyFont="1"/>
    <xf numFmtId="14" fontId="3" fillId="0" borderId="0" xfId="0" applyNumberFormat="1" applyFont="1" applyAlignment="1">
      <alignment horizontal="center" vertical="center"/>
    </xf>
    <xf numFmtId="0" fontId="6" fillId="2" borderId="5" xfId="0" applyFont="1" applyFill="1" applyBorder="1" applyAlignment="1"/>
    <xf numFmtId="14" fontId="3" fillId="2" borderId="6" xfId="0" applyNumberFormat="1" applyFont="1" applyFill="1" applyBorder="1" applyAlignment="1">
      <alignment horizontal="center"/>
    </xf>
    <xf numFmtId="0" fontId="3" fillId="2" borderId="3" xfId="0" applyFont="1" applyFill="1" applyBorder="1" applyAlignment="1"/>
    <xf numFmtId="14" fontId="7" fillId="2" borderId="7" xfId="0" applyNumberFormat="1" applyFont="1" applyFill="1" applyBorder="1"/>
    <xf numFmtId="14" fontId="4" fillId="0" borderId="0" xfId="0" applyNumberFormat="1" applyFont="1" applyFill="1" applyBorder="1" applyAlignment="1"/>
    <xf numFmtId="0" fontId="6" fillId="3" borderId="4" xfId="0" applyFont="1" applyFill="1" applyBorder="1" applyAlignment="1">
      <alignment horizontal="right"/>
    </xf>
    <xf numFmtId="166" fontId="3" fillId="3" borderId="0" xfId="0" applyNumberFormat="1" applyFont="1" applyFill="1" applyAlignment="1">
      <alignment horizontal="center"/>
    </xf>
    <xf numFmtId="0" fontId="2" fillId="0" borderId="0" xfId="0" applyFont="1" applyBorder="1" applyAlignment="1"/>
    <xf numFmtId="166" fontId="6" fillId="3" borderId="0" xfId="0" applyNumberFormat="1" applyFont="1" applyFill="1"/>
    <xf numFmtId="0" fontId="0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Fill="1" applyBorder="1"/>
    <xf numFmtId="166" fontId="0" fillId="3" borderId="0" xfId="0" applyNumberFormat="1" applyFont="1" applyFill="1"/>
    <xf numFmtId="166" fontId="2" fillId="3" borderId="0" xfId="0" applyNumberFormat="1" applyFont="1" applyFill="1"/>
    <xf numFmtId="0" fontId="6" fillId="4" borderId="4" xfId="0" applyFont="1" applyFill="1" applyBorder="1" applyAlignment="1">
      <alignment horizontal="right"/>
    </xf>
    <xf numFmtId="166" fontId="3" fillId="4" borderId="0" xfId="0" applyNumberFormat="1" applyFont="1" applyFill="1" applyAlignment="1">
      <alignment horizontal="center"/>
    </xf>
    <xf numFmtId="0" fontId="2" fillId="4" borderId="0" xfId="0" applyFont="1" applyFill="1" applyBorder="1"/>
    <xf numFmtId="166" fontId="6" fillId="4" borderId="0" xfId="0" applyNumberFormat="1" applyFont="1" applyFill="1"/>
    <xf numFmtId="0" fontId="9" fillId="0" borderId="0" xfId="0" applyFont="1" applyFill="1" applyAlignment="1">
      <alignment horizontal="center"/>
    </xf>
    <xf numFmtId="0" fontId="4" fillId="0" borderId="0" xfId="0" applyFont="1" applyFill="1" applyBorder="1"/>
    <xf numFmtId="0" fontId="0" fillId="4" borderId="0" xfId="0" applyFont="1" applyFill="1"/>
    <xf numFmtId="166" fontId="3" fillId="4" borderId="0" xfId="0" applyNumberFormat="1" applyFont="1" applyFill="1"/>
    <xf numFmtId="166" fontId="2" fillId="4" borderId="0" xfId="0" applyNumberFormat="1" applyFont="1" applyFill="1"/>
    <xf numFmtId="166" fontId="0" fillId="4" borderId="0" xfId="0" applyNumberFormat="1" applyFont="1" applyFill="1"/>
    <xf numFmtId="0" fontId="6" fillId="5" borderId="4" xfId="0" applyFont="1" applyFill="1" applyBorder="1" applyAlignment="1">
      <alignment horizontal="right"/>
    </xf>
    <xf numFmtId="166" fontId="3" fillId="5" borderId="0" xfId="0" applyNumberFormat="1" applyFont="1" applyFill="1"/>
    <xf numFmtId="0" fontId="2" fillId="5" borderId="0" xfId="0" applyFont="1" applyFill="1" applyBorder="1"/>
    <xf numFmtId="166" fontId="6" fillId="6" borderId="0" xfId="0" applyNumberFormat="1" applyFont="1" applyFill="1" applyBorder="1"/>
    <xf numFmtId="0" fontId="0" fillId="0" borderId="0" xfId="0" applyFont="1" applyFill="1" applyAlignment="1">
      <alignment horizontal="center"/>
    </xf>
    <xf numFmtId="166" fontId="3" fillId="6" borderId="0" xfId="0" applyNumberFormat="1" applyFont="1" applyFill="1"/>
    <xf numFmtId="166" fontId="6" fillId="6" borderId="0" xfId="0" applyNumberFormat="1" applyFont="1" applyFill="1"/>
    <xf numFmtId="0" fontId="0" fillId="0" borderId="0" xfId="0" applyFont="1" applyFill="1" applyBorder="1" applyAlignment="1">
      <alignment horizontal="center"/>
    </xf>
    <xf numFmtId="166" fontId="3" fillId="6" borderId="0" xfId="0" applyNumberFormat="1" applyFont="1" applyFill="1" applyBorder="1"/>
    <xf numFmtId="14" fontId="4" fillId="5" borderId="0" xfId="0" applyNumberFormat="1" applyFont="1" applyFill="1" applyAlignment="1">
      <alignment horizontal="center"/>
    </xf>
    <xf numFmtId="0" fontId="10" fillId="0" borderId="0" xfId="0" applyFont="1" applyFill="1" applyBorder="1"/>
    <xf numFmtId="166" fontId="0" fillId="5" borderId="0" xfId="0" applyNumberFormat="1" applyFont="1" applyFill="1"/>
    <xf numFmtId="0" fontId="0" fillId="7" borderId="0" xfId="0" applyFill="1" applyAlignment="1">
      <alignment horizontal="center"/>
    </xf>
    <xf numFmtId="166" fontId="4" fillId="7" borderId="0" xfId="0" applyNumberFormat="1" applyFont="1" applyFill="1" applyAlignment="1">
      <alignment horizontal="center"/>
    </xf>
    <xf numFmtId="166" fontId="0" fillId="7" borderId="0" xfId="0" applyNumberFormat="1" applyFont="1" applyFill="1"/>
    <xf numFmtId="166" fontId="2" fillId="7" borderId="0" xfId="0" applyNumberFormat="1" applyFont="1" applyFill="1"/>
    <xf numFmtId="0" fontId="0" fillId="0" borderId="4" xfId="0" applyFont="1" applyFill="1" applyBorder="1" applyAlignment="1">
      <alignment horizontal="left"/>
    </xf>
    <xf numFmtId="14" fontId="9" fillId="0" borderId="0" xfId="0" applyNumberFormat="1" applyFont="1" applyFill="1" applyAlignment="1">
      <alignment horizontal="center"/>
    </xf>
    <xf numFmtId="14" fontId="2" fillId="7" borderId="0" xfId="0" applyNumberFormat="1" applyFont="1" applyFill="1" applyAlignment="1">
      <alignment horizontal="center"/>
    </xf>
    <xf numFmtId="0" fontId="0" fillId="7" borderId="0" xfId="0" applyFont="1" applyFill="1"/>
    <xf numFmtId="14" fontId="0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0" fillId="0" borderId="0" xfId="0" applyFont="1"/>
    <xf numFmtId="14" fontId="4" fillId="0" borderId="0" xfId="0" applyNumberFormat="1" applyFont="1" applyFill="1" applyAlignment="1">
      <alignment horizontal="center"/>
    </xf>
    <xf numFmtId="0" fontId="0" fillId="0" borderId="4" xfId="0" applyFont="1" applyFill="1" applyBorder="1" applyAlignment="1"/>
    <xf numFmtId="14" fontId="4" fillId="0" borderId="0" xfId="0" applyNumberFormat="1" applyFont="1" applyFill="1"/>
    <xf numFmtId="0" fontId="2" fillId="0" borderId="0" xfId="0" applyFont="1" applyFill="1"/>
    <xf numFmtId="166" fontId="0" fillId="0" borderId="0" xfId="0" applyNumberFormat="1"/>
    <xf numFmtId="0" fontId="13" fillId="10" borderId="8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13" fillId="10" borderId="10" xfId="0" applyFont="1" applyFill="1" applyBorder="1" applyAlignment="1" applyProtection="1">
      <alignment horizontal="center" vertical="center"/>
    </xf>
    <xf numFmtId="14" fontId="13" fillId="10" borderId="11" xfId="0" applyNumberFormat="1" applyFont="1" applyFill="1" applyBorder="1" applyAlignment="1" applyProtection="1">
      <alignment horizontal="center" vertical="center"/>
    </xf>
    <xf numFmtId="0" fontId="2" fillId="0" borderId="12" xfId="0" applyFont="1" applyBorder="1" applyAlignment="1">
      <alignment horizontal="center"/>
    </xf>
    <xf numFmtId="0" fontId="15" fillId="0" borderId="13" xfId="0" applyFont="1" applyBorder="1"/>
    <xf numFmtId="0" fontId="2" fillId="0" borderId="15" xfId="0" applyFont="1" applyBorder="1" applyAlignment="1">
      <alignment horizontal="center"/>
    </xf>
    <xf numFmtId="0" fontId="5" fillId="8" borderId="16" xfId="0" applyFont="1" applyFill="1" applyBorder="1" applyAlignment="1">
      <alignment horizontal="center"/>
    </xf>
    <xf numFmtId="0" fontId="11" fillId="0" borderId="11" xfId="0" applyFont="1" applyFill="1" applyBorder="1"/>
    <xf numFmtId="167" fontId="2" fillId="0" borderId="12" xfId="0" applyNumberFormat="1" applyFont="1" applyBorder="1" applyAlignment="1">
      <alignment horizontal="center"/>
    </xf>
    <xf numFmtId="167" fontId="2" fillId="0" borderId="15" xfId="0" applyNumberFormat="1" applyFont="1" applyBorder="1" applyAlignment="1">
      <alignment horizontal="center"/>
    </xf>
    <xf numFmtId="0" fontId="13" fillId="10" borderId="17" xfId="0" applyFont="1" applyFill="1" applyBorder="1" applyAlignment="1">
      <alignment horizontal="center"/>
    </xf>
    <xf numFmtId="0" fontId="13" fillId="10" borderId="18" xfId="0" applyFont="1" applyFill="1" applyBorder="1" applyAlignment="1">
      <alignment horizontal="center"/>
    </xf>
    <xf numFmtId="165" fontId="16" fillId="9" borderId="1" xfId="0" applyNumberFormat="1" applyFont="1" applyFill="1" applyBorder="1" applyAlignment="1">
      <alignment horizontal="center"/>
    </xf>
    <xf numFmtId="0" fontId="16" fillId="10" borderId="8" xfId="0" applyFont="1" applyFill="1" applyBorder="1" applyAlignment="1">
      <alignment horizontal="center"/>
    </xf>
    <xf numFmtId="0" fontId="16" fillId="10" borderId="9" xfId="0" applyFont="1" applyFill="1" applyBorder="1" applyAlignment="1">
      <alignment horizontal="center"/>
    </xf>
    <xf numFmtId="0" fontId="16" fillId="10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4" fillId="0" borderId="0" xfId="0" applyFont="1" applyBorder="1"/>
    <xf numFmtId="14" fontId="16" fillId="10" borderId="8" xfId="0" applyNumberFormat="1" applyFont="1" applyFill="1" applyBorder="1" applyAlignment="1">
      <alignment horizontal="center"/>
    </xf>
    <xf numFmtId="0" fontId="2" fillId="0" borderId="22" xfId="0" applyFont="1" applyBorder="1"/>
    <xf numFmtId="0" fontId="2" fillId="0" borderId="23" xfId="0" applyFont="1" applyBorder="1"/>
    <xf numFmtId="164" fontId="12" fillId="0" borderId="0" xfId="0" applyNumberFormat="1" applyFont="1" applyFill="1" applyBorder="1" applyAlignment="1">
      <alignment vertical="center"/>
    </xf>
    <xf numFmtId="168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7" fillId="0" borderId="21" xfId="0" quotePrefix="1" applyFont="1" applyFill="1" applyBorder="1" applyAlignment="1">
      <alignment horizontal="center"/>
    </xf>
    <xf numFmtId="0" fontId="2" fillId="0" borderId="21" xfId="0" quotePrefix="1" applyFont="1" applyFill="1" applyBorder="1" applyAlignment="1">
      <alignment horizontal="center"/>
    </xf>
    <xf numFmtId="0" fontId="17" fillId="0" borderId="20" xfId="0" quotePrefix="1" applyFont="1" applyFill="1" applyBorder="1" applyAlignment="1">
      <alignment horizontal="center"/>
    </xf>
    <xf numFmtId="0" fontId="2" fillId="0" borderId="20" xfId="0" quotePrefix="1" applyFont="1" applyFill="1" applyBorder="1" applyAlignment="1">
      <alignment horizontal="center"/>
    </xf>
    <xf numFmtId="0" fontId="2" fillId="0" borderId="24" xfId="0" applyFont="1" applyBorder="1"/>
    <xf numFmtId="14" fontId="3" fillId="0" borderId="0" xfId="0" applyNumberFormat="1" applyFont="1"/>
    <xf numFmtId="0" fontId="21" fillId="9" borderId="19" xfId="0" applyNumberFormat="1" applyFont="1" applyFill="1" applyBorder="1" applyAlignment="1">
      <alignment horizontal="centerContinuous" vertical="center"/>
    </xf>
    <xf numFmtId="0" fontId="21" fillId="9" borderId="0" xfId="0" applyNumberFormat="1" applyFont="1" applyFill="1" applyBorder="1" applyAlignment="1">
      <alignment horizontal="centerContinuous" vertical="center"/>
    </xf>
    <xf numFmtId="0" fontId="17" fillId="0" borderId="27" xfId="0" quotePrefix="1" applyFont="1" applyFill="1" applyBorder="1" applyAlignment="1">
      <alignment horizontal="center"/>
    </xf>
    <xf numFmtId="0" fontId="17" fillId="0" borderId="28" xfId="0" quotePrefix="1" applyFont="1" applyFill="1" applyBorder="1" applyAlignment="1">
      <alignment horizontal="center"/>
    </xf>
    <xf numFmtId="0" fontId="17" fillId="0" borderId="26" xfId="0" quotePrefix="1" applyFont="1" applyFill="1" applyBorder="1" applyAlignment="1">
      <alignment horizontal="center"/>
    </xf>
    <xf numFmtId="167" fontId="2" fillId="0" borderId="25" xfId="0" applyNumberFormat="1" applyFont="1" applyBorder="1" applyAlignment="1">
      <alignment horizontal="center"/>
    </xf>
    <xf numFmtId="167" fontId="2" fillId="0" borderId="29" xfId="0" applyNumberFormat="1" applyFont="1" applyBorder="1" applyAlignment="1">
      <alignment horizontal="center"/>
    </xf>
    <xf numFmtId="0" fontId="17" fillId="0" borderId="30" xfId="0" quotePrefix="1" applyFont="1" applyFill="1" applyBorder="1" applyAlignment="1">
      <alignment horizontal="center"/>
    </xf>
    <xf numFmtId="0" fontId="17" fillId="0" borderId="31" xfId="0" quotePrefix="1" applyFont="1" applyFill="1" applyBorder="1" applyAlignment="1">
      <alignment horizontal="center"/>
    </xf>
    <xf numFmtId="167" fontId="2" fillId="0" borderId="21" xfId="0" applyNumberFormat="1" applyFont="1" applyBorder="1" applyAlignment="1">
      <alignment horizontal="center"/>
    </xf>
    <xf numFmtId="167" fontId="2" fillId="0" borderId="20" xfId="0" applyNumberFormat="1" applyFont="1" applyBorder="1" applyAlignment="1">
      <alignment horizontal="center"/>
    </xf>
    <xf numFmtId="0" fontId="22" fillId="0" borderId="0" xfId="0" applyFont="1" applyBorder="1" applyAlignment="1">
      <alignment horizontal="center" vertical="center"/>
    </xf>
    <xf numFmtId="14" fontId="22" fillId="0" borderId="0" xfId="0" applyNumberFormat="1" applyFont="1" applyBorder="1" applyAlignment="1">
      <alignment horizontal="center" vertical="center"/>
    </xf>
    <xf numFmtId="168" fontId="22" fillId="0" borderId="0" xfId="0" applyNumberFormat="1" applyFont="1" applyBorder="1" applyAlignment="1">
      <alignment horizontal="center" vertical="center"/>
    </xf>
    <xf numFmtId="168" fontId="23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8" fillId="8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/>
    </xf>
    <xf numFmtId="167" fontId="2" fillId="10" borderId="42" xfId="0" applyNumberFormat="1" applyFont="1" applyFill="1" applyBorder="1" applyAlignment="1">
      <alignment horizontal="center"/>
    </xf>
    <xf numFmtId="167" fontId="2" fillId="10" borderId="41" xfId="0" applyNumberFormat="1" applyFont="1" applyFill="1" applyBorder="1" applyAlignment="1">
      <alignment horizontal="center"/>
    </xf>
    <xf numFmtId="165" fontId="16" fillId="9" borderId="33" xfId="0" applyNumberFormat="1" applyFont="1" applyFill="1" applyBorder="1" applyAlignment="1">
      <alignment horizontal="center"/>
    </xf>
    <xf numFmtId="14" fontId="16" fillId="10" borderId="14" xfId="0" applyNumberFormat="1" applyFont="1" applyFill="1" applyBorder="1" applyAlignment="1">
      <alignment horizontal="center"/>
    </xf>
    <xf numFmtId="167" fontId="2" fillId="10" borderId="43" xfId="0" applyNumberFormat="1" applyFont="1" applyFill="1" applyBorder="1" applyAlignment="1">
      <alignment horizontal="center"/>
    </xf>
    <xf numFmtId="14" fontId="3" fillId="10" borderId="44" xfId="0" applyNumberFormat="1" applyFont="1" applyFill="1" applyBorder="1"/>
    <xf numFmtId="0" fontId="2" fillId="10" borderId="45" xfId="0" applyFont="1" applyFill="1" applyBorder="1"/>
    <xf numFmtId="14" fontId="13" fillId="10" borderId="46" xfId="0" applyNumberFormat="1" applyFont="1" applyFill="1" applyBorder="1" applyAlignment="1" applyProtection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20" fontId="2" fillId="0" borderId="32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168" fontId="25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6" fillId="0" borderId="0" xfId="0" applyFont="1"/>
    <xf numFmtId="14" fontId="26" fillId="0" borderId="0" xfId="0" applyNumberFormat="1" applyFont="1" applyAlignment="1">
      <alignment horizontal="center" vertical="center"/>
    </xf>
    <xf numFmtId="0" fontId="27" fillId="11" borderId="39" xfId="0" applyFont="1" applyFill="1" applyBorder="1" applyAlignment="1">
      <alignment horizontal="center" vertical="center"/>
    </xf>
    <xf numFmtId="0" fontId="27" fillId="11" borderId="38" xfId="0" applyFont="1" applyFill="1" applyBorder="1" applyAlignment="1">
      <alignment horizontal="center" vertical="center"/>
    </xf>
    <xf numFmtId="0" fontId="28" fillId="9" borderId="1" xfId="0" applyFont="1" applyFill="1" applyBorder="1" applyAlignment="1">
      <alignment horizontal="center" vertical="center"/>
    </xf>
    <xf numFmtId="0" fontId="21" fillId="9" borderId="16" xfId="0" applyFont="1" applyFill="1" applyBorder="1" applyAlignment="1">
      <alignment horizontal="center" vertical="center"/>
    </xf>
    <xf numFmtId="0" fontId="21" fillId="9" borderId="16" xfId="0" applyFont="1" applyFill="1" applyBorder="1" applyAlignment="1">
      <alignment horizontal="center" vertical="center" wrapText="1"/>
    </xf>
    <xf numFmtId="0" fontId="21" fillId="9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 wrapText="1"/>
    </xf>
    <xf numFmtId="0" fontId="21" fillId="9" borderId="35" xfId="0" applyFont="1" applyFill="1" applyBorder="1" applyAlignment="1">
      <alignment horizontal="center" vertical="center"/>
    </xf>
    <xf numFmtId="0" fontId="21" fillId="9" borderId="9" xfId="0" applyFont="1" applyFill="1" applyBorder="1" applyAlignment="1">
      <alignment horizontal="center" vertical="center"/>
    </xf>
    <xf numFmtId="0" fontId="21" fillId="9" borderId="36" xfId="0" applyFont="1" applyFill="1" applyBorder="1" applyAlignment="1">
      <alignment horizontal="center" vertical="center"/>
    </xf>
    <xf numFmtId="0" fontId="21" fillId="9" borderId="40" xfId="0" applyFont="1" applyFill="1" applyBorder="1" applyAlignment="1">
      <alignment horizontal="center" vertical="center"/>
    </xf>
    <xf numFmtId="0" fontId="21" fillId="9" borderId="40" xfId="0" applyFont="1" applyFill="1" applyBorder="1" applyAlignment="1">
      <alignment horizontal="center" vertical="center" wrapText="1"/>
    </xf>
    <xf numFmtId="0" fontId="21" fillId="9" borderId="37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1" fillId="9" borderId="38" xfId="0" applyFont="1" applyFill="1" applyBorder="1" applyAlignment="1">
      <alignment horizontal="center" vertical="center"/>
    </xf>
    <xf numFmtId="14" fontId="27" fillId="11" borderId="0" xfId="0" applyNumberFormat="1" applyFont="1" applyFill="1" applyBorder="1" applyAlignment="1">
      <alignment horizontal="center" vertical="center"/>
    </xf>
    <xf numFmtId="14" fontId="27" fillId="11" borderId="39" xfId="0" applyNumberFormat="1" applyFont="1" applyFill="1" applyBorder="1" applyAlignment="1">
      <alignment horizontal="center" vertical="center"/>
    </xf>
    <xf numFmtId="14" fontId="27" fillId="11" borderId="2" xfId="0" applyNumberFormat="1" applyFont="1" applyFill="1" applyBorder="1" applyAlignment="1">
      <alignment horizontal="center" vertical="center"/>
    </xf>
    <xf numFmtId="14" fontId="27" fillId="11" borderId="38" xfId="0" applyNumberFormat="1" applyFont="1" applyFill="1" applyBorder="1" applyAlignment="1">
      <alignment horizontal="center" vertical="center"/>
    </xf>
    <xf numFmtId="0" fontId="28" fillId="9" borderId="1" xfId="0" applyFont="1" applyFill="1" applyBorder="1" applyAlignment="1">
      <alignment horizontal="center" vertical="center"/>
    </xf>
    <xf numFmtId="14" fontId="21" fillId="9" borderId="35" xfId="0" applyNumberFormat="1" applyFont="1" applyFill="1" applyBorder="1" applyAlignment="1">
      <alignment horizontal="center" vertical="center"/>
    </xf>
    <xf numFmtId="14" fontId="21" fillId="9" borderId="9" xfId="0" applyNumberFormat="1" applyFont="1" applyFill="1" applyBorder="1" applyAlignment="1">
      <alignment horizontal="center" vertical="center"/>
    </xf>
    <xf numFmtId="14" fontId="21" fillId="9" borderId="36" xfId="0" applyNumberFormat="1" applyFont="1" applyFill="1" applyBorder="1" applyAlignment="1">
      <alignment horizontal="center" vertical="center"/>
    </xf>
    <xf numFmtId="14" fontId="21" fillId="9" borderId="37" xfId="0" applyNumberFormat="1" applyFont="1" applyFill="1" applyBorder="1" applyAlignment="1">
      <alignment horizontal="center" vertical="center"/>
    </xf>
    <xf numFmtId="14" fontId="21" fillId="9" borderId="2" xfId="0" applyNumberFormat="1" applyFont="1" applyFill="1" applyBorder="1" applyAlignment="1">
      <alignment horizontal="center" vertical="center"/>
    </xf>
    <xf numFmtId="14" fontId="21" fillId="9" borderId="38" xfId="0" applyNumberFormat="1" applyFont="1" applyFill="1" applyBorder="1" applyAlignment="1">
      <alignment horizontal="center" vertical="center"/>
    </xf>
    <xf numFmtId="0" fontId="29" fillId="9" borderId="19" xfId="0" applyNumberFormat="1" applyFont="1" applyFill="1" applyBorder="1" applyAlignment="1">
      <alignment vertical="center"/>
    </xf>
    <xf numFmtId="0" fontId="29" fillId="9" borderId="19" xfId="0" applyNumberFormat="1" applyFont="1" applyFill="1" applyBorder="1" applyAlignment="1">
      <alignment horizontal="center" vertical="center"/>
    </xf>
    <xf numFmtId="0" fontId="30" fillId="9" borderId="0" xfId="0" applyNumberFormat="1" applyFont="1" applyFill="1" applyBorder="1" applyAlignment="1">
      <alignment horizontal="center" vertical="center"/>
    </xf>
    <xf numFmtId="0" fontId="21" fillId="9" borderId="35" xfId="0" applyFont="1" applyFill="1" applyBorder="1" applyAlignment="1">
      <alignment horizontal="center" vertical="center" wrapText="1"/>
    </xf>
    <xf numFmtId="0" fontId="21" fillId="9" borderId="9" xfId="0" applyFont="1" applyFill="1" applyBorder="1" applyAlignment="1">
      <alignment horizontal="center" vertical="center" wrapText="1"/>
    </xf>
    <xf numFmtId="0" fontId="21" fillId="9" borderId="36" xfId="0" applyFont="1" applyFill="1" applyBorder="1" applyAlignment="1">
      <alignment horizontal="center" vertical="center" wrapText="1"/>
    </xf>
    <xf numFmtId="0" fontId="21" fillId="9" borderId="37" xfId="0" applyFont="1" applyFill="1" applyBorder="1" applyAlignment="1">
      <alignment horizontal="center" vertical="center" wrapText="1"/>
    </xf>
    <xf numFmtId="0" fontId="21" fillId="9" borderId="2" xfId="0" applyFont="1" applyFill="1" applyBorder="1" applyAlignment="1">
      <alignment horizontal="center" vertical="center" wrapText="1"/>
    </xf>
    <xf numFmtId="0" fontId="21" fillId="9" borderId="38" xfId="0" applyFont="1" applyFill="1" applyBorder="1" applyAlignment="1">
      <alignment horizontal="center" vertical="center" wrapText="1"/>
    </xf>
    <xf numFmtId="14" fontId="21" fillId="9" borderId="35" xfId="0" applyNumberFormat="1" applyFont="1" applyFill="1" applyBorder="1" applyAlignment="1">
      <alignment horizontal="center" vertical="center" wrapText="1"/>
    </xf>
    <xf numFmtId="14" fontId="21" fillId="9" borderId="9" xfId="0" applyNumberFormat="1" applyFont="1" applyFill="1" applyBorder="1" applyAlignment="1">
      <alignment horizontal="center" vertical="center" wrapText="1"/>
    </xf>
    <xf numFmtId="14" fontId="21" fillId="9" borderId="36" xfId="0" applyNumberFormat="1" applyFont="1" applyFill="1" applyBorder="1" applyAlignment="1">
      <alignment horizontal="center" vertical="center" wrapText="1"/>
    </xf>
    <xf numFmtId="14" fontId="21" fillId="9" borderId="37" xfId="0" applyNumberFormat="1" applyFont="1" applyFill="1" applyBorder="1" applyAlignment="1">
      <alignment horizontal="center" vertical="center" wrapText="1"/>
    </xf>
    <xf numFmtId="14" fontId="21" fillId="9" borderId="2" xfId="0" applyNumberFormat="1" applyFont="1" applyFill="1" applyBorder="1" applyAlignment="1">
      <alignment horizontal="center" vertical="center" wrapText="1"/>
    </xf>
    <xf numFmtId="14" fontId="21" fillId="9" borderId="38" xfId="0" applyNumberFormat="1" applyFont="1" applyFill="1" applyBorder="1" applyAlignment="1">
      <alignment horizontal="center" vertical="center" wrapText="1"/>
    </xf>
    <xf numFmtId="20" fontId="2" fillId="0" borderId="32" xfId="0" applyNumberFormat="1" applyFont="1" applyBorder="1" applyAlignment="1">
      <alignment horizontal="center" vertical="center"/>
    </xf>
    <xf numFmtId="20" fontId="2" fillId="0" borderId="34" xfId="0" applyNumberFormat="1" applyFont="1" applyBorder="1" applyAlignment="1">
      <alignment horizontal="center" vertical="center"/>
    </xf>
    <xf numFmtId="20" fontId="2" fillId="0" borderId="33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5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C00000"/>
        </patternFill>
      </fill>
    </dxf>
    <dxf>
      <font>
        <color theme="5" tint="0.79998168889431442"/>
      </font>
      <fill>
        <patternFill>
          <bgColor theme="5" tint="-0.24994659260841701"/>
        </patternFill>
      </fill>
    </dxf>
    <dxf>
      <fill>
        <patternFill>
          <bgColor theme="3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 patternType="solid">
          <fgColor theme="0"/>
          <bgColor theme="0" tint="-0.14996795556505021"/>
        </patternFill>
      </fill>
    </dxf>
    <dxf>
      <fill>
        <patternFill patternType="solid">
          <fgColor theme="0"/>
          <bgColor rgb="FFFFC000"/>
        </patternFill>
      </fill>
    </dxf>
    <dxf>
      <font>
        <color theme="1"/>
      </font>
      <fill>
        <patternFill>
          <bgColor theme="6" tint="-0.24994659260841701"/>
        </patternFill>
      </fill>
    </dxf>
    <dxf>
      <fill>
        <patternFill>
          <bgColor theme="3" tint="0.3999450666829432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b/>
        <i/>
        <color rgb="FFFFC000"/>
      </font>
    </dxf>
    <dxf>
      <font>
        <color theme="6" tint="0.79998168889431442"/>
      </font>
      <fill>
        <patternFill>
          <bgColor theme="6" tint="-0.24994659260841701"/>
        </patternFill>
      </fill>
    </dxf>
    <dxf>
      <font>
        <b/>
        <i/>
        <color rgb="FFFFC000"/>
      </font>
    </dxf>
    <dxf>
      <font>
        <color theme="6" tint="0.79998168889431442"/>
      </font>
      <fill>
        <patternFill>
          <bgColor theme="6" tint="-0.24994659260841701"/>
        </patternFill>
      </fill>
    </dxf>
    <dxf>
      <font>
        <b/>
        <i/>
        <color rgb="FFFFC000"/>
      </font>
    </dxf>
    <dxf>
      <border>
        <right style="dashDot">
          <color theme="6" tint="-0.499984740745262"/>
        </right>
        <vertical/>
        <horizontal/>
      </border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colors>
    <mruColors>
      <color rgb="FFFFF7DD"/>
      <color rgb="FFFFF0C1"/>
      <color rgb="FFFFE9A3"/>
      <color rgb="FFFFDA65"/>
      <color rgb="FFF2F6EA"/>
      <color rgb="FF7A0000"/>
      <color rgb="FF5858C8"/>
      <color rgb="FF4343C1"/>
      <color rgb="FF333399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J3" horiz="1" max="600" min="1" page="0" val="3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81</xdr:col>
      <xdr:colOff>118534</xdr:colOff>
      <xdr:row>11</xdr:row>
      <xdr:rowOff>84666</xdr:rowOff>
    </xdr:from>
    <xdr:to>
      <xdr:col>85</xdr:col>
      <xdr:colOff>444501</xdr:colOff>
      <xdr:row>18</xdr:row>
      <xdr:rowOff>2117</xdr:rowOff>
    </xdr:to>
    <xdr:sp macro="" textlink="">
      <xdr:nvSpPr>
        <xdr:cNvPr id="2" name="Rectangle à coins arrondis 1"/>
        <xdr:cNvSpPr/>
      </xdr:nvSpPr>
      <xdr:spPr>
        <a:xfrm>
          <a:off x="18787534" y="1883833"/>
          <a:ext cx="1193800" cy="9652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Colonnes</a:t>
          </a:r>
          <a:r>
            <a:rPr lang="fr-FR" sz="1000" baseline="0"/>
            <a:t> </a:t>
          </a:r>
          <a:r>
            <a:rPr lang="fr-FR" sz="1000"/>
            <a:t>à masquer</a:t>
          </a:r>
        </a:p>
        <a:p>
          <a:pPr algn="ctr"/>
          <a:r>
            <a:rPr lang="fr-FR" sz="1000"/>
            <a:t>Elles sont justes là pour les calculs annuels.</a:t>
          </a:r>
        </a:p>
      </xdr:txBody>
    </xdr:sp>
    <xdr:clientData/>
  </xdr:twoCellAnchor>
  <xdr:twoCellAnchor>
    <xdr:from>
      <xdr:col>19</xdr:col>
      <xdr:colOff>63500</xdr:colOff>
      <xdr:row>25</xdr:row>
      <xdr:rowOff>31751</xdr:rowOff>
    </xdr:from>
    <xdr:to>
      <xdr:col>63</xdr:col>
      <xdr:colOff>84666</xdr:colOff>
      <xdr:row>52</xdr:row>
      <xdr:rowOff>127001</xdr:rowOff>
    </xdr:to>
    <xdr:sp macro="" textlink="">
      <xdr:nvSpPr>
        <xdr:cNvPr id="3" name="Rectangle 2"/>
        <xdr:cNvSpPr/>
      </xdr:nvSpPr>
      <xdr:spPr>
        <a:xfrm>
          <a:off x="5662083" y="4254501"/>
          <a:ext cx="9334500" cy="438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Bonjour, </a:t>
          </a:r>
        </a:p>
        <a:p>
          <a:pPr algn="ctr"/>
          <a:endParaRPr lang="fr-BE" sz="1100"/>
        </a:p>
        <a:p>
          <a:pPr algn="ctr"/>
          <a:r>
            <a:rPr lang="fr-BE" sz="1100"/>
            <a:t>me</a:t>
          </a:r>
          <a:r>
            <a:rPr lang="fr-BE" sz="1100" baseline="0"/>
            <a:t> revoic, me revoila.. :-)</a:t>
          </a:r>
        </a:p>
        <a:p>
          <a:pPr algn="ctr"/>
          <a:r>
            <a:rPr lang="fr-BE" sz="1100" baseline="0"/>
            <a:t>désolé..  :-)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j'aurai besoin de votre aide. </a:t>
          </a:r>
        </a:p>
        <a:p>
          <a:pPr algn="ctr"/>
          <a:r>
            <a:rPr lang="fr-BE" sz="1100" baseline="0"/>
            <a:t>j'ai quelques petites difficultées à réaliser certaines choses.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problème  - 1</a:t>
          </a:r>
        </a:p>
        <a:p>
          <a:pPr algn="ctr"/>
          <a:r>
            <a:rPr lang="fr-BE" sz="1100" baseline="0"/>
            <a:t>j'ai place la formule pour la MFC de la colonne b20:b52.</a:t>
          </a:r>
        </a:p>
        <a:p>
          <a:pPr algn="ctr"/>
          <a:r>
            <a:rPr lang="fr-BE" sz="1100" baseline="0"/>
            <a:t>le hic, c'est que je ne comprends pas pourquoi gaëlle reste en rouge alors qu'il n'y a personne qui est en VA dans la même période qu'elle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problème 2</a:t>
          </a:r>
        </a:p>
        <a:p>
          <a:pPr algn="ctr"/>
          <a:r>
            <a:rPr lang="fr-BE" sz="1100" baseline="0"/>
            <a:t>dans le colonne u5:u13, j'ai une formule avec en plus un texte "j."</a:t>
          </a:r>
        </a:p>
        <a:p>
          <a:pPr algn="ctr"/>
          <a:r>
            <a:rPr lang="fr-BE" sz="1100" baseline="0"/>
            <a:t>dans la colonne de droite x5:x14, j'aimerais avoir un pourcentage (nbre de jour en cm surle nombre de jour d'ouverture soit 220).</a:t>
          </a:r>
        </a:p>
        <a:p>
          <a:pPr algn="ctr"/>
          <a:r>
            <a:rPr lang="fr-BE" sz="1100" baseline="0"/>
            <a:t>j'ai mis la formule =somme(u5/220)</a:t>
          </a:r>
        </a:p>
        <a:p>
          <a:pPr algn="ctr"/>
          <a:r>
            <a:rPr lang="fr-BE" sz="1100" baseline="0"/>
            <a:t>mais problème le texte "j." fausse le calcul. </a:t>
          </a:r>
        </a:p>
        <a:p>
          <a:pPr algn="ctr"/>
          <a:r>
            <a:rPr lang="fr-BE" sz="1100" baseline="0"/>
            <a:t>y a t il moyen de laisser le "j." tout en faisant le calculdupourcentage ? </a:t>
          </a:r>
        </a:p>
        <a:p>
          <a:pPr algn="ctr"/>
          <a:endParaRPr lang="fr-BE" sz="1100" baseline="0"/>
        </a:p>
        <a:p>
          <a:pPr algn="ctr"/>
          <a:endParaRPr lang="fr-BE" sz="1100" baseline="0"/>
        </a:p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G53"/>
  <sheetViews>
    <sheetView showGridLines="0" showZeros="0" tabSelected="1" zoomScale="90" zoomScaleNormal="90" workbookViewId="0">
      <pane ySplit="19" topLeftCell="A20" activePane="bottomLeft" state="frozen"/>
      <selection pane="bottomLeft" activeCell="E14" sqref="E14"/>
    </sheetView>
  </sheetViews>
  <sheetFormatPr baseColWidth="10" defaultRowHeight="12.75" outlineLevelCol="1"/>
  <cols>
    <col min="1" max="1" width="1" style="4" customWidth="1"/>
    <col min="2" max="2" width="9.5703125" style="4" customWidth="1"/>
    <col min="3" max="3" width="10.140625" style="4" customWidth="1"/>
    <col min="4" max="4" width="9.7109375" style="4" customWidth="1"/>
    <col min="5" max="5" width="9.5703125" style="4" customWidth="1"/>
    <col min="6" max="77" width="3.140625" style="4" customWidth="1"/>
    <col min="78" max="78" width="2.28515625" style="4" customWidth="1"/>
    <col min="79" max="81" width="4.28515625" style="4" customWidth="1"/>
    <col min="82" max="82" width="3" style="4" customWidth="1"/>
    <col min="83" max="85" width="3.28515625" style="4" customWidth="1" outlineLevel="1"/>
    <col min="86" max="16384" width="11.42578125" style="4"/>
  </cols>
  <sheetData>
    <row r="1" spans="2:77" ht="18.75">
      <c r="B1" s="63" t="s">
        <v>60</v>
      </c>
      <c r="D1" s="16"/>
      <c r="E1" s="5"/>
      <c r="F1" s="5"/>
      <c r="H1" s="5"/>
      <c r="I1" s="5"/>
      <c r="J1" s="81"/>
      <c r="K1" s="81"/>
      <c r="L1" s="81"/>
      <c r="M1" s="4" t="str">
        <f ca="1">TEXT(F5-SUMIFS($CE$20:$CE$52,$B$20:$B$52,B5)*E5,"[h]:mm") &amp; " (" &amp; TEXT((F5-SUMIFS($CE$20:$CE$52,$B$20:$B$52,B5)*E5)/E5,"0.0") &amp; " j)"</f>
        <v>60:00 (10 j)</v>
      </c>
      <c r="N1" s="81"/>
      <c r="O1" s="81"/>
      <c r="Q1" s="81"/>
      <c r="R1" s="81"/>
      <c r="S1" s="81"/>
      <c r="T1" s="81"/>
      <c r="U1" s="81"/>
      <c r="V1" s="81"/>
      <c r="W1" s="81"/>
      <c r="X1" s="81"/>
      <c r="Y1" s="81"/>
      <c r="AO1" s="66"/>
    </row>
    <row r="2" spans="2:77" ht="8.25" customHeight="1"/>
    <row r="3" spans="2:77" s="128" customFormat="1" ht="13.5" customHeight="1">
      <c r="B3" s="130"/>
      <c r="C3" s="133" t="s">
        <v>69</v>
      </c>
      <c r="D3" s="133" t="s">
        <v>70</v>
      </c>
      <c r="E3" s="134" t="s">
        <v>78</v>
      </c>
      <c r="F3" s="135" t="s">
        <v>10</v>
      </c>
      <c r="G3" s="135"/>
      <c r="H3" s="135"/>
      <c r="I3" s="135" t="s">
        <v>67</v>
      </c>
      <c r="J3" s="135"/>
      <c r="K3" s="135"/>
      <c r="L3" s="136" t="s">
        <v>79</v>
      </c>
      <c r="M3" s="136"/>
      <c r="N3" s="136"/>
      <c r="O3" s="135" t="s">
        <v>65</v>
      </c>
      <c r="P3" s="135"/>
      <c r="Q3" s="135"/>
      <c r="R3" s="135" t="s">
        <v>71</v>
      </c>
      <c r="S3" s="135"/>
      <c r="T3" s="135"/>
      <c r="U3" s="135" t="s">
        <v>66</v>
      </c>
      <c r="V3" s="135"/>
      <c r="W3" s="135"/>
      <c r="X3" s="135" t="s">
        <v>72</v>
      </c>
      <c r="Y3" s="135"/>
      <c r="Z3" s="135"/>
      <c r="AA3" s="137"/>
      <c r="AB3" s="138"/>
      <c r="AC3" s="139"/>
      <c r="AD3" s="137"/>
      <c r="AE3" s="138"/>
      <c r="AF3" s="139"/>
      <c r="AG3" s="137"/>
      <c r="AH3" s="138"/>
      <c r="AI3" s="139"/>
      <c r="AM3" s="145"/>
      <c r="AN3" s="145"/>
      <c r="AO3" s="146"/>
      <c r="AP3" s="150" t="s">
        <v>69</v>
      </c>
      <c r="AQ3" s="151"/>
      <c r="AR3" s="152"/>
      <c r="AS3" s="150" t="s">
        <v>70</v>
      </c>
      <c r="AT3" s="151"/>
      <c r="AU3" s="152"/>
      <c r="AV3" s="165" t="s">
        <v>78</v>
      </c>
      <c r="AW3" s="166"/>
      <c r="AX3" s="167"/>
      <c r="AY3" s="137" t="s">
        <v>10</v>
      </c>
      <c r="AZ3" s="138"/>
      <c r="BA3" s="139"/>
      <c r="BB3" s="137" t="s">
        <v>67</v>
      </c>
      <c r="BC3" s="138"/>
      <c r="BD3" s="139"/>
      <c r="BE3" s="159" t="s">
        <v>79</v>
      </c>
      <c r="BF3" s="160"/>
      <c r="BG3" s="161"/>
      <c r="BH3" s="137" t="s">
        <v>65</v>
      </c>
      <c r="BI3" s="138"/>
      <c r="BJ3" s="139"/>
      <c r="BK3" s="137" t="s">
        <v>71</v>
      </c>
      <c r="BL3" s="138"/>
      <c r="BM3" s="139"/>
      <c r="BN3" s="137" t="s">
        <v>66</v>
      </c>
      <c r="BO3" s="138"/>
      <c r="BP3" s="139"/>
      <c r="BQ3" s="137" t="s">
        <v>72</v>
      </c>
      <c r="BR3" s="138"/>
      <c r="BS3" s="139"/>
      <c r="BT3" s="150"/>
      <c r="BU3" s="151"/>
      <c r="BV3" s="152"/>
      <c r="BW3" s="129"/>
      <c r="BX3" s="129"/>
      <c r="BY3" s="129"/>
    </row>
    <row r="4" spans="2:77" s="128" customFormat="1" ht="13.5" customHeight="1">
      <c r="B4" s="131"/>
      <c r="C4" s="140"/>
      <c r="D4" s="140"/>
      <c r="E4" s="141"/>
      <c r="F4" s="135"/>
      <c r="G4" s="135"/>
      <c r="H4" s="135"/>
      <c r="I4" s="135"/>
      <c r="J4" s="135"/>
      <c r="K4" s="135"/>
      <c r="L4" s="136"/>
      <c r="M4" s="136"/>
      <c r="N4" s="136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42"/>
      <c r="AB4" s="143"/>
      <c r="AC4" s="144"/>
      <c r="AD4" s="142"/>
      <c r="AE4" s="143"/>
      <c r="AF4" s="144"/>
      <c r="AG4" s="142"/>
      <c r="AH4" s="143"/>
      <c r="AI4" s="144"/>
      <c r="AM4" s="147"/>
      <c r="AN4" s="147"/>
      <c r="AO4" s="148"/>
      <c r="AP4" s="153"/>
      <c r="AQ4" s="154"/>
      <c r="AR4" s="155"/>
      <c r="AS4" s="153"/>
      <c r="AT4" s="154"/>
      <c r="AU4" s="155"/>
      <c r="AV4" s="168"/>
      <c r="AW4" s="169"/>
      <c r="AX4" s="170"/>
      <c r="AY4" s="142"/>
      <c r="AZ4" s="143"/>
      <c r="BA4" s="144"/>
      <c r="BB4" s="142"/>
      <c r="BC4" s="143"/>
      <c r="BD4" s="144"/>
      <c r="BE4" s="162"/>
      <c r="BF4" s="163"/>
      <c r="BG4" s="164"/>
      <c r="BH4" s="142"/>
      <c r="BI4" s="143"/>
      <c r="BJ4" s="144"/>
      <c r="BK4" s="142"/>
      <c r="BL4" s="143"/>
      <c r="BM4" s="144"/>
      <c r="BN4" s="142"/>
      <c r="BO4" s="143"/>
      <c r="BP4" s="144"/>
      <c r="BQ4" s="142"/>
      <c r="BR4" s="143"/>
      <c r="BS4" s="144"/>
      <c r="BT4" s="153"/>
      <c r="BU4" s="154"/>
      <c r="BV4" s="155"/>
    </row>
    <row r="5" spans="2:77" ht="13.5" customHeight="1">
      <c r="B5" s="132" t="s">
        <v>13</v>
      </c>
      <c r="C5" s="116">
        <v>40360</v>
      </c>
      <c r="D5" s="116"/>
      <c r="E5" s="117">
        <v>0.23958333333333334</v>
      </c>
      <c r="F5" s="118">
        <v>2.5</v>
      </c>
      <c r="G5" s="118"/>
      <c r="H5" s="118"/>
      <c r="I5" s="119">
        <f t="shared" ref="I5:I13" ca="1" si="0">F5-SUMIFS($CE$20:$CE$52,$B$20:$B$52,B5)*E5</f>
        <v>2.5</v>
      </c>
      <c r="J5" s="119"/>
      <c r="K5" s="119"/>
      <c r="L5" s="120">
        <f>ROUNDUP(F5/E5,2)</f>
        <v>10.44</v>
      </c>
      <c r="M5" s="120"/>
      <c r="N5" s="120"/>
      <c r="O5" s="121">
        <v>0.33333333333333331</v>
      </c>
      <c r="P5" s="121"/>
      <c r="Q5" s="121"/>
      <c r="R5" s="121">
        <v>0.33333333333333331</v>
      </c>
      <c r="S5" s="121"/>
      <c r="T5" s="121"/>
      <c r="U5" s="122">
        <f t="shared" ref="U5:U13" ca="1" si="1">SUMIFS($CG$20:$CG$52,$B$20:$B$52,B5)</f>
        <v>34</v>
      </c>
      <c r="V5" s="122"/>
      <c r="W5" s="122"/>
      <c r="X5" s="123">
        <f ca="1">SUM(U5/220)</f>
        <v>0.15454545454545454</v>
      </c>
      <c r="Y5" s="123"/>
      <c r="Z5" s="123"/>
      <c r="AA5" s="105"/>
      <c r="AB5" s="105"/>
      <c r="AC5" s="105"/>
      <c r="AD5" s="105"/>
      <c r="AE5" s="105"/>
      <c r="AF5" s="105"/>
      <c r="AG5" s="105"/>
      <c r="AH5" s="105"/>
      <c r="AI5" s="105"/>
      <c r="AM5" s="149"/>
      <c r="AN5" s="149"/>
      <c r="AO5" s="149"/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105"/>
      <c r="BM5" s="105"/>
      <c r="BN5" s="105"/>
      <c r="BO5" s="105"/>
      <c r="BP5" s="105"/>
      <c r="BQ5" s="105"/>
      <c r="BR5" s="105"/>
      <c r="BS5" s="105"/>
      <c r="BT5" s="105"/>
      <c r="BU5" s="105"/>
      <c r="BV5" s="105"/>
    </row>
    <row r="6" spans="2:77" ht="13.5" customHeight="1">
      <c r="B6" s="132" t="s">
        <v>61</v>
      </c>
      <c r="C6" s="116">
        <v>40188</v>
      </c>
      <c r="D6" s="124"/>
      <c r="E6" s="117">
        <v>0.3125</v>
      </c>
      <c r="F6" s="118">
        <v>3.5416666666666665</v>
      </c>
      <c r="G6" s="118"/>
      <c r="H6" s="118"/>
      <c r="I6" s="119">
        <f t="shared" ca="1" si="0"/>
        <v>3.5416666666666665</v>
      </c>
      <c r="J6" s="119"/>
      <c r="K6" s="119"/>
      <c r="L6" s="120">
        <f t="shared" ref="L6:L9" si="2">ROUNDUP(F6/E6,2)</f>
        <v>11.34</v>
      </c>
      <c r="M6" s="120"/>
      <c r="N6" s="120"/>
      <c r="O6" s="171">
        <v>0.70833333333333337</v>
      </c>
      <c r="P6" s="172"/>
      <c r="Q6" s="173"/>
      <c r="R6" s="121">
        <v>0.70833333333333337</v>
      </c>
      <c r="S6" s="121"/>
      <c r="T6" s="121"/>
      <c r="U6" s="122">
        <f t="shared" ca="1" si="1"/>
        <v>7</v>
      </c>
      <c r="V6" s="122"/>
      <c r="W6" s="122"/>
      <c r="X6" s="123" t="e">
        <f>SUM(#REF!/220)</f>
        <v>#REF!</v>
      </c>
      <c r="Y6" s="123"/>
      <c r="Z6" s="123"/>
      <c r="AA6" s="105"/>
      <c r="AB6" s="105"/>
      <c r="AC6" s="105"/>
      <c r="AD6" s="105"/>
      <c r="AE6" s="105"/>
      <c r="AF6" s="105"/>
      <c r="AG6" s="105"/>
      <c r="AH6" s="105"/>
      <c r="AI6" s="105"/>
      <c r="AM6" s="149"/>
      <c r="AN6" s="149"/>
      <c r="AO6" s="149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</row>
    <row r="7" spans="2:77" ht="13.5" customHeight="1">
      <c r="B7" s="132" t="s">
        <v>14</v>
      </c>
      <c r="C7" s="116">
        <v>41054</v>
      </c>
      <c r="D7" s="124"/>
      <c r="E7" s="117">
        <v>0.20833333333333334</v>
      </c>
      <c r="F7" s="118">
        <v>3.2291666666666665</v>
      </c>
      <c r="G7" s="118"/>
      <c r="H7" s="118"/>
      <c r="I7" s="119">
        <f t="shared" ca="1" si="0"/>
        <v>3.2291666666666665</v>
      </c>
      <c r="J7" s="119"/>
      <c r="K7" s="119"/>
      <c r="L7" s="120">
        <f t="shared" si="2"/>
        <v>15.5</v>
      </c>
      <c r="M7" s="120"/>
      <c r="N7" s="120"/>
      <c r="O7" s="171">
        <v>0.58333333333333337</v>
      </c>
      <c r="P7" s="172"/>
      <c r="Q7" s="173"/>
      <c r="R7" s="121">
        <v>0.58333333333333337</v>
      </c>
      <c r="S7" s="121"/>
      <c r="T7" s="121"/>
      <c r="U7" s="122">
        <f t="shared" ca="1" si="1"/>
        <v>10</v>
      </c>
      <c r="V7" s="122"/>
      <c r="W7" s="122"/>
      <c r="X7" s="123" t="e">
        <f>SUM(#REF!/220)</f>
        <v>#REF!</v>
      </c>
      <c r="Y7" s="123"/>
      <c r="Z7" s="123"/>
      <c r="AA7" s="105"/>
      <c r="AB7" s="105"/>
      <c r="AC7" s="105"/>
      <c r="AD7" s="105"/>
      <c r="AE7" s="105"/>
      <c r="AF7" s="105"/>
      <c r="AG7" s="105"/>
      <c r="AH7" s="105"/>
      <c r="AI7" s="105"/>
      <c r="AM7" s="149"/>
      <c r="AN7" s="149"/>
      <c r="AO7" s="149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</row>
    <row r="8" spans="2:77" ht="13.5" customHeight="1">
      <c r="B8" s="132" t="s">
        <v>16</v>
      </c>
      <c r="C8" s="116">
        <v>41377</v>
      </c>
      <c r="D8" s="124"/>
      <c r="E8" s="117">
        <v>0.3125</v>
      </c>
      <c r="F8" s="118">
        <v>4.166666666666667</v>
      </c>
      <c r="G8" s="118"/>
      <c r="H8" s="118"/>
      <c r="I8" s="119">
        <f t="shared" ca="1" si="0"/>
        <v>4.166666666666667</v>
      </c>
      <c r="J8" s="119"/>
      <c r="K8" s="119"/>
      <c r="L8" s="120">
        <f t="shared" si="2"/>
        <v>13.34</v>
      </c>
      <c r="M8" s="120"/>
      <c r="N8" s="120"/>
      <c r="O8" s="125"/>
      <c r="P8" s="126"/>
      <c r="Q8" s="127"/>
      <c r="R8" s="122"/>
      <c r="S8" s="122"/>
      <c r="T8" s="122"/>
      <c r="U8" s="122">
        <f t="shared" ca="1" si="1"/>
        <v>11</v>
      </c>
      <c r="V8" s="122"/>
      <c r="W8" s="122"/>
      <c r="X8" s="123" t="e">
        <f>SUM(#REF!/220)</f>
        <v>#REF!</v>
      </c>
      <c r="Y8" s="123"/>
      <c r="Z8" s="123"/>
      <c r="AA8" s="105"/>
      <c r="AB8" s="105"/>
      <c r="AC8" s="105"/>
      <c r="AD8" s="105"/>
      <c r="AE8" s="105"/>
      <c r="AF8" s="105"/>
      <c r="AG8" s="105"/>
      <c r="AH8" s="105"/>
      <c r="AI8" s="105"/>
      <c r="AM8" s="149"/>
      <c r="AN8" s="149"/>
      <c r="AO8" s="149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  <c r="BH8" s="105"/>
      <c r="BI8" s="105"/>
      <c r="BJ8" s="105"/>
      <c r="BK8" s="105"/>
      <c r="BL8" s="105"/>
      <c r="BM8" s="105"/>
      <c r="BN8" s="105"/>
      <c r="BO8" s="105"/>
      <c r="BP8" s="105"/>
      <c r="BQ8" s="105"/>
      <c r="BR8" s="105"/>
      <c r="BS8" s="105"/>
      <c r="BT8" s="105"/>
      <c r="BU8" s="105"/>
      <c r="BV8" s="105"/>
    </row>
    <row r="9" spans="2:77" ht="13.5" customHeight="1">
      <c r="B9" s="132" t="s">
        <v>15</v>
      </c>
      <c r="C9" s="116">
        <v>40360</v>
      </c>
      <c r="D9" s="124"/>
      <c r="E9" s="117">
        <v>0.29166666666666669</v>
      </c>
      <c r="F9" s="118">
        <v>3.5416666666666665</v>
      </c>
      <c r="G9" s="118"/>
      <c r="H9" s="118"/>
      <c r="I9" s="119">
        <f t="shared" ca="1" si="0"/>
        <v>2.6666666666666665</v>
      </c>
      <c r="J9" s="119"/>
      <c r="K9" s="119"/>
      <c r="L9" s="120">
        <f t="shared" si="2"/>
        <v>12.15</v>
      </c>
      <c r="M9" s="120"/>
      <c r="N9" s="120"/>
      <c r="O9" s="125"/>
      <c r="P9" s="126"/>
      <c r="Q9" s="127"/>
      <c r="R9" s="122"/>
      <c r="S9" s="122"/>
      <c r="T9" s="122"/>
      <c r="U9" s="122">
        <f ca="1">SUMIFS($CG$20:$CG$52,$B$20:$B$52,B9)</f>
        <v>0</v>
      </c>
      <c r="V9" s="122"/>
      <c r="W9" s="122"/>
      <c r="X9" s="123" t="e">
        <f>SUM(#REF!/220)</f>
        <v>#REF!</v>
      </c>
      <c r="Y9" s="123"/>
      <c r="Z9" s="123"/>
      <c r="AA9" s="105"/>
      <c r="AB9" s="105"/>
      <c r="AC9" s="105"/>
      <c r="AD9" s="105"/>
      <c r="AE9" s="105"/>
      <c r="AF9" s="105"/>
      <c r="AG9" s="105"/>
      <c r="AH9" s="105"/>
      <c r="AI9" s="105"/>
      <c r="AM9" s="149"/>
      <c r="AN9" s="149"/>
      <c r="AO9" s="149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</row>
    <row r="10" spans="2:77" ht="13.5" customHeight="1">
      <c r="B10" s="132" t="s">
        <v>68</v>
      </c>
      <c r="C10" s="116">
        <v>40188</v>
      </c>
      <c r="D10" s="124"/>
      <c r="E10" s="117">
        <v>0.17708333333333334</v>
      </c>
      <c r="F10" s="118">
        <v>4.166666666666667</v>
      </c>
      <c r="G10" s="118"/>
      <c r="H10" s="118"/>
      <c r="I10" s="119">
        <f t="shared" ca="1" si="0"/>
        <v>4.166666666666667</v>
      </c>
      <c r="J10" s="119"/>
      <c r="K10" s="119"/>
      <c r="L10" s="120">
        <f>ROUNDUP(F10/E10,2)</f>
        <v>23.53</v>
      </c>
      <c r="M10" s="120"/>
      <c r="N10" s="120"/>
      <c r="O10" s="125"/>
      <c r="P10" s="126"/>
      <c r="Q10" s="127"/>
      <c r="R10" s="122"/>
      <c r="S10" s="122"/>
      <c r="T10" s="122"/>
      <c r="U10" s="122">
        <f t="shared" ca="1" si="1"/>
        <v>5</v>
      </c>
      <c r="V10" s="122"/>
      <c r="W10" s="122"/>
      <c r="X10" s="123" t="e">
        <f>SUM(#REF!/220)</f>
        <v>#REF!</v>
      </c>
      <c r="Y10" s="123"/>
      <c r="Z10" s="123"/>
      <c r="AA10" s="105"/>
      <c r="AB10" s="105"/>
      <c r="AC10" s="105"/>
      <c r="AD10" s="105"/>
      <c r="AE10" s="105"/>
      <c r="AF10" s="105"/>
      <c r="AG10" s="105"/>
      <c r="AH10" s="105"/>
      <c r="AI10" s="105"/>
      <c r="AM10" s="149"/>
      <c r="AN10" s="149"/>
      <c r="AO10" s="149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</row>
    <row r="11" spans="2:77" ht="13.5" customHeight="1">
      <c r="B11" s="132" t="s">
        <v>17</v>
      </c>
      <c r="C11" s="116">
        <v>40188</v>
      </c>
      <c r="D11" s="124"/>
      <c r="E11" s="117">
        <v>0.20833333333333334</v>
      </c>
      <c r="F11" s="118">
        <v>2.5</v>
      </c>
      <c r="G11" s="118"/>
      <c r="H11" s="118"/>
      <c r="I11" s="119">
        <f t="shared" ca="1" si="0"/>
        <v>1.875</v>
      </c>
      <c r="J11" s="119"/>
      <c r="K11" s="119"/>
      <c r="L11" s="120">
        <f>ROUNDUP(F11/E11,2)</f>
        <v>12</v>
      </c>
      <c r="M11" s="120"/>
      <c r="N11" s="120"/>
      <c r="O11" s="125"/>
      <c r="P11" s="126"/>
      <c r="Q11" s="127"/>
      <c r="R11" s="122"/>
      <c r="S11" s="122"/>
      <c r="T11" s="122"/>
      <c r="U11" s="122">
        <f t="shared" ca="1" si="1"/>
        <v>6</v>
      </c>
      <c r="V11" s="122"/>
      <c r="W11" s="122"/>
      <c r="X11" s="123" t="e">
        <f>SUM(#REF!/220)</f>
        <v>#REF!</v>
      </c>
      <c r="Y11" s="123"/>
      <c r="Z11" s="123"/>
      <c r="AA11" s="105"/>
      <c r="AB11" s="105"/>
      <c r="AC11" s="105"/>
      <c r="AD11" s="105"/>
      <c r="AE11" s="105"/>
      <c r="AF11" s="105"/>
      <c r="AG11" s="105"/>
      <c r="AH11" s="105"/>
      <c r="AI11" s="105"/>
      <c r="AM11" s="149"/>
      <c r="AN11" s="149"/>
      <c r="AO11" s="149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</row>
    <row r="12" spans="2:77" ht="13.5" customHeight="1">
      <c r="B12" s="132" t="s">
        <v>73</v>
      </c>
      <c r="C12" s="116">
        <v>40188</v>
      </c>
      <c r="D12" s="124"/>
      <c r="E12" s="117">
        <v>0.15833333333333333</v>
      </c>
      <c r="F12" s="118">
        <v>4.166666666666667</v>
      </c>
      <c r="G12" s="118"/>
      <c r="H12" s="118"/>
      <c r="I12" s="119">
        <f t="shared" si="0"/>
        <v>4.166666666666667</v>
      </c>
      <c r="J12" s="119"/>
      <c r="K12" s="119"/>
      <c r="L12" s="120">
        <f t="shared" ref="L12:L13" si="3">ROUNDUP(F12/E12,2)</f>
        <v>26.32</v>
      </c>
      <c r="M12" s="120"/>
      <c r="N12" s="120"/>
      <c r="O12" s="125"/>
      <c r="P12" s="126"/>
      <c r="Q12" s="127"/>
      <c r="R12" s="125"/>
      <c r="S12" s="126"/>
      <c r="T12" s="127"/>
      <c r="U12" s="122">
        <f t="shared" si="1"/>
        <v>0</v>
      </c>
      <c r="V12" s="122"/>
      <c r="W12" s="122"/>
      <c r="X12" s="123" t="e">
        <f>SUM(#REF!/220)</f>
        <v>#REF!</v>
      </c>
      <c r="Y12" s="123"/>
      <c r="Z12" s="123"/>
      <c r="AA12" s="105"/>
      <c r="AB12" s="105"/>
      <c r="AC12" s="105"/>
      <c r="AD12" s="105"/>
      <c r="AE12" s="105"/>
      <c r="AF12" s="105"/>
      <c r="AG12" s="105"/>
      <c r="AH12" s="105"/>
      <c r="AI12" s="105"/>
      <c r="AM12" s="149"/>
      <c r="AN12" s="149"/>
      <c r="AO12" s="149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</row>
    <row r="13" spans="2:77" ht="13.5" customHeight="1">
      <c r="B13" s="132" t="s">
        <v>77</v>
      </c>
      <c r="C13" s="116">
        <v>40188</v>
      </c>
      <c r="D13" s="124"/>
      <c r="E13" s="117">
        <v>0.15833333333333333</v>
      </c>
      <c r="F13" s="118">
        <v>4.166666666666667</v>
      </c>
      <c r="G13" s="118"/>
      <c r="H13" s="118"/>
      <c r="I13" s="119">
        <f t="shared" si="0"/>
        <v>4.166666666666667</v>
      </c>
      <c r="J13" s="119"/>
      <c r="K13" s="119"/>
      <c r="L13" s="120">
        <f t="shared" si="3"/>
        <v>26.32</v>
      </c>
      <c r="M13" s="120"/>
      <c r="N13" s="120"/>
      <c r="O13" s="125"/>
      <c r="P13" s="126"/>
      <c r="Q13" s="127"/>
      <c r="R13" s="125"/>
      <c r="S13" s="126"/>
      <c r="T13" s="127"/>
      <c r="U13" s="122">
        <f t="shared" si="1"/>
        <v>0</v>
      </c>
      <c r="V13" s="122"/>
      <c r="W13" s="122"/>
      <c r="X13" s="123" t="e">
        <f>SUM(#REF!/220)</f>
        <v>#REF!</v>
      </c>
      <c r="Y13" s="123"/>
      <c r="Z13" s="123"/>
      <c r="AA13" s="105"/>
      <c r="AB13" s="105"/>
      <c r="AC13" s="105"/>
      <c r="AD13" s="105"/>
      <c r="AE13" s="105"/>
      <c r="AF13" s="105"/>
      <c r="AG13" s="105"/>
      <c r="AH13" s="105"/>
      <c r="AI13" s="105"/>
      <c r="AM13" s="149"/>
      <c r="AN13" s="149"/>
      <c r="AO13" s="149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</row>
    <row r="14" spans="2:77" ht="12.75" customHeight="1">
      <c r="B14" s="101"/>
      <c r="C14" s="102"/>
      <c r="D14" s="101"/>
      <c r="E14" s="101"/>
      <c r="F14" s="101"/>
      <c r="G14" s="103"/>
      <c r="H14" s="103"/>
      <c r="I14" s="103"/>
      <c r="J14" s="104"/>
      <c r="K14" s="104"/>
      <c r="L14" s="104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V14" s="16"/>
      <c r="AW14" s="16"/>
      <c r="AX14" s="16"/>
      <c r="AY14" s="16"/>
      <c r="AZ14" s="16"/>
      <c r="BA14" s="16"/>
      <c r="BB14" s="16"/>
      <c r="BC14" s="16"/>
      <c r="BD14" s="16"/>
    </row>
    <row r="15" spans="2:77" ht="12.75" customHeight="1">
      <c r="B15" s="101"/>
      <c r="C15" s="102"/>
      <c r="D15" s="101"/>
      <c r="E15" s="101"/>
      <c r="F15" s="101"/>
      <c r="G15" s="103"/>
      <c r="H15" s="103"/>
      <c r="I15" s="103"/>
      <c r="J15" s="104"/>
      <c r="K15" s="104"/>
      <c r="L15" s="104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V15" s="16"/>
      <c r="AW15" s="16"/>
      <c r="AX15" s="16"/>
      <c r="AY15" s="16"/>
      <c r="AZ15" s="16"/>
      <c r="BA15" s="16"/>
      <c r="BB15" s="16"/>
      <c r="BC15" s="16"/>
      <c r="BD15" s="16"/>
    </row>
    <row r="16" spans="2:77" ht="8.25" customHeight="1">
      <c r="C16" s="16"/>
      <c r="D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</row>
    <row r="17" spans="2:85" ht="25.5" customHeight="1">
      <c r="C17" s="77"/>
      <c r="D17" s="158">
        <v>2014</v>
      </c>
      <c r="E17" s="89">
        <v>1</v>
      </c>
      <c r="F17" s="113"/>
      <c r="G17" s="156"/>
      <c r="H17" s="156"/>
      <c r="I17" s="156"/>
      <c r="J17" s="156"/>
      <c r="K17" s="156"/>
      <c r="L17" s="157" t="str">
        <f>IF(DAY(K18)&lt;=16,TEXT(K18,"mmmm"),"")</f>
        <v>janvier</v>
      </c>
      <c r="M17" s="157"/>
      <c r="N17" s="157"/>
      <c r="O17" s="157"/>
      <c r="P17" s="157"/>
      <c r="Q17" s="157"/>
      <c r="R17" s="157"/>
      <c r="S17" s="157"/>
      <c r="T17" s="157"/>
      <c r="U17" s="157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157" t="str">
        <f>IF(DAY(AJ18)=10,TEXT(AJ18,"mmmm"),"")</f>
        <v>février</v>
      </c>
      <c r="AK17" s="157"/>
      <c r="AL17" s="157"/>
      <c r="AM17" s="157"/>
      <c r="AN17" s="157"/>
      <c r="AO17" s="157"/>
      <c r="AP17" s="157"/>
      <c r="AQ17" s="157"/>
      <c r="AR17" s="157"/>
      <c r="AS17" s="157"/>
      <c r="AT17" s="157"/>
      <c r="AU17" s="90"/>
      <c r="AV17" s="90"/>
      <c r="AW17" s="90"/>
      <c r="AX17" s="90"/>
      <c r="AY17" s="90"/>
      <c r="AZ17" s="90"/>
      <c r="BA17" s="90"/>
      <c r="BB17" s="90"/>
      <c r="BC17" s="90"/>
      <c r="BD17" s="90"/>
      <c r="BE17" s="90"/>
      <c r="BF17" s="90"/>
      <c r="BG17" s="90"/>
      <c r="BH17" s="90"/>
      <c r="BI17" s="157" t="str">
        <f>IF(DAY(BI18)&lt;=5,TEXT(BI18,"mmmm"),"")</f>
        <v/>
      </c>
      <c r="BJ17" s="157"/>
      <c r="BK17" s="157"/>
      <c r="BL17" s="157"/>
      <c r="BM17" s="157"/>
      <c r="BN17" s="157"/>
      <c r="BO17" s="157"/>
      <c r="BP17" s="157"/>
      <c r="BQ17" s="157"/>
      <c r="BR17" s="90"/>
      <c r="BS17" s="91"/>
      <c r="BT17" s="91"/>
      <c r="BU17" s="91"/>
      <c r="BV17" s="91"/>
      <c r="BW17" s="91"/>
      <c r="BX17" s="91"/>
      <c r="BY17" s="91"/>
      <c r="CA17" s="107"/>
      <c r="CB17" s="107"/>
      <c r="CC17" s="107"/>
    </row>
    <row r="18" spans="2:85" ht="12.75" customHeight="1">
      <c r="F18" s="114"/>
      <c r="G18" s="110">
        <f t="shared" ref="G18" si="4">H18-1</f>
        <v>41651</v>
      </c>
      <c r="H18" s="71">
        <f t="shared" ref="H18" si="5">I18-1</f>
        <v>41652</v>
      </c>
      <c r="I18" s="71">
        <f t="shared" ref="I18" si="6">J18-1</f>
        <v>41653</v>
      </c>
      <c r="J18" s="71">
        <f t="shared" ref="J18" si="7">K18-1</f>
        <v>41654</v>
      </c>
      <c r="K18" s="71">
        <f t="shared" ref="K18:Y18" si="8">L18-1</f>
        <v>41655</v>
      </c>
      <c r="L18" s="71">
        <f t="shared" si="8"/>
        <v>41656</v>
      </c>
      <c r="M18" s="71">
        <f t="shared" si="8"/>
        <v>41657</v>
      </c>
      <c r="N18" s="71">
        <f t="shared" si="8"/>
        <v>41658</v>
      </c>
      <c r="O18" s="71">
        <f t="shared" si="8"/>
        <v>41659</v>
      </c>
      <c r="P18" s="71">
        <f t="shared" si="8"/>
        <v>41660</v>
      </c>
      <c r="Q18" s="71">
        <f t="shared" si="8"/>
        <v>41661</v>
      </c>
      <c r="R18" s="71">
        <f t="shared" si="8"/>
        <v>41662</v>
      </c>
      <c r="S18" s="71">
        <f t="shared" si="8"/>
        <v>41663</v>
      </c>
      <c r="T18" s="71">
        <f t="shared" si="8"/>
        <v>41664</v>
      </c>
      <c r="U18" s="71">
        <f t="shared" si="8"/>
        <v>41665</v>
      </c>
      <c r="V18" s="71">
        <f t="shared" si="8"/>
        <v>41666</v>
      </c>
      <c r="W18" s="71">
        <f t="shared" si="8"/>
        <v>41667</v>
      </c>
      <c r="X18" s="71">
        <f t="shared" si="8"/>
        <v>41668</v>
      </c>
      <c r="Y18" s="71">
        <f t="shared" si="8"/>
        <v>41669</v>
      </c>
      <c r="Z18" s="71">
        <f>AA18-1</f>
        <v>41670</v>
      </c>
      <c r="AA18" s="71">
        <f>EDATE(DATE(D17,1,1),E17)</f>
        <v>41671</v>
      </c>
      <c r="AB18" s="71">
        <f t="shared" ref="AB18:BR18" si="9">AA18+1</f>
        <v>41672</v>
      </c>
      <c r="AC18" s="71">
        <f t="shared" si="9"/>
        <v>41673</v>
      </c>
      <c r="AD18" s="71">
        <f t="shared" si="9"/>
        <v>41674</v>
      </c>
      <c r="AE18" s="71">
        <f t="shared" si="9"/>
        <v>41675</v>
      </c>
      <c r="AF18" s="71">
        <f t="shared" si="9"/>
        <v>41676</v>
      </c>
      <c r="AG18" s="71">
        <f t="shared" si="9"/>
        <v>41677</v>
      </c>
      <c r="AH18" s="71">
        <f t="shared" si="9"/>
        <v>41678</v>
      </c>
      <c r="AI18" s="71">
        <f t="shared" si="9"/>
        <v>41679</v>
      </c>
      <c r="AJ18" s="71">
        <f t="shared" si="9"/>
        <v>41680</v>
      </c>
      <c r="AK18" s="71">
        <f t="shared" si="9"/>
        <v>41681</v>
      </c>
      <c r="AL18" s="71">
        <f t="shared" si="9"/>
        <v>41682</v>
      </c>
      <c r="AM18" s="71">
        <f t="shared" si="9"/>
        <v>41683</v>
      </c>
      <c r="AN18" s="71">
        <f t="shared" si="9"/>
        <v>41684</v>
      </c>
      <c r="AO18" s="71">
        <f t="shared" si="9"/>
        <v>41685</v>
      </c>
      <c r="AP18" s="71">
        <f t="shared" si="9"/>
        <v>41686</v>
      </c>
      <c r="AQ18" s="71">
        <f t="shared" si="9"/>
        <v>41687</v>
      </c>
      <c r="AR18" s="71">
        <f t="shared" si="9"/>
        <v>41688</v>
      </c>
      <c r="AS18" s="71">
        <f t="shared" si="9"/>
        <v>41689</v>
      </c>
      <c r="AT18" s="71">
        <f t="shared" si="9"/>
        <v>41690</v>
      </c>
      <c r="AU18" s="71">
        <f t="shared" si="9"/>
        <v>41691</v>
      </c>
      <c r="AV18" s="71">
        <f t="shared" si="9"/>
        <v>41692</v>
      </c>
      <c r="AW18" s="71">
        <f t="shared" si="9"/>
        <v>41693</v>
      </c>
      <c r="AX18" s="71">
        <f t="shared" si="9"/>
        <v>41694</v>
      </c>
      <c r="AY18" s="71">
        <f t="shared" si="9"/>
        <v>41695</v>
      </c>
      <c r="AZ18" s="71">
        <f t="shared" si="9"/>
        <v>41696</v>
      </c>
      <c r="BA18" s="71">
        <f t="shared" si="9"/>
        <v>41697</v>
      </c>
      <c r="BB18" s="71">
        <f t="shared" si="9"/>
        <v>41698</v>
      </c>
      <c r="BC18" s="71">
        <f t="shared" si="9"/>
        <v>41699</v>
      </c>
      <c r="BD18" s="71">
        <f t="shared" si="9"/>
        <v>41700</v>
      </c>
      <c r="BE18" s="71">
        <f t="shared" si="9"/>
        <v>41701</v>
      </c>
      <c r="BF18" s="71">
        <f t="shared" si="9"/>
        <v>41702</v>
      </c>
      <c r="BG18" s="71">
        <f t="shared" si="9"/>
        <v>41703</v>
      </c>
      <c r="BH18" s="71">
        <f t="shared" si="9"/>
        <v>41704</v>
      </c>
      <c r="BI18" s="71">
        <f t="shared" si="9"/>
        <v>41705</v>
      </c>
      <c r="BJ18" s="71">
        <f t="shared" si="9"/>
        <v>41706</v>
      </c>
      <c r="BK18" s="71">
        <f t="shared" si="9"/>
        <v>41707</v>
      </c>
      <c r="BL18" s="71">
        <f t="shared" si="9"/>
        <v>41708</v>
      </c>
      <c r="BM18" s="71">
        <f t="shared" si="9"/>
        <v>41709</v>
      </c>
      <c r="BN18" s="71">
        <f t="shared" si="9"/>
        <v>41710</v>
      </c>
      <c r="BO18" s="71">
        <f t="shared" si="9"/>
        <v>41711</v>
      </c>
      <c r="BP18" s="71">
        <f t="shared" si="9"/>
        <v>41712</v>
      </c>
      <c r="BQ18" s="71">
        <f t="shared" si="9"/>
        <v>41713</v>
      </c>
      <c r="BR18" s="71">
        <f t="shared" si="9"/>
        <v>41714</v>
      </c>
      <c r="BS18" s="71">
        <f t="shared" ref="BS18" si="10">BR18+1</f>
        <v>41715</v>
      </c>
      <c r="BT18" s="71">
        <f t="shared" ref="BT18" si="11">BS18+1</f>
        <v>41716</v>
      </c>
      <c r="BU18" s="71">
        <f t="shared" ref="BU18" si="12">BT18+1</f>
        <v>41717</v>
      </c>
      <c r="BV18" s="71">
        <f t="shared" ref="BV18" si="13">BU18+1</f>
        <v>41718</v>
      </c>
      <c r="BW18" s="71">
        <f t="shared" ref="BW18" si="14">BV18+1</f>
        <v>41719</v>
      </c>
      <c r="BX18" s="71">
        <f t="shared" ref="BX18" si="15">BW18+1</f>
        <v>41720</v>
      </c>
      <c r="BY18" s="71">
        <f t="shared" ref="BY18" si="16">BX18+1</f>
        <v>41721</v>
      </c>
      <c r="CA18" s="106" t="s">
        <v>10</v>
      </c>
      <c r="CB18" s="106" t="s">
        <v>64</v>
      </c>
      <c r="CC18" s="106" t="s">
        <v>19</v>
      </c>
    </row>
    <row r="19" spans="2:85" ht="12" customHeight="1">
      <c r="B19" s="60" t="s">
        <v>0</v>
      </c>
      <c r="C19" s="60" t="s">
        <v>62</v>
      </c>
      <c r="D19" s="61" t="s">
        <v>1</v>
      </c>
      <c r="E19" s="61" t="s">
        <v>2</v>
      </c>
      <c r="F19" s="115"/>
      <c r="G19" s="111" t="str">
        <f t="shared" ref="G19:I19" si="17">LEFT(TEXT(G18,"jjj."),1)</f>
        <v>d</v>
      </c>
      <c r="H19" s="78" t="str">
        <f t="shared" si="17"/>
        <v>l</v>
      </c>
      <c r="I19" s="78" t="str">
        <f t="shared" si="17"/>
        <v>m</v>
      </c>
      <c r="J19" s="78" t="str">
        <f>LEFT(TEXT(J18,"jjj."),1)</f>
        <v>m</v>
      </c>
      <c r="K19" s="72" t="str">
        <f>LEFT(TEXT(K18,"jjj."),1)</f>
        <v>j</v>
      </c>
      <c r="L19" s="72" t="str">
        <f t="shared" ref="L19:N19" si="18">LEFT(TEXT(L18,"jjj."),1)</f>
        <v>v</v>
      </c>
      <c r="M19" s="72" t="str">
        <f t="shared" si="18"/>
        <v>s</v>
      </c>
      <c r="N19" s="72" t="str">
        <f t="shared" si="18"/>
        <v>d</v>
      </c>
      <c r="O19" s="72" t="str">
        <f t="shared" ref="O19:Y19" si="19">LEFT(TEXT(O18,"jjj."),1)</f>
        <v>l</v>
      </c>
      <c r="P19" s="73" t="str">
        <f t="shared" si="19"/>
        <v>m</v>
      </c>
      <c r="Q19" s="72" t="str">
        <f t="shared" si="19"/>
        <v>m</v>
      </c>
      <c r="R19" s="73" t="str">
        <f t="shared" si="19"/>
        <v>j</v>
      </c>
      <c r="S19" s="72" t="str">
        <f t="shared" si="19"/>
        <v>v</v>
      </c>
      <c r="T19" s="73" t="str">
        <f t="shared" si="19"/>
        <v>s</v>
      </c>
      <c r="U19" s="72" t="str">
        <f t="shared" si="19"/>
        <v>d</v>
      </c>
      <c r="V19" s="73" t="str">
        <f t="shared" si="19"/>
        <v>l</v>
      </c>
      <c r="W19" s="72" t="str">
        <f t="shared" si="19"/>
        <v>m</v>
      </c>
      <c r="X19" s="73" t="str">
        <f t="shared" si="19"/>
        <v>m</v>
      </c>
      <c r="Y19" s="72" t="str">
        <f t="shared" si="19"/>
        <v>j</v>
      </c>
      <c r="Z19" s="69" t="str">
        <f t="shared" ref="Z19:BY19" si="20">LEFT(TEXT(Z18,"jjj."),1)</f>
        <v>v</v>
      </c>
      <c r="AA19" s="58" t="str">
        <f t="shared" si="20"/>
        <v>s</v>
      </c>
      <c r="AB19" s="58" t="str">
        <f t="shared" si="20"/>
        <v>d</v>
      </c>
      <c r="AC19" s="58" t="str">
        <f t="shared" si="20"/>
        <v>l</v>
      </c>
      <c r="AD19" s="58" t="str">
        <f t="shared" si="20"/>
        <v>m</v>
      </c>
      <c r="AE19" s="58" t="str">
        <f t="shared" si="20"/>
        <v>m</v>
      </c>
      <c r="AF19" s="58" t="str">
        <f t="shared" si="20"/>
        <v>j</v>
      </c>
      <c r="AG19" s="58" t="str">
        <f t="shared" si="20"/>
        <v>v</v>
      </c>
      <c r="AH19" s="58" t="str">
        <f t="shared" si="20"/>
        <v>s</v>
      </c>
      <c r="AI19" s="58" t="str">
        <f t="shared" si="20"/>
        <v>d</v>
      </c>
      <c r="AJ19" s="58" t="str">
        <f t="shared" si="20"/>
        <v>l</v>
      </c>
      <c r="AK19" s="58" t="str">
        <f t="shared" si="20"/>
        <v>m</v>
      </c>
      <c r="AL19" s="58" t="str">
        <f t="shared" si="20"/>
        <v>m</v>
      </c>
      <c r="AM19" s="58" t="str">
        <f t="shared" si="20"/>
        <v>j</v>
      </c>
      <c r="AN19" s="58" t="str">
        <f t="shared" si="20"/>
        <v>v</v>
      </c>
      <c r="AO19" s="58" t="str">
        <f t="shared" si="20"/>
        <v>s</v>
      </c>
      <c r="AP19" s="58" t="str">
        <f t="shared" si="20"/>
        <v>d</v>
      </c>
      <c r="AQ19" s="58" t="str">
        <f t="shared" si="20"/>
        <v>l</v>
      </c>
      <c r="AR19" s="58" t="str">
        <f t="shared" si="20"/>
        <v>m</v>
      </c>
      <c r="AS19" s="58" t="str">
        <f t="shared" si="20"/>
        <v>m</v>
      </c>
      <c r="AT19" s="58" t="str">
        <f t="shared" si="20"/>
        <v>j</v>
      </c>
      <c r="AU19" s="58" t="str">
        <f t="shared" si="20"/>
        <v>v</v>
      </c>
      <c r="AV19" s="58" t="str">
        <f t="shared" si="20"/>
        <v>s</v>
      </c>
      <c r="AW19" s="58" t="str">
        <f t="shared" si="20"/>
        <v>d</v>
      </c>
      <c r="AX19" s="58" t="str">
        <f t="shared" si="20"/>
        <v>l</v>
      </c>
      <c r="AY19" s="58" t="str">
        <f t="shared" si="20"/>
        <v>m</v>
      </c>
      <c r="AZ19" s="58" t="str">
        <f t="shared" si="20"/>
        <v>m</v>
      </c>
      <c r="BA19" s="58" t="str">
        <f t="shared" si="20"/>
        <v>j</v>
      </c>
      <c r="BB19" s="58" t="str">
        <f t="shared" si="20"/>
        <v>v</v>
      </c>
      <c r="BC19" s="70" t="str">
        <f t="shared" si="20"/>
        <v>s</v>
      </c>
      <c r="BD19" s="73" t="str">
        <f t="shared" si="20"/>
        <v>d</v>
      </c>
      <c r="BE19" s="74" t="str">
        <f t="shared" si="20"/>
        <v>l</v>
      </c>
      <c r="BF19" s="72" t="str">
        <f t="shared" si="20"/>
        <v>m</v>
      </c>
      <c r="BG19" s="72" t="str">
        <f t="shared" si="20"/>
        <v>m</v>
      </c>
      <c r="BH19" s="72" t="str">
        <f t="shared" si="20"/>
        <v>j</v>
      </c>
      <c r="BI19" s="72" t="str">
        <f t="shared" si="20"/>
        <v>v</v>
      </c>
      <c r="BJ19" s="72" t="str">
        <f t="shared" si="20"/>
        <v>s</v>
      </c>
      <c r="BK19" s="72" t="str">
        <f t="shared" si="20"/>
        <v>d</v>
      </c>
      <c r="BL19" s="72" t="str">
        <f t="shared" si="20"/>
        <v>l</v>
      </c>
      <c r="BM19" s="72" t="str">
        <f t="shared" si="20"/>
        <v>m</v>
      </c>
      <c r="BN19" s="72" t="str">
        <f t="shared" si="20"/>
        <v>m</v>
      </c>
      <c r="BO19" s="72" t="str">
        <f t="shared" si="20"/>
        <v>j</v>
      </c>
      <c r="BP19" s="72" t="str">
        <f t="shared" si="20"/>
        <v>v</v>
      </c>
      <c r="BQ19" s="72" t="str">
        <f t="shared" si="20"/>
        <v>s</v>
      </c>
      <c r="BR19" s="72" t="str">
        <f t="shared" si="20"/>
        <v>d</v>
      </c>
      <c r="BS19" s="72" t="str">
        <f t="shared" si="20"/>
        <v>l</v>
      </c>
      <c r="BT19" s="72" t="str">
        <f t="shared" si="20"/>
        <v>m</v>
      </c>
      <c r="BU19" s="72" t="str">
        <f t="shared" si="20"/>
        <v>m</v>
      </c>
      <c r="BV19" s="72" t="str">
        <f t="shared" si="20"/>
        <v>j</v>
      </c>
      <c r="BW19" s="72" t="str">
        <f t="shared" si="20"/>
        <v>v</v>
      </c>
      <c r="BX19" s="72" t="str">
        <f t="shared" si="20"/>
        <v>s</v>
      </c>
      <c r="BY19" s="72" t="str">
        <f t="shared" si="20"/>
        <v>d</v>
      </c>
      <c r="CA19" s="106"/>
      <c r="CB19" s="106"/>
      <c r="CC19" s="106"/>
    </row>
    <row r="20" spans="2:85">
      <c r="B20" s="62" t="s">
        <v>13</v>
      </c>
      <c r="C20" s="62" t="s">
        <v>19</v>
      </c>
      <c r="D20" s="67">
        <v>41640</v>
      </c>
      <c r="E20" s="95">
        <v>41670</v>
      </c>
      <c r="F20" s="112"/>
      <c r="G20" s="99"/>
      <c r="H20" s="99"/>
      <c r="I20" s="99"/>
      <c r="J20" s="84"/>
      <c r="K20" s="97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4"/>
      <c r="BE20" s="84"/>
      <c r="BF20" s="84"/>
      <c r="BG20" s="84"/>
      <c r="BH20" s="84"/>
      <c r="BI20" s="84"/>
      <c r="BJ20" s="84"/>
      <c r="BK20" s="84"/>
      <c r="BL20" s="84"/>
      <c r="BM20" s="84"/>
      <c r="BN20" s="84"/>
      <c r="BO20" s="84"/>
      <c r="BP20" s="84"/>
      <c r="BQ20" s="92"/>
      <c r="BR20" s="94"/>
      <c r="BS20" s="94"/>
      <c r="BT20" s="94"/>
      <c r="BU20" s="94"/>
      <c r="BV20" s="94"/>
      <c r="BW20" s="94"/>
      <c r="BX20" s="94"/>
      <c r="BY20" s="94"/>
      <c r="BZ20" s="79"/>
      <c r="CA20" s="59" t="str">
        <f t="shared" ref="CA20:CA52" ca="1" si="21">IF($C20=CA$18,SUMPRODUCT((WEEKDAY(ROW(INDIRECT($D20&amp;":"&amp;$E20)),2)&lt;6)*(COUNTIF(data_aw4,ROW(INDIRECT($D20&amp;":"&amp;$E20)))=0)*(MONTH(ROW(INDIRECT($D20&amp;":"&amp;$E20)))=MONTH(AB$18))*(COUNTIF(data_aw5,ROW(INDIRECT($D20&amp;":"&amp;$E20)))=0)),"")</f>
        <v/>
      </c>
      <c r="CB20" s="59" t="str">
        <f t="shared" ref="CB20:CB52" ca="1" si="22">IF($C20=CB$18,SUMPRODUCT((WEEKDAY(ROW(INDIRECT($D20&amp;":"&amp;$E20)),2)&lt;6)*(COUNTIF(data_aw4,ROW(INDIRECT($D20&amp;":"&amp;$E20)))=0)*(MONTH(ROW(INDIRECT($D20&amp;":"&amp;$E20)))=MONTH(AC$18))*(COUNTIF(data_aw5,ROW(INDIRECT($D20&amp;":"&amp;$E20)))=0)),"")</f>
        <v/>
      </c>
      <c r="CC20" s="59">
        <f t="shared" ref="CC20:CC52" ca="1" si="23">IF($C20=CC$18,SUMPRODUCT((WEEKDAY(ROW(INDIRECT($D20&amp;":"&amp;$E20)),2)&lt;6)*(COUNTIF(data_aw4,ROW(INDIRECT($D20&amp;":"&amp;$E20)))=0)*(MONTH(ROW(INDIRECT($D20&amp;":"&amp;$E20)))=MONTH(AB$18))*(COUNTIF(data_aw5,ROW(INDIRECT($D20&amp;":"&amp;$E20)))=0)),"")</f>
        <v>0</v>
      </c>
      <c r="CE20" s="88" t="str">
        <f t="shared" ref="CE20:CE52" ca="1" si="24">IF($C20=CA$18,SUMPRODUCT((WEEKDAY(ROW(INDIRECT($D20&amp;":"&amp;$E20)),2)&lt;6)*(COUNTIF(data_aw4,ROW(INDIRECT($D20&amp;":"&amp;$E20)))=0)*(COUNTIF(data_aw5,ROW(INDIRECT($D20&amp;":"&amp;$E20)))=0)),"")</f>
        <v/>
      </c>
      <c r="CF20" s="88" t="str">
        <f t="shared" ref="CF20:CF52" ca="1" si="25">IF($C20=CB$18,SUMPRODUCT((WEEKDAY(ROW(INDIRECT($D20&amp;":"&amp;$E20)),2)&lt;6)*(COUNTIF(data_aw4,ROW(INDIRECT($D20&amp;":"&amp;$E20)))=0)*(COUNTIF(data_aw5,ROW(INDIRECT($D20&amp;":"&amp;$E20)))=0)),"")</f>
        <v/>
      </c>
      <c r="CG20" s="88">
        <f t="shared" ref="CG20:CG52" ca="1" si="26">IF($C20=CC$18,SUMPRODUCT((WEEKDAY(ROW(INDIRECT($D20&amp;":"&amp;$E20)),2)&lt;6)*(COUNTIF(data_aw4,ROW(INDIRECT($D20&amp;":"&amp;$E20)))=0)*(COUNTIF(data_aw5,ROW(INDIRECT($D20&amp;":"&amp;$E20)))=0)),"")</f>
        <v>22</v>
      </c>
    </row>
    <row r="21" spans="2:85">
      <c r="B21" s="62" t="s">
        <v>13</v>
      </c>
      <c r="C21" s="62" t="s">
        <v>19</v>
      </c>
      <c r="D21" s="67">
        <v>41673</v>
      </c>
      <c r="E21" s="95">
        <v>41677</v>
      </c>
      <c r="F21" s="108"/>
      <c r="G21" s="99"/>
      <c r="H21" s="99"/>
      <c r="I21" s="99"/>
      <c r="J21" s="84"/>
      <c r="K21" s="97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4"/>
      <c r="BE21" s="84"/>
      <c r="BF21" s="84"/>
      <c r="BG21" s="84"/>
      <c r="BH21" s="84"/>
      <c r="BI21" s="84"/>
      <c r="BJ21" s="84"/>
      <c r="BK21" s="84"/>
      <c r="BL21" s="84"/>
      <c r="BM21" s="84"/>
      <c r="BN21" s="84"/>
      <c r="BO21" s="84"/>
      <c r="BP21" s="84"/>
      <c r="BQ21" s="92"/>
      <c r="BR21" s="94"/>
      <c r="BS21" s="94"/>
      <c r="BT21" s="94"/>
      <c r="BU21" s="94"/>
      <c r="BV21" s="94"/>
      <c r="BW21" s="94"/>
      <c r="BX21" s="94"/>
      <c r="BY21" s="94"/>
      <c r="BZ21" s="79"/>
      <c r="CA21" s="59" t="str">
        <f t="shared" ca="1" si="21"/>
        <v/>
      </c>
      <c r="CB21" s="59" t="str">
        <f t="shared" ca="1" si="22"/>
        <v/>
      </c>
      <c r="CC21" s="59">
        <f t="shared" ca="1" si="23"/>
        <v>5</v>
      </c>
      <c r="CE21" s="88" t="str">
        <f t="shared" ca="1" si="24"/>
        <v/>
      </c>
      <c r="CF21" s="88" t="str">
        <f t="shared" ca="1" si="25"/>
        <v/>
      </c>
      <c r="CG21" s="88">
        <f t="shared" ca="1" si="26"/>
        <v>5</v>
      </c>
    </row>
    <row r="22" spans="2:85">
      <c r="B22" s="62" t="s">
        <v>16</v>
      </c>
      <c r="C22" s="62" t="s">
        <v>19</v>
      </c>
      <c r="D22" s="67">
        <v>41640</v>
      </c>
      <c r="E22" s="95">
        <v>41641</v>
      </c>
      <c r="F22" s="108"/>
      <c r="G22" s="99"/>
      <c r="H22" s="99"/>
      <c r="I22" s="99"/>
      <c r="J22" s="84"/>
      <c r="K22" s="97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4"/>
      <c r="BE22" s="84"/>
      <c r="BF22" s="84"/>
      <c r="BG22" s="84"/>
      <c r="BH22" s="84"/>
      <c r="BI22" s="84"/>
      <c r="BJ22" s="84"/>
      <c r="BK22" s="84"/>
      <c r="BL22" s="84"/>
      <c r="BM22" s="84"/>
      <c r="BN22" s="84"/>
      <c r="BO22" s="84"/>
      <c r="BP22" s="84"/>
      <c r="BQ22" s="92"/>
      <c r="BR22" s="94"/>
      <c r="BS22" s="94"/>
      <c r="BT22" s="94"/>
      <c r="BU22" s="94"/>
      <c r="BV22" s="94"/>
      <c r="BW22" s="94"/>
      <c r="BX22" s="94"/>
      <c r="BY22" s="94"/>
      <c r="BZ22" s="79"/>
      <c r="CA22" s="59" t="str">
        <f t="shared" ca="1" si="21"/>
        <v/>
      </c>
      <c r="CB22" s="59" t="str">
        <f t="shared" ca="1" si="22"/>
        <v/>
      </c>
      <c r="CC22" s="59">
        <f t="shared" ca="1" si="23"/>
        <v>0</v>
      </c>
      <c r="CE22" s="88" t="str">
        <f t="shared" ca="1" si="24"/>
        <v/>
      </c>
      <c r="CF22" s="88" t="str">
        <f t="shared" ca="1" si="25"/>
        <v/>
      </c>
      <c r="CG22" s="88">
        <f t="shared" ca="1" si="26"/>
        <v>1</v>
      </c>
    </row>
    <row r="23" spans="2:85">
      <c r="B23" s="62" t="s">
        <v>16</v>
      </c>
      <c r="C23" s="62" t="s">
        <v>19</v>
      </c>
      <c r="D23" s="67">
        <v>41675</v>
      </c>
      <c r="E23" s="95">
        <v>41677</v>
      </c>
      <c r="F23" s="108"/>
      <c r="G23" s="99"/>
      <c r="H23" s="99"/>
      <c r="I23" s="99"/>
      <c r="J23" s="84"/>
      <c r="K23" s="97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4"/>
      <c r="BE23" s="84"/>
      <c r="BF23" s="84"/>
      <c r="BG23" s="84"/>
      <c r="BH23" s="84"/>
      <c r="BI23" s="84"/>
      <c r="BJ23" s="84"/>
      <c r="BK23" s="84"/>
      <c r="BL23" s="84"/>
      <c r="BM23" s="84"/>
      <c r="BN23" s="84"/>
      <c r="BO23" s="84"/>
      <c r="BP23" s="84"/>
      <c r="BQ23" s="92"/>
      <c r="BR23" s="94"/>
      <c r="BS23" s="94"/>
      <c r="BT23" s="94"/>
      <c r="BU23" s="94"/>
      <c r="BV23" s="94"/>
      <c r="BW23" s="94"/>
      <c r="BX23" s="94"/>
      <c r="BY23" s="94"/>
      <c r="BZ23" s="79"/>
      <c r="CA23" s="59" t="str">
        <f t="shared" ca="1" si="21"/>
        <v/>
      </c>
      <c r="CB23" s="59" t="str">
        <f t="shared" ca="1" si="22"/>
        <v/>
      </c>
      <c r="CC23" s="59">
        <f t="shared" ca="1" si="23"/>
        <v>3</v>
      </c>
      <c r="CE23" s="88" t="str">
        <f t="shared" ca="1" si="24"/>
        <v/>
      </c>
      <c r="CF23" s="88" t="str">
        <f t="shared" ca="1" si="25"/>
        <v/>
      </c>
      <c r="CG23" s="88">
        <f t="shared" ca="1" si="26"/>
        <v>3</v>
      </c>
    </row>
    <row r="24" spans="2:85">
      <c r="B24" s="62" t="s">
        <v>16</v>
      </c>
      <c r="C24" s="62" t="s">
        <v>19</v>
      </c>
      <c r="D24" s="67">
        <v>41711</v>
      </c>
      <c r="E24" s="95">
        <v>41719</v>
      </c>
      <c r="F24" s="108"/>
      <c r="G24" s="99"/>
      <c r="H24" s="99"/>
      <c r="I24" s="99"/>
      <c r="J24" s="84"/>
      <c r="K24" s="97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84"/>
      <c r="BP24" s="84"/>
      <c r="BQ24" s="92"/>
      <c r="BR24" s="94"/>
      <c r="BS24" s="94"/>
      <c r="BT24" s="94"/>
      <c r="BU24" s="94"/>
      <c r="BV24" s="94"/>
      <c r="BW24" s="94"/>
      <c r="BX24" s="94"/>
      <c r="BY24" s="94"/>
      <c r="BZ24" s="79"/>
      <c r="CA24" s="59" t="str">
        <f t="shared" ca="1" si="21"/>
        <v/>
      </c>
      <c r="CB24" s="59" t="str">
        <f t="shared" ca="1" si="22"/>
        <v/>
      </c>
      <c r="CC24" s="59">
        <f t="shared" ca="1" si="23"/>
        <v>0</v>
      </c>
      <c r="CE24" s="88" t="str">
        <f t="shared" ca="1" si="24"/>
        <v/>
      </c>
      <c r="CF24" s="88" t="str">
        <f t="shared" ca="1" si="25"/>
        <v/>
      </c>
      <c r="CG24" s="88">
        <f t="shared" ca="1" si="26"/>
        <v>7</v>
      </c>
    </row>
    <row r="25" spans="2:85">
      <c r="B25" s="62" t="s">
        <v>68</v>
      </c>
      <c r="C25" s="62" t="s">
        <v>19</v>
      </c>
      <c r="D25" s="67">
        <v>41729</v>
      </c>
      <c r="E25" s="95">
        <v>41733</v>
      </c>
      <c r="F25" s="108"/>
      <c r="G25" s="99"/>
      <c r="H25" s="99"/>
      <c r="I25" s="99"/>
      <c r="J25" s="84"/>
      <c r="K25" s="97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4"/>
      <c r="BE25" s="84"/>
      <c r="BF25" s="84"/>
      <c r="BG25" s="84"/>
      <c r="BH25" s="84"/>
      <c r="BI25" s="84"/>
      <c r="BJ25" s="84"/>
      <c r="BK25" s="84"/>
      <c r="BL25" s="84"/>
      <c r="BM25" s="84"/>
      <c r="BN25" s="84"/>
      <c r="BO25" s="84"/>
      <c r="BP25" s="84"/>
      <c r="BQ25" s="92"/>
      <c r="BR25" s="94"/>
      <c r="BS25" s="94"/>
      <c r="BT25" s="94"/>
      <c r="BU25" s="94"/>
      <c r="BV25" s="94"/>
      <c r="BW25" s="94"/>
      <c r="BX25" s="94"/>
      <c r="BY25" s="94"/>
      <c r="BZ25" s="79"/>
      <c r="CA25" s="59" t="str">
        <f t="shared" ca="1" si="21"/>
        <v/>
      </c>
      <c r="CB25" s="59" t="str">
        <f t="shared" ca="1" si="22"/>
        <v/>
      </c>
      <c r="CC25" s="59">
        <f t="shared" ca="1" si="23"/>
        <v>0</v>
      </c>
      <c r="CE25" s="88" t="str">
        <f t="shared" ca="1" si="24"/>
        <v/>
      </c>
      <c r="CF25" s="88" t="str">
        <f t="shared" ca="1" si="25"/>
        <v/>
      </c>
      <c r="CG25" s="88">
        <f t="shared" ca="1" si="26"/>
        <v>5</v>
      </c>
    </row>
    <row r="26" spans="2:85">
      <c r="B26" s="62" t="s">
        <v>61</v>
      </c>
      <c r="C26" s="62" t="s">
        <v>19</v>
      </c>
      <c r="D26" s="67">
        <v>41673</v>
      </c>
      <c r="E26" s="95">
        <v>41677</v>
      </c>
      <c r="F26" s="108"/>
      <c r="G26" s="99"/>
      <c r="H26" s="99"/>
      <c r="I26" s="99"/>
      <c r="J26" s="84"/>
      <c r="K26" s="97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4"/>
      <c r="BE26" s="84"/>
      <c r="BF26" s="84"/>
      <c r="BG26" s="84"/>
      <c r="BH26" s="84"/>
      <c r="BI26" s="84"/>
      <c r="BJ26" s="84"/>
      <c r="BK26" s="84"/>
      <c r="BL26" s="84"/>
      <c r="BM26" s="84"/>
      <c r="BN26" s="84"/>
      <c r="BO26" s="84"/>
      <c r="BP26" s="84"/>
      <c r="BQ26" s="92"/>
      <c r="BR26" s="94"/>
      <c r="BS26" s="94"/>
      <c r="BT26" s="94"/>
      <c r="BU26" s="94"/>
      <c r="BV26" s="94"/>
      <c r="BW26" s="94"/>
      <c r="BX26" s="94"/>
      <c r="BY26" s="94"/>
      <c r="BZ26" s="79"/>
      <c r="CA26" s="59" t="str">
        <f t="shared" ca="1" si="21"/>
        <v/>
      </c>
      <c r="CB26" s="59" t="str">
        <f t="shared" ca="1" si="22"/>
        <v/>
      </c>
      <c r="CC26" s="59">
        <f t="shared" ca="1" si="23"/>
        <v>5</v>
      </c>
      <c r="CE26" s="88" t="str">
        <f t="shared" ca="1" si="24"/>
        <v/>
      </c>
      <c r="CF26" s="88" t="str">
        <f t="shared" ca="1" si="25"/>
        <v/>
      </c>
      <c r="CG26" s="88">
        <f t="shared" ca="1" si="26"/>
        <v>5</v>
      </c>
    </row>
    <row r="27" spans="2:85">
      <c r="B27" s="62" t="s">
        <v>14</v>
      </c>
      <c r="C27" s="62" t="s">
        <v>19</v>
      </c>
      <c r="D27" s="67">
        <v>41640</v>
      </c>
      <c r="E27" s="95">
        <v>41649</v>
      </c>
      <c r="F27" s="108"/>
      <c r="G27" s="99"/>
      <c r="H27" s="99"/>
      <c r="I27" s="99"/>
      <c r="J27" s="84"/>
      <c r="K27" s="97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4"/>
      <c r="BE27" s="84"/>
      <c r="BF27" s="84"/>
      <c r="BG27" s="84"/>
      <c r="BH27" s="84"/>
      <c r="BI27" s="84"/>
      <c r="BJ27" s="84"/>
      <c r="BK27" s="84"/>
      <c r="BL27" s="84"/>
      <c r="BM27" s="84"/>
      <c r="BN27" s="84"/>
      <c r="BO27" s="84"/>
      <c r="BP27" s="84"/>
      <c r="BQ27" s="92"/>
      <c r="BR27" s="94"/>
      <c r="BS27" s="94"/>
      <c r="BT27" s="94"/>
      <c r="BU27" s="94"/>
      <c r="BV27" s="94"/>
      <c r="BW27" s="94"/>
      <c r="BX27" s="94"/>
      <c r="BY27" s="94"/>
      <c r="BZ27" s="79"/>
      <c r="CA27" s="59" t="str">
        <f t="shared" ca="1" si="21"/>
        <v/>
      </c>
      <c r="CB27" s="59" t="str">
        <f t="shared" ca="1" si="22"/>
        <v/>
      </c>
      <c r="CC27" s="59">
        <f t="shared" ca="1" si="23"/>
        <v>0</v>
      </c>
      <c r="CE27" s="88" t="str">
        <f t="shared" ca="1" si="24"/>
        <v/>
      </c>
      <c r="CF27" s="88" t="str">
        <f t="shared" ca="1" si="25"/>
        <v/>
      </c>
      <c r="CG27" s="88">
        <f t="shared" ca="1" si="26"/>
        <v>7</v>
      </c>
    </row>
    <row r="28" spans="2:85">
      <c r="B28" s="62" t="s">
        <v>14</v>
      </c>
      <c r="C28" s="62" t="s">
        <v>19</v>
      </c>
      <c r="D28" s="67">
        <v>41724</v>
      </c>
      <c r="E28" s="95">
        <v>41726</v>
      </c>
      <c r="F28" s="108"/>
      <c r="G28" s="99"/>
      <c r="H28" s="99"/>
      <c r="I28" s="99"/>
      <c r="J28" s="84"/>
      <c r="K28" s="97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84"/>
      <c r="BP28" s="84"/>
      <c r="BQ28" s="92"/>
      <c r="BR28" s="94"/>
      <c r="BS28" s="94"/>
      <c r="BT28" s="94"/>
      <c r="BU28" s="94"/>
      <c r="BV28" s="94"/>
      <c r="BW28" s="94"/>
      <c r="BX28" s="94"/>
      <c r="BY28" s="94"/>
      <c r="BZ28" s="79"/>
      <c r="CA28" s="59" t="str">
        <f t="shared" ca="1" si="21"/>
        <v/>
      </c>
      <c r="CB28" s="59" t="str">
        <f t="shared" ca="1" si="22"/>
        <v/>
      </c>
      <c r="CC28" s="59">
        <f t="shared" ca="1" si="23"/>
        <v>0</v>
      </c>
      <c r="CE28" s="88" t="str">
        <f t="shared" ca="1" si="24"/>
        <v/>
      </c>
      <c r="CF28" s="88" t="str">
        <f t="shared" ca="1" si="25"/>
        <v/>
      </c>
      <c r="CG28" s="88">
        <f t="shared" ca="1" si="26"/>
        <v>3</v>
      </c>
    </row>
    <row r="29" spans="2:85">
      <c r="B29" s="62" t="s">
        <v>17</v>
      </c>
      <c r="C29" s="62" t="s">
        <v>19</v>
      </c>
      <c r="D29" s="67">
        <v>41694</v>
      </c>
      <c r="E29" s="95">
        <v>41698</v>
      </c>
      <c r="F29" s="108"/>
      <c r="G29" s="99"/>
      <c r="H29" s="99"/>
      <c r="I29" s="99"/>
      <c r="J29" s="84"/>
      <c r="K29" s="97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92"/>
      <c r="BR29" s="94"/>
      <c r="BS29" s="94"/>
      <c r="BT29" s="94"/>
      <c r="BU29" s="94"/>
      <c r="BV29" s="94"/>
      <c r="BW29" s="94"/>
      <c r="BX29" s="94"/>
      <c r="BY29" s="94"/>
      <c r="BZ29" s="79"/>
      <c r="CA29" s="59" t="str">
        <f t="shared" ca="1" si="21"/>
        <v/>
      </c>
      <c r="CB29" s="59" t="str">
        <f t="shared" ca="1" si="22"/>
        <v/>
      </c>
      <c r="CC29" s="59">
        <f t="shared" ca="1" si="23"/>
        <v>5</v>
      </c>
      <c r="CE29" s="88" t="str">
        <f t="shared" ca="1" si="24"/>
        <v/>
      </c>
      <c r="CF29" s="88" t="str">
        <f t="shared" ca="1" si="25"/>
        <v/>
      </c>
      <c r="CG29" s="88">
        <f t="shared" ca="1" si="26"/>
        <v>5</v>
      </c>
    </row>
    <row r="30" spans="2:85">
      <c r="B30" s="62" t="s">
        <v>17</v>
      </c>
      <c r="C30" s="62" t="s">
        <v>19</v>
      </c>
      <c r="D30" s="67">
        <v>41719</v>
      </c>
      <c r="E30" s="95">
        <v>41719</v>
      </c>
      <c r="F30" s="108"/>
      <c r="G30" s="99"/>
      <c r="H30" s="99"/>
      <c r="I30" s="99"/>
      <c r="J30" s="84"/>
      <c r="K30" s="97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92"/>
      <c r="BR30" s="94"/>
      <c r="BS30" s="94"/>
      <c r="BT30" s="94"/>
      <c r="BU30" s="94"/>
      <c r="BV30" s="94"/>
      <c r="BW30" s="94"/>
      <c r="BX30" s="94"/>
      <c r="BY30" s="94"/>
      <c r="BZ30" s="79"/>
      <c r="CA30" s="59" t="str">
        <f t="shared" ca="1" si="21"/>
        <v/>
      </c>
      <c r="CB30" s="59" t="str">
        <f t="shared" ca="1" si="22"/>
        <v/>
      </c>
      <c r="CC30" s="59">
        <f t="shared" ca="1" si="23"/>
        <v>0</v>
      </c>
      <c r="CE30" s="88" t="str">
        <f t="shared" ca="1" si="24"/>
        <v/>
      </c>
      <c r="CF30" s="88" t="str">
        <f t="shared" ca="1" si="25"/>
        <v/>
      </c>
      <c r="CG30" s="88">
        <f t="shared" ca="1" si="26"/>
        <v>1</v>
      </c>
    </row>
    <row r="31" spans="2:85">
      <c r="B31" s="62" t="s">
        <v>61</v>
      </c>
      <c r="C31" s="62" t="s">
        <v>19</v>
      </c>
      <c r="D31" s="67">
        <v>41739</v>
      </c>
      <c r="E31" s="95">
        <v>41740</v>
      </c>
      <c r="F31" s="108"/>
      <c r="G31" s="99"/>
      <c r="H31" s="99"/>
      <c r="I31" s="99"/>
      <c r="J31" s="84"/>
      <c r="K31" s="97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4"/>
      <c r="BE31" s="84"/>
      <c r="BF31" s="84"/>
      <c r="BG31" s="84"/>
      <c r="BH31" s="84"/>
      <c r="BI31" s="84"/>
      <c r="BJ31" s="84"/>
      <c r="BK31" s="84"/>
      <c r="BL31" s="84"/>
      <c r="BM31" s="84"/>
      <c r="BN31" s="84"/>
      <c r="BO31" s="84"/>
      <c r="BP31" s="84"/>
      <c r="BQ31" s="92"/>
      <c r="BR31" s="94"/>
      <c r="BS31" s="94"/>
      <c r="BT31" s="94"/>
      <c r="BU31" s="94"/>
      <c r="BV31" s="94"/>
      <c r="BW31" s="94"/>
      <c r="BX31" s="94"/>
      <c r="BY31" s="94"/>
      <c r="BZ31" s="79"/>
      <c r="CA31" s="59" t="str">
        <f t="shared" ca="1" si="21"/>
        <v/>
      </c>
      <c r="CB31" s="59" t="str">
        <f t="shared" ca="1" si="22"/>
        <v/>
      </c>
      <c r="CC31" s="59">
        <f t="shared" ca="1" si="23"/>
        <v>0</v>
      </c>
      <c r="CE31" s="88" t="str">
        <f t="shared" ca="1" si="24"/>
        <v/>
      </c>
      <c r="CF31" s="88" t="str">
        <f t="shared" ca="1" si="25"/>
        <v/>
      </c>
      <c r="CG31" s="88">
        <f t="shared" ca="1" si="26"/>
        <v>2</v>
      </c>
    </row>
    <row r="32" spans="2:85">
      <c r="B32" s="62" t="s">
        <v>13</v>
      </c>
      <c r="C32" s="62" t="s">
        <v>19</v>
      </c>
      <c r="D32" s="67">
        <v>41732</v>
      </c>
      <c r="E32" s="95">
        <v>41740</v>
      </c>
      <c r="F32" s="108"/>
      <c r="G32" s="99"/>
      <c r="H32" s="99"/>
      <c r="I32" s="99"/>
      <c r="J32" s="84"/>
      <c r="K32" s="97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84"/>
      <c r="BP32" s="84"/>
      <c r="BQ32" s="92"/>
      <c r="BR32" s="94"/>
      <c r="BS32" s="94"/>
      <c r="BT32" s="94"/>
      <c r="BU32" s="94"/>
      <c r="BV32" s="94"/>
      <c r="BW32" s="94"/>
      <c r="BX32" s="94"/>
      <c r="BY32" s="94"/>
      <c r="BZ32" s="79"/>
      <c r="CA32" s="59" t="str">
        <f t="shared" ca="1" si="21"/>
        <v/>
      </c>
      <c r="CB32" s="59" t="str">
        <f t="shared" ca="1" si="22"/>
        <v/>
      </c>
      <c r="CC32" s="59">
        <f t="shared" ca="1" si="23"/>
        <v>0</v>
      </c>
      <c r="CE32" s="88" t="str">
        <f t="shared" ca="1" si="24"/>
        <v/>
      </c>
      <c r="CF32" s="88" t="str">
        <f t="shared" ca="1" si="25"/>
        <v/>
      </c>
      <c r="CG32" s="88">
        <f t="shared" ca="1" si="26"/>
        <v>7</v>
      </c>
    </row>
    <row r="33" spans="2:85">
      <c r="B33" s="62" t="s">
        <v>14</v>
      </c>
      <c r="C33" s="62" t="s">
        <v>64</v>
      </c>
      <c r="D33" s="67">
        <v>41701</v>
      </c>
      <c r="E33" s="95">
        <v>41703</v>
      </c>
      <c r="F33" s="108"/>
      <c r="G33" s="99"/>
      <c r="H33" s="99"/>
      <c r="I33" s="99"/>
      <c r="J33" s="84"/>
      <c r="K33" s="97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84"/>
      <c r="BP33" s="84"/>
      <c r="BQ33" s="92"/>
      <c r="BR33" s="94"/>
      <c r="BS33" s="94"/>
      <c r="BT33" s="94"/>
      <c r="BU33" s="94"/>
      <c r="BV33" s="94"/>
      <c r="BW33" s="94"/>
      <c r="BX33" s="94"/>
      <c r="BY33" s="94"/>
      <c r="BZ33" s="79"/>
      <c r="CA33" s="59" t="str">
        <f t="shared" ca="1" si="21"/>
        <v/>
      </c>
      <c r="CB33" s="59">
        <f t="shared" ca="1" si="22"/>
        <v>0</v>
      </c>
      <c r="CC33" s="59" t="str">
        <f t="shared" ca="1" si="23"/>
        <v/>
      </c>
      <c r="CE33" s="88" t="str">
        <f t="shared" ca="1" si="24"/>
        <v/>
      </c>
      <c r="CF33" s="88">
        <f t="shared" ca="1" si="25"/>
        <v>3</v>
      </c>
      <c r="CG33" s="88" t="str">
        <f t="shared" ca="1" si="26"/>
        <v/>
      </c>
    </row>
    <row r="34" spans="2:85">
      <c r="B34" s="62" t="s">
        <v>15</v>
      </c>
      <c r="C34" s="62" t="s">
        <v>10</v>
      </c>
      <c r="D34" s="67">
        <v>41701</v>
      </c>
      <c r="E34" s="95">
        <v>41703</v>
      </c>
      <c r="F34" s="108"/>
      <c r="G34" s="99"/>
      <c r="H34" s="99"/>
      <c r="I34" s="99"/>
      <c r="J34" s="84"/>
      <c r="K34" s="97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4"/>
      <c r="BE34" s="84"/>
      <c r="BF34" s="84"/>
      <c r="BG34" s="84"/>
      <c r="BH34" s="84"/>
      <c r="BI34" s="84"/>
      <c r="BJ34" s="84"/>
      <c r="BK34" s="84"/>
      <c r="BL34" s="84"/>
      <c r="BM34" s="84"/>
      <c r="BN34" s="84"/>
      <c r="BO34" s="84"/>
      <c r="BP34" s="84"/>
      <c r="BQ34" s="92"/>
      <c r="BR34" s="94"/>
      <c r="BS34" s="94"/>
      <c r="BT34" s="94"/>
      <c r="BU34" s="94"/>
      <c r="BV34" s="94"/>
      <c r="BW34" s="94"/>
      <c r="BX34" s="94"/>
      <c r="BY34" s="94"/>
      <c r="BZ34" s="79"/>
      <c r="CA34" s="59">
        <f t="shared" ca="1" si="21"/>
        <v>0</v>
      </c>
      <c r="CB34" s="59" t="str">
        <f t="shared" ca="1" si="22"/>
        <v/>
      </c>
      <c r="CC34" s="59" t="str">
        <f t="shared" ca="1" si="23"/>
        <v/>
      </c>
      <c r="CE34" s="88">
        <f t="shared" ca="1" si="24"/>
        <v>3</v>
      </c>
      <c r="CF34" s="88" t="str">
        <f t="shared" ca="1" si="25"/>
        <v/>
      </c>
      <c r="CG34" s="88" t="str">
        <f t="shared" ca="1" si="26"/>
        <v/>
      </c>
    </row>
    <row r="35" spans="2:85">
      <c r="B35" s="62" t="s">
        <v>17</v>
      </c>
      <c r="C35" s="62" t="s">
        <v>10</v>
      </c>
      <c r="D35" s="67">
        <v>41682</v>
      </c>
      <c r="E35" s="95">
        <v>41685</v>
      </c>
      <c r="F35" s="108"/>
      <c r="G35" s="99"/>
      <c r="H35" s="99"/>
      <c r="I35" s="99"/>
      <c r="J35" s="84"/>
      <c r="K35" s="97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4"/>
      <c r="BE35" s="84"/>
      <c r="BF35" s="84"/>
      <c r="BG35" s="84"/>
      <c r="BH35" s="84"/>
      <c r="BI35" s="84"/>
      <c r="BJ35" s="84"/>
      <c r="BK35" s="84"/>
      <c r="BL35" s="84"/>
      <c r="BM35" s="84"/>
      <c r="BN35" s="84"/>
      <c r="BO35" s="84"/>
      <c r="BP35" s="84"/>
      <c r="BQ35" s="92"/>
      <c r="BR35" s="94"/>
      <c r="BS35" s="94"/>
      <c r="BT35" s="94"/>
      <c r="BU35" s="94"/>
      <c r="BV35" s="94"/>
      <c r="BW35" s="94"/>
      <c r="BX35" s="94"/>
      <c r="BY35" s="94"/>
      <c r="BZ35" s="79"/>
      <c r="CA35" s="59">
        <f t="shared" ca="1" si="21"/>
        <v>3</v>
      </c>
      <c r="CB35" s="59" t="str">
        <f t="shared" ca="1" si="22"/>
        <v/>
      </c>
      <c r="CC35" s="59" t="str">
        <f t="shared" ca="1" si="23"/>
        <v/>
      </c>
      <c r="CE35" s="88">
        <f t="shared" ca="1" si="24"/>
        <v>3</v>
      </c>
      <c r="CF35" s="88" t="str">
        <f t="shared" ca="1" si="25"/>
        <v/>
      </c>
      <c r="CG35" s="88" t="str">
        <f t="shared" ca="1" si="26"/>
        <v/>
      </c>
    </row>
    <row r="36" spans="2:85">
      <c r="B36" s="62"/>
      <c r="C36" s="62"/>
      <c r="D36" s="67"/>
      <c r="E36" s="95"/>
      <c r="F36" s="108"/>
      <c r="G36" s="99"/>
      <c r="H36" s="99"/>
      <c r="I36" s="99"/>
      <c r="J36" s="84"/>
      <c r="K36" s="97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4"/>
      <c r="BE36" s="84"/>
      <c r="BF36" s="84"/>
      <c r="BG36" s="84"/>
      <c r="BH36" s="84"/>
      <c r="BI36" s="84"/>
      <c r="BJ36" s="84"/>
      <c r="BK36" s="84"/>
      <c r="BL36" s="84"/>
      <c r="BM36" s="84"/>
      <c r="BN36" s="84"/>
      <c r="BO36" s="84"/>
      <c r="BP36" s="84"/>
      <c r="BQ36" s="92"/>
      <c r="BR36" s="94"/>
      <c r="BS36" s="94"/>
      <c r="BT36" s="94"/>
      <c r="BU36" s="94"/>
      <c r="BV36" s="94"/>
      <c r="BW36" s="94"/>
      <c r="BX36" s="94"/>
      <c r="BY36" s="94"/>
      <c r="BZ36" s="79"/>
      <c r="CA36" s="59" t="str">
        <f t="shared" ca="1" si="21"/>
        <v/>
      </c>
      <c r="CB36" s="59" t="str">
        <f t="shared" ca="1" si="22"/>
        <v/>
      </c>
      <c r="CC36" s="59" t="str">
        <f t="shared" ca="1" si="23"/>
        <v/>
      </c>
      <c r="CE36" s="88" t="str">
        <f t="shared" ca="1" si="24"/>
        <v/>
      </c>
      <c r="CF36" s="88" t="str">
        <f t="shared" ca="1" si="25"/>
        <v/>
      </c>
      <c r="CG36" s="88" t="str">
        <f t="shared" ca="1" si="26"/>
        <v/>
      </c>
    </row>
    <row r="37" spans="2:85">
      <c r="B37" s="62"/>
      <c r="C37" s="62"/>
      <c r="D37" s="67"/>
      <c r="E37" s="95"/>
      <c r="F37" s="108"/>
      <c r="G37" s="99"/>
      <c r="H37" s="99"/>
      <c r="I37" s="99"/>
      <c r="J37" s="84"/>
      <c r="K37" s="97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4"/>
      <c r="BE37" s="84"/>
      <c r="BF37" s="84"/>
      <c r="BG37" s="84"/>
      <c r="BH37" s="84"/>
      <c r="BI37" s="84"/>
      <c r="BJ37" s="84"/>
      <c r="BK37" s="84"/>
      <c r="BL37" s="84"/>
      <c r="BM37" s="84"/>
      <c r="BN37" s="84"/>
      <c r="BO37" s="84"/>
      <c r="BP37" s="84"/>
      <c r="BQ37" s="92"/>
      <c r="BR37" s="94"/>
      <c r="BS37" s="94"/>
      <c r="BT37" s="94"/>
      <c r="BU37" s="94"/>
      <c r="BV37" s="94"/>
      <c r="BW37" s="94"/>
      <c r="BX37" s="94"/>
      <c r="BY37" s="94"/>
      <c r="BZ37" s="79"/>
      <c r="CA37" s="59" t="str">
        <f t="shared" ca="1" si="21"/>
        <v/>
      </c>
      <c r="CB37" s="59" t="str">
        <f t="shared" ca="1" si="22"/>
        <v/>
      </c>
      <c r="CC37" s="59" t="str">
        <f t="shared" ca="1" si="23"/>
        <v/>
      </c>
      <c r="CE37" s="88" t="str">
        <f t="shared" ca="1" si="24"/>
        <v/>
      </c>
      <c r="CF37" s="88" t="str">
        <f t="shared" ca="1" si="25"/>
        <v/>
      </c>
      <c r="CG37" s="88" t="str">
        <f t="shared" ca="1" si="26"/>
        <v/>
      </c>
    </row>
    <row r="38" spans="2:85">
      <c r="B38" s="62"/>
      <c r="C38" s="62"/>
      <c r="D38" s="67"/>
      <c r="E38" s="95"/>
      <c r="F38" s="108"/>
      <c r="G38" s="99"/>
      <c r="H38" s="99"/>
      <c r="I38" s="99"/>
      <c r="J38" s="84"/>
      <c r="K38" s="97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4"/>
      <c r="BE38" s="84"/>
      <c r="BF38" s="84"/>
      <c r="BG38" s="84"/>
      <c r="BH38" s="84"/>
      <c r="BI38" s="84"/>
      <c r="BJ38" s="84"/>
      <c r="BK38" s="84"/>
      <c r="BL38" s="84"/>
      <c r="BM38" s="84"/>
      <c r="BN38" s="84"/>
      <c r="BO38" s="84"/>
      <c r="BP38" s="84"/>
      <c r="BQ38" s="92"/>
      <c r="BR38" s="94"/>
      <c r="BS38" s="94"/>
      <c r="BT38" s="94"/>
      <c r="BU38" s="94"/>
      <c r="BV38" s="94"/>
      <c r="BW38" s="94"/>
      <c r="BX38" s="94"/>
      <c r="BY38" s="94"/>
      <c r="BZ38" s="79"/>
      <c r="CA38" s="59" t="str">
        <f t="shared" ca="1" si="21"/>
        <v/>
      </c>
      <c r="CB38" s="59" t="str">
        <f t="shared" ca="1" si="22"/>
        <v/>
      </c>
      <c r="CC38" s="59" t="str">
        <f t="shared" ca="1" si="23"/>
        <v/>
      </c>
      <c r="CE38" s="88" t="str">
        <f t="shared" ca="1" si="24"/>
        <v/>
      </c>
      <c r="CF38" s="88" t="str">
        <f t="shared" ca="1" si="25"/>
        <v/>
      </c>
      <c r="CG38" s="88" t="str">
        <f t="shared" ca="1" si="26"/>
        <v/>
      </c>
    </row>
    <row r="39" spans="2:85">
      <c r="B39" s="62"/>
      <c r="C39" s="62"/>
      <c r="D39" s="67"/>
      <c r="E39" s="95"/>
      <c r="F39" s="108"/>
      <c r="G39" s="99"/>
      <c r="H39" s="99"/>
      <c r="I39" s="99"/>
      <c r="J39" s="84"/>
      <c r="K39" s="97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  <c r="BD39" s="84"/>
      <c r="BE39" s="84"/>
      <c r="BF39" s="84"/>
      <c r="BG39" s="84"/>
      <c r="BH39" s="84"/>
      <c r="BI39" s="84"/>
      <c r="BJ39" s="84"/>
      <c r="BK39" s="84"/>
      <c r="BL39" s="84"/>
      <c r="BM39" s="84"/>
      <c r="BN39" s="84"/>
      <c r="BO39" s="84"/>
      <c r="BP39" s="84"/>
      <c r="BQ39" s="92"/>
      <c r="BR39" s="94"/>
      <c r="BS39" s="94"/>
      <c r="BT39" s="94"/>
      <c r="BU39" s="94"/>
      <c r="BV39" s="94"/>
      <c r="BW39" s="94"/>
      <c r="BX39" s="94"/>
      <c r="BY39" s="94"/>
      <c r="BZ39" s="79"/>
      <c r="CA39" s="59" t="str">
        <f t="shared" ca="1" si="21"/>
        <v/>
      </c>
      <c r="CB39" s="59" t="str">
        <f t="shared" ca="1" si="22"/>
        <v/>
      </c>
      <c r="CC39" s="59" t="str">
        <f t="shared" ca="1" si="23"/>
        <v/>
      </c>
      <c r="CE39" s="88" t="str">
        <f t="shared" ca="1" si="24"/>
        <v/>
      </c>
      <c r="CF39" s="88" t="str">
        <f t="shared" ca="1" si="25"/>
        <v/>
      </c>
      <c r="CG39" s="88" t="str">
        <f t="shared" ca="1" si="26"/>
        <v/>
      </c>
    </row>
    <row r="40" spans="2:85">
      <c r="B40" s="62"/>
      <c r="C40" s="62"/>
      <c r="D40" s="67"/>
      <c r="E40" s="95"/>
      <c r="F40" s="108"/>
      <c r="G40" s="99"/>
      <c r="H40" s="99"/>
      <c r="I40" s="99"/>
      <c r="J40" s="84"/>
      <c r="K40" s="97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4"/>
      <c r="BE40" s="84"/>
      <c r="BF40" s="84"/>
      <c r="BG40" s="84"/>
      <c r="BH40" s="84"/>
      <c r="BI40" s="84"/>
      <c r="BJ40" s="84"/>
      <c r="BK40" s="84"/>
      <c r="BL40" s="84"/>
      <c r="BM40" s="84"/>
      <c r="BN40" s="84"/>
      <c r="BO40" s="84"/>
      <c r="BP40" s="84"/>
      <c r="BQ40" s="92"/>
      <c r="BR40" s="94"/>
      <c r="BS40" s="94"/>
      <c r="BT40" s="94"/>
      <c r="BU40" s="94"/>
      <c r="BV40" s="94"/>
      <c r="BW40" s="94"/>
      <c r="BX40" s="94"/>
      <c r="BY40" s="94"/>
      <c r="BZ40" s="79"/>
      <c r="CA40" s="59" t="str">
        <f t="shared" ca="1" si="21"/>
        <v/>
      </c>
      <c r="CB40" s="59" t="str">
        <f t="shared" ca="1" si="22"/>
        <v/>
      </c>
      <c r="CC40" s="59" t="str">
        <f t="shared" ca="1" si="23"/>
        <v/>
      </c>
      <c r="CE40" s="88" t="str">
        <f t="shared" ca="1" si="24"/>
        <v/>
      </c>
      <c r="CF40" s="88" t="str">
        <f t="shared" ca="1" si="25"/>
        <v/>
      </c>
      <c r="CG40" s="88" t="str">
        <f t="shared" ca="1" si="26"/>
        <v/>
      </c>
    </row>
    <row r="41" spans="2:85">
      <c r="B41" s="62"/>
      <c r="C41" s="62"/>
      <c r="D41" s="67"/>
      <c r="E41" s="95"/>
      <c r="F41" s="108"/>
      <c r="G41" s="99"/>
      <c r="H41" s="99"/>
      <c r="I41" s="99"/>
      <c r="J41" s="84"/>
      <c r="K41" s="97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4"/>
      <c r="BE41" s="84"/>
      <c r="BF41" s="84"/>
      <c r="BG41" s="84"/>
      <c r="BH41" s="84"/>
      <c r="BI41" s="84"/>
      <c r="BJ41" s="84"/>
      <c r="BK41" s="84"/>
      <c r="BL41" s="84"/>
      <c r="BM41" s="84"/>
      <c r="BN41" s="84"/>
      <c r="BO41" s="84"/>
      <c r="BP41" s="84"/>
      <c r="BQ41" s="92"/>
      <c r="BR41" s="94"/>
      <c r="BS41" s="94"/>
      <c r="BT41" s="94"/>
      <c r="BU41" s="94"/>
      <c r="BV41" s="94"/>
      <c r="BW41" s="94"/>
      <c r="BX41" s="94"/>
      <c r="BY41" s="94"/>
      <c r="BZ41" s="79"/>
      <c r="CA41" s="59" t="str">
        <f t="shared" ca="1" si="21"/>
        <v/>
      </c>
      <c r="CB41" s="59" t="str">
        <f t="shared" ca="1" si="22"/>
        <v/>
      </c>
      <c r="CC41" s="59" t="str">
        <f t="shared" ca="1" si="23"/>
        <v/>
      </c>
      <c r="CE41" s="88" t="str">
        <f t="shared" ca="1" si="24"/>
        <v/>
      </c>
      <c r="CF41" s="88" t="str">
        <f t="shared" ca="1" si="25"/>
        <v/>
      </c>
      <c r="CG41" s="88" t="str">
        <f t="shared" ca="1" si="26"/>
        <v/>
      </c>
    </row>
    <row r="42" spans="2:85">
      <c r="B42" s="62"/>
      <c r="C42" s="62"/>
      <c r="D42" s="67"/>
      <c r="E42" s="95"/>
      <c r="F42" s="108"/>
      <c r="G42" s="99"/>
      <c r="H42" s="99"/>
      <c r="I42" s="99"/>
      <c r="J42" s="84"/>
      <c r="K42" s="97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4"/>
      <c r="BE42" s="84"/>
      <c r="BF42" s="84"/>
      <c r="BG42" s="84"/>
      <c r="BH42" s="84"/>
      <c r="BI42" s="84"/>
      <c r="BJ42" s="84"/>
      <c r="BK42" s="84"/>
      <c r="BL42" s="84"/>
      <c r="BM42" s="84"/>
      <c r="BN42" s="84"/>
      <c r="BO42" s="84"/>
      <c r="BP42" s="84"/>
      <c r="BQ42" s="92"/>
      <c r="BR42" s="94"/>
      <c r="BS42" s="94"/>
      <c r="BT42" s="94"/>
      <c r="BU42" s="94"/>
      <c r="BV42" s="94"/>
      <c r="BW42" s="94"/>
      <c r="BX42" s="94"/>
      <c r="BY42" s="94"/>
      <c r="BZ42" s="79"/>
      <c r="CA42" s="59" t="str">
        <f t="shared" ca="1" si="21"/>
        <v/>
      </c>
      <c r="CB42" s="59" t="str">
        <f t="shared" ca="1" si="22"/>
        <v/>
      </c>
      <c r="CC42" s="59" t="str">
        <f t="shared" ca="1" si="23"/>
        <v/>
      </c>
      <c r="CE42" s="88" t="str">
        <f t="shared" ca="1" si="24"/>
        <v/>
      </c>
      <c r="CF42" s="88" t="str">
        <f t="shared" ca="1" si="25"/>
        <v/>
      </c>
      <c r="CG42" s="88" t="str">
        <f t="shared" ca="1" si="26"/>
        <v/>
      </c>
    </row>
    <row r="43" spans="2:85">
      <c r="B43" s="62"/>
      <c r="C43" s="62"/>
      <c r="D43" s="67"/>
      <c r="E43" s="95"/>
      <c r="F43" s="108"/>
      <c r="G43" s="99"/>
      <c r="H43" s="99"/>
      <c r="I43" s="99"/>
      <c r="J43" s="84"/>
      <c r="K43" s="97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2"/>
      <c r="BR43" s="94"/>
      <c r="BS43" s="94"/>
      <c r="BT43" s="94"/>
      <c r="BU43" s="94"/>
      <c r="BV43" s="94"/>
      <c r="BW43" s="94"/>
      <c r="BX43" s="94"/>
      <c r="BY43" s="94"/>
      <c r="BZ43" s="79"/>
      <c r="CA43" s="59" t="str">
        <f t="shared" ca="1" si="21"/>
        <v/>
      </c>
      <c r="CB43" s="59" t="str">
        <f t="shared" ca="1" si="22"/>
        <v/>
      </c>
      <c r="CC43" s="59" t="str">
        <f t="shared" ca="1" si="23"/>
        <v/>
      </c>
      <c r="CE43" s="88" t="str">
        <f t="shared" ca="1" si="24"/>
        <v/>
      </c>
      <c r="CF43" s="88" t="str">
        <f t="shared" ca="1" si="25"/>
        <v/>
      </c>
      <c r="CG43" s="88" t="str">
        <f t="shared" ca="1" si="26"/>
        <v/>
      </c>
    </row>
    <row r="44" spans="2:85">
      <c r="B44" s="62"/>
      <c r="C44" s="62"/>
      <c r="D44" s="67"/>
      <c r="E44" s="95"/>
      <c r="F44" s="108"/>
      <c r="G44" s="99"/>
      <c r="H44" s="99"/>
      <c r="I44" s="99"/>
      <c r="J44" s="84"/>
      <c r="K44" s="97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4"/>
      <c r="BE44" s="84"/>
      <c r="BF44" s="84"/>
      <c r="BG44" s="84"/>
      <c r="BH44" s="84"/>
      <c r="BI44" s="84"/>
      <c r="BJ44" s="84"/>
      <c r="BK44" s="84"/>
      <c r="BL44" s="84"/>
      <c r="BM44" s="84"/>
      <c r="BN44" s="84"/>
      <c r="BO44" s="84"/>
      <c r="BP44" s="84"/>
      <c r="BQ44" s="92"/>
      <c r="BR44" s="94"/>
      <c r="BS44" s="94"/>
      <c r="BT44" s="94"/>
      <c r="BU44" s="94"/>
      <c r="BV44" s="94"/>
      <c r="BW44" s="94"/>
      <c r="BX44" s="94"/>
      <c r="BY44" s="94"/>
      <c r="BZ44" s="79"/>
      <c r="CA44" s="59" t="str">
        <f t="shared" ca="1" si="21"/>
        <v/>
      </c>
      <c r="CB44" s="59" t="str">
        <f t="shared" ca="1" si="22"/>
        <v/>
      </c>
      <c r="CC44" s="59" t="str">
        <f t="shared" ca="1" si="23"/>
        <v/>
      </c>
      <c r="CE44" s="88" t="str">
        <f t="shared" ca="1" si="24"/>
        <v/>
      </c>
      <c r="CF44" s="88" t="str">
        <f t="shared" ca="1" si="25"/>
        <v/>
      </c>
      <c r="CG44" s="88" t="str">
        <f t="shared" ca="1" si="26"/>
        <v/>
      </c>
    </row>
    <row r="45" spans="2:85">
      <c r="B45" s="62"/>
      <c r="C45" s="62"/>
      <c r="D45" s="67"/>
      <c r="E45" s="95"/>
      <c r="F45" s="108"/>
      <c r="G45" s="99"/>
      <c r="H45" s="99"/>
      <c r="I45" s="99"/>
      <c r="J45" s="84"/>
      <c r="K45" s="97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4"/>
      <c r="BE45" s="84"/>
      <c r="BF45" s="84"/>
      <c r="BG45" s="84"/>
      <c r="BH45" s="84"/>
      <c r="BI45" s="84"/>
      <c r="BJ45" s="84"/>
      <c r="BK45" s="84"/>
      <c r="BL45" s="84"/>
      <c r="BM45" s="84"/>
      <c r="BN45" s="84"/>
      <c r="BO45" s="84"/>
      <c r="BP45" s="84"/>
      <c r="BQ45" s="92"/>
      <c r="BR45" s="94"/>
      <c r="BS45" s="94"/>
      <c r="BT45" s="94"/>
      <c r="BU45" s="94"/>
      <c r="BV45" s="94"/>
      <c r="BW45" s="94"/>
      <c r="BX45" s="94"/>
      <c r="BY45" s="94"/>
      <c r="BZ45" s="79"/>
      <c r="CA45" s="59" t="str">
        <f t="shared" ca="1" si="21"/>
        <v/>
      </c>
      <c r="CB45" s="59" t="str">
        <f t="shared" ca="1" si="22"/>
        <v/>
      </c>
      <c r="CC45" s="59" t="str">
        <f t="shared" ca="1" si="23"/>
        <v/>
      </c>
      <c r="CE45" s="88" t="str">
        <f t="shared" ca="1" si="24"/>
        <v/>
      </c>
      <c r="CF45" s="88" t="str">
        <f t="shared" ca="1" si="25"/>
        <v/>
      </c>
      <c r="CG45" s="88" t="str">
        <f t="shared" ca="1" si="26"/>
        <v/>
      </c>
    </row>
    <row r="46" spans="2:85">
      <c r="B46" s="62"/>
      <c r="C46" s="62"/>
      <c r="D46" s="67"/>
      <c r="E46" s="95"/>
      <c r="F46" s="108"/>
      <c r="G46" s="99"/>
      <c r="H46" s="99"/>
      <c r="I46" s="99"/>
      <c r="J46" s="84"/>
      <c r="K46" s="97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4"/>
      <c r="BE46" s="84"/>
      <c r="BF46" s="84"/>
      <c r="BG46" s="84"/>
      <c r="BH46" s="84"/>
      <c r="BI46" s="84"/>
      <c r="BJ46" s="84"/>
      <c r="BK46" s="84"/>
      <c r="BL46" s="84"/>
      <c r="BM46" s="84"/>
      <c r="BN46" s="84"/>
      <c r="BO46" s="84"/>
      <c r="BP46" s="84"/>
      <c r="BQ46" s="92"/>
      <c r="BR46" s="94"/>
      <c r="BS46" s="94"/>
      <c r="BT46" s="94"/>
      <c r="BU46" s="94"/>
      <c r="BV46" s="94"/>
      <c r="BW46" s="94"/>
      <c r="BX46" s="94"/>
      <c r="BY46" s="94"/>
      <c r="BZ46" s="79"/>
      <c r="CA46" s="59" t="str">
        <f t="shared" ca="1" si="21"/>
        <v/>
      </c>
      <c r="CB46" s="59" t="str">
        <f t="shared" ca="1" si="22"/>
        <v/>
      </c>
      <c r="CC46" s="59" t="str">
        <f t="shared" ca="1" si="23"/>
        <v/>
      </c>
      <c r="CE46" s="88" t="str">
        <f t="shared" ca="1" si="24"/>
        <v/>
      </c>
      <c r="CF46" s="88" t="str">
        <f t="shared" ca="1" si="25"/>
        <v/>
      </c>
      <c r="CG46" s="88" t="str">
        <f t="shared" ca="1" si="26"/>
        <v/>
      </c>
    </row>
    <row r="47" spans="2:85">
      <c r="B47" s="62"/>
      <c r="C47" s="62"/>
      <c r="D47" s="67"/>
      <c r="E47" s="95"/>
      <c r="F47" s="108"/>
      <c r="G47" s="99"/>
      <c r="H47" s="99"/>
      <c r="I47" s="99"/>
      <c r="J47" s="84"/>
      <c r="K47" s="97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84"/>
      <c r="BE47" s="84"/>
      <c r="BF47" s="84"/>
      <c r="BG47" s="84"/>
      <c r="BH47" s="84"/>
      <c r="BI47" s="84"/>
      <c r="BJ47" s="84"/>
      <c r="BK47" s="84"/>
      <c r="BL47" s="84"/>
      <c r="BM47" s="84"/>
      <c r="BN47" s="84"/>
      <c r="BO47" s="84"/>
      <c r="BP47" s="84"/>
      <c r="BQ47" s="92"/>
      <c r="BR47" s="94"/>
      <c r="BS47" s="94"/>
      <c r="BT47" s="94"/>
      <c r="BU47" s="94"/>
      <c r="BV47" s="94"/>
      <c r="BW47" s="94"/>
      <c r="BX47" s="94"/>
      <c r="BY47" s="94"/>
      <c r="BZ47" s="79"/>
      <c r="CA47" s="59" t="str">
        <f t="shared" ca="1" si="21"/>
        <v/>
      </c>
      <c r="CB47" s="59" t="str">
        <f t="shared" ca="1" si="22"/>
        <v/>
      </c>
      <c r="CC47" s="59" t="str">
        <f t="shared" ca="1" si="23"/>
        <v/>
      </c>
      <c r="CE47" s="88" t="str">
        <f t="shared" ca="1" si="24"/>
        <v/>
      </c>
      <c r="CF47" s="88" t="str">
        <f t="shared" ca="1" si="25"/>
        <v/>
      </c>
      <c r="CG47" s="88" t="str">
        <f t="shared" ca="1" si="26"/>
        <v/>
      </c>
    </row>
    <row r="48" spans="2:85">
      <c r="B48" s="62"/>
      <c r="C48" s="62"/>
      <c r="D48" s="67"/>
      <c r="E48" s="95"/>
      <c r="F48" s="108"/>
      <c r="G48" s="99"/>
      <c r="H48" s="99"/>
      <c r="I48" s="99"/>
      <c r="J48" s="84"/>
      <c r="K48" s="97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4"/>
      <c r="BE48" s="84"/>
      <c r="BF48" s="84"/>
      <c r="BG48" s="84"/>
      <c r="BH48" s="84"/>
      <c r="BI48" s="84"/>
      <c r="BJ48" s="84"/>
      <c r="BK48" s="84"/>
      <c r="BL48" s="84"/>
      <c r="BM48" s="84"/>
      <c r="BN48" s="84"/>
      <c r="BO48" s="84"/>
      <c r="BP48" s="84"/>
      <c r="BQ48" s="92"/>
      <c r="BR48" s="94"/>
      <c r="BS48" s="94"/>
      <c r="BT48" s="94"/>
      <c r="BU48" s="94"/>
      <c r="BV48" s="94"/>
      <c r="BW48" s="94"/>
      <c r="BX48" s="94"/>
      <c r="BY48" s="94"/>
      <c r="BZ48" s="79"/>
      <c r="CA48" s="59" t="str">
        <f t="shared" ca="1" si="21"/>
        <v/>
      </c>
      <c r="CB48" s="59" t="str">
        <f t="shared" ca="1" si="22"/>
        <v/>
      </c>
      <c r="CC48" s="59" t="str">
        <f t="shared" ca="1" si="23"/>
        <v/>
      </c>
      <c r="CE48" s="88" t="str">
        <f t="shared" ca="1" si="24"/>
        <v/>
      </c>
      <c r="CF48" s="88" t="str">
        <f t="shared" ca="1" si="25"/>
        <v/>
      </c>
      <c r="CG48" s="88" t="str">
        <f t="shared" ca="1" si="26"/>
        <v/>
      </c>
    </row>
    <row r="49" spans="2:85">
      <c r="B49" s="62"/>
      <c r="C49" s="62"/>
      <c r="D49" s="67"/>
      <c r="E49" s="95"/>
      <c r="F49" s="108"/>
      <c r="G49" s="99"/>
      <c r="H49" s="99"/>
      <c r="I49" s="99"/>
      <c r="J49" s="84"/>
      <c r="K49" s="97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4"/>
      <c r="BE49" s="84"/>
      <c r="BF49" s="84"/>
      <c r="BG49" s="84"/>
      <c r="BH49" s="84"/>
      <c r="BI49" s="84"/>
      <c r="BJ49" s="84"/>
      <c r="BK49" s="84"/>
      <c r="BL49" s="84"/>
      <c r="BM49" s="84"/>
      <c r="BN49" s="84"/>
      <c r="BO49" s="84"/>
      <c r="BP49" s="84"/>
      <c r="BQ49" s="92"/>
      <c r="BR49" s="94"/>
      <c r="BS49" s="94"/>
      <c r="BT49" s="94"/>
      <c r="BU49" s="94"/>
      <c r="BV49" s="94"/>
      <c r="BW49" s="94"/>
      <c r="BX49" s="94"/>
      <c r="BY49" s="94"/>
      <c r="BZ49" s="79"/>
      <c r="CA49" s="59" t="str">
        <f t="shared" ca="1" si="21"/>
        <v/>
      </c>
      <c r="CB49" s="59" t="str">
        <f t="shared" ca="1" si="22"/>
        <v/>
      </c>
      <c r="CC49" s="59" t="str">
        <f t="shared" ca="1" si="23"/>
        <v/>
      </c>
      <c r="CE49" s="88" t="str">
        <f t="shared" ca="1" si="24"/>
        <v/>
      </c>
      <c r="CF49" s="88" t="str">
        <f t="shared" ca="1" si="25"/>
        <v/>
      </c>
      <c r="CG49" s="88" t="str">
        <f t="shared" ca="1" si="26"/>
        <v/>
      </c>
    </row>
    <row r="50" spans="2:85">
      <c r="B50" s="62"/>
      <c r="C50" s="62"/>
      <c r="D50" s="67"/>
      <c r="E50" s="95"/>
      <c r="F50" s="108"/>
      <c r="G50" s="99"/>
      <c r="H50" s="99"/>
      <c r="I50" s="99"/>
      <c r="J50" s="84"/>
      <c r="K50" s="97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4"/>
      <c r="BE50" s="84"/>
      <c r="BF50" s="84"/>
      <c r="BG50" s="84"/>
      <c r="BH50" s="84"/>
      <c r="BI50" s="84"/>
      <c r="BJ50" s="84"/>
      <c r="BK50" s="84"/>
      <c r="BL50" s="84"/>
      <c r="BM50" s="84"/>
      <c r="BN50" s="84"/>
      <c r="BO50" s="84"/>
      <c r="BP50" s="84"/>
      <c r="BQ50" s="92"/>
      <c r="BR50" s="94"/>
      <c r="BS50" s="94"/>
      <c r="BT50" s="94"/>
      <c r="BU50" s="94"/>
      <c r="BV50" s="94"/>
      <c r="BW50" s="94"/>
      <c r="BX50" s="94"/>
      <c r="BY50" s="94"/>
      <c r="BZ50" s="79"/>
      <c r="CA50" s="59" t="str">
        <f t="shared" ca="1" si="21"/>
        <v/>
      </c>
      <c r="CB50" s="59" t="str">
        <f t="shared" ca="1" si="22"/>
        <v/>
      </c>
      <c r="CC50" s="59" t="str">
        <f t="shared" ca="1" si="23"/>
        <v/>
      </c>
      <c r="CE50" s="88" t="str">
        <f t="shared" ca="1" si="24"/>
        <v/>
      </c>
      <c r="CF50" s="88" t="str">
        <f t="shared" ca="1" si="25"/>
        <v/>
      </c>
      <c r="CG50" s="88" t="str">
        <f t="shared" ca="1" si="26"/>
        <v/>
      </c>
    </row>
    <row r="51" spans="2:85">
      <c r="B51" s="62"/>
      <c r="C51" s="62"/>
      <c r="D51" s="67"/>
      <c r="E51" s="95"/>
      <c r="F51" s="108"/>
      <c r="G51" s="99"/>
      <c r="H51" s="99"/>
      <c r="I51" s="99"/>
      <c r="J51" s="84"/>
      <c r="K51" s="97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  <c r="BD51" s="84"/>
      <c r="BE51" s="84"/>
      <c r="BF51" s="84"/>
      <c r="BG51" s="84"/>
      <c r="BH51" s="84"/>
      <c r="BI51" s="84"/>
      <c r="BJ51" s="84"/>
      <c r="BK51" s="84"/>
      <c r="BL51" s="84"/>
      <c r="BM51" s="84"/>
      <c r="BN51" s="84"/>
      <c r="BO51" s="84"/>
      <c r="BP51" s="84"/>
      <c r="BQ51" s="92"/>
      <c r="BR51" s="94"/>
      <c r="BS51" s="94"/>
      <c r="BT51" s="94"/>
      <c r="BU51" s="94"/>
      <c r="BV51" s="94"/>
      <c r="BW51" s="94"/>
      <c r="BX51" s="94"/>
      <c r="BY51" s="94"/>
      <c r="BZ51" s="79"/>
      <c r="CA51" s="59" t="str">
        <f t="shared" ca="1" si="21"/>
        <v/>
      </c>
      <c r="CB51" s="59" t="str">
        <f t="shared" ca="1" si="22"/>
        <v/>
      </c>
      <c r="CC51" s="59" t="str">
        <f t="shared" ca="1" si="23"/>
        <v/>
      </c>
      <c r="CE51" s="88" t="str">
        <f t="shared" ca="1" si="24"/>
        <v/>
      </c>
      <c r="CF51" s="88" t="str">
        <f t="shared" ca="1" si="25"/>
        <v/>
      </c>
      <c r="CG51" s="88" t="str">
        <f t="shared" ca="1" si="26"/>
        <v/>
      </c>
    </row>
    <row r="52" spans="2:85" s="16" customFormat="1">
      <c r="B52" s="64"/>
      <c r="C52" s="64"/>
      <c r="D52" s="68"/>
      <c r="E52" s="96"/>
      <c r="F52" s="109"/>
      <c r="G52" s="100"/>
      <c r="H52" s="100"/>
      <c r="I52" s="100"/>
      <c r="J52" s="86"/>
      <c r="K52" s="98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  <c r="BA52" s="87"/>
      <c r="BB52" s="87"/>
      <c r="BC52" s="87"/>
      <c r="BD52" s="86"/>
      <c r="BE52" s="86"/>
      <c r="BF52" s="86"/>
      <c r="BG52" s="86"/>
      <c r="BH52" s="86"/>
      <c r="BI52" s="86"/>
      <c r="BJ52" s="86"/>
      <c r="BK52" s="86"/>
      <c r="BL52" s="86"/>
      <c r="BM52" s="86"/>
      <c r="BN52" s="86"/>
      <c r="BO52" s="86"/>
      <c r="BP52" s="86"/>
      <c r="BQ52" s="93"/>
      <c r="BR52" s="94"/>
      <c r="BS52" s="94"/>
      <c r="BT52" s="94"/>
      <c r="BU52" s="94"/>
      <c r="BV52" s="94"/>
      <c r="BW52" s="94"/>
      <c r="BX52" s="94"/>
      <c r="BY52" s="94"/>
      <c r="BZ52" s="80"/>
      <c r="CA52" s="65" t="str">
        <f t="shared" ca="1" si="21"/>
        <v/>
      </c>
      <c r="CB52" s="65" t="str">
        <f t="shared" ca="1" si="22"/>
        <v/>
      </c>
      <c r="CC52" s="65" t="str">
        <f t="shared" ca="1" si="23"/>
        <v/>
      </c>
      <c r="CE52" s="88" t="str">
        <f t="shared" ca="1" si="24"/>
        <v/>
      </c>
      <c r="CF52" s="88" t="str">
        <f t="shared" ca="1" si="25"/>
        <v/>
      </c>
      <c r="CG52" s="88" t="str">
        <f t="shared" ca="1" si="26"/>
        <v/>
      </c>
    </row>
    <row r="53" spans="2:85"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</row>
  </sheetData>
  <mergeCells count="232">
    <mergeCell ref="U13:W13"/>
    <mergeCell ref="L13:N13"/>
    <mergeCell ref="R13:T13"/>
    <mergeCell ref="O13:Q13"/>
    <mergeCell ref="I10:K10"/>
    <mergeCell ref="I11:K11"/>
    <mergeCell ref="I12:K12"/>
    <mergeCell ref="I13:K13"/>
    <mergeCell ref="U3:W4"/>
    <mergeCell ref="U9:W9"/>
    <mergeCell ref="L9:N9"/>
    <mergeCell ref="L10:N10"/>
    <mergeCell ref="L11:N11"/>
    <mergeCell ref="L12:N12"/>
    <mergeCell ref="L8:N8"/>
    <mergeCell ref="R9:T9"/>
    <mergeCell ref="R10:T10"/>
    <mergeCell ref="R11:T11"/>
    <mergeCell ref="R12:T12"/>
    <mergeCell ref="U10:W10"/>
    <mergeCell ref="U11:W11"/>
    <mergeCell ref="U12:W12"/>
    <mergeCell ref="O9:Q9"/>
    <mergeCell ref="O10:Q10"/>
    <mergeCell ref="O11:Q11"/>
    <mergeCell ref="O12:Q12"/>
    <mergeCell ref="O3:Q4"/>
    <mergeCell ref="O5:Q5"/>
    <mergeCell ref="O6:Q6"/>
    <mergeCell ref="O7:Q7"/>
    <mergeCell ref="O8:Q8"/>
    <mergeCell ref="F13:H13"/>
    <mergeCell ref="F3:H4"/>
    <mergeCell ref="F5:H5"/>
    <mergeCell ref="F6:H6"/>
    <mergeCell ref="F7:H7"/>
    <mergeCell ref="F8:H8"/>
    <mergeCell ref="F9:H9"/>
    <mergeCell ref="L17:U17"/>
    <mergeCell ref="X6:Z6"/>
    <mergeCell ref="X7:Z7"/>
    <mergeCell ref="X8:Z8"/>
    <mergeCell ref="I3:K4"/>
    <mergeCell ref="I5:K5"/>
    <mergeCell ref="I6:K6"/>
    <mergeCell ref="I7:K7"/>
    <mergeCell ref="I8:K8"/>
    <mergeCell ref="I9:K9"/>
    <mergeCell ref="F10:H10"/>
    <mergeCell ref="F11:H11"/>
    <mergeCell ref="F12:H12"/>
    <mergeCell ref="L3:N4"/>
    <mergeCell ref="L5:N5"/>
    <mergeCell ref="L6:N6"/>
    <mergeCell ref="L7:N7"/>
    <mergeCell ref="X9:Z9"/>
    <mergeCell ref="X10:Z10"/>
    <mergeCell ref="X11:Z11"/>
    <mergeCell ref="X12:Z12"/>
    <mergeCell ref="AA13:AC13"/>
    <mergeCell ref="AD13:AF13"/>
    <mergeCell ref="AG13:AI13"/>
    <mergeCell ref="AP10:AR10"/>
    <mergeCell ref="AS10:AU10"/>
    <mergeCell ref="X13:Z13"/>
    <mergeCell ref="AA9:AC9"/>
    <mergeCell ref="AA10:AC10"/>
    <mergeCell ref="AA11:AC11"/>
    <mergeCell ref="AA12:AC12"/>
    <mergeCell ref="AA3:AC4"/>
    <mergeCell ref="CB18:CB19"/>
    <mergeCell ref="CC18:CC19"/>
    <mergeCell ref="CA17:CC17"/>
    <mergeCell ref="CA18:CA19"/>
    <mergeCell ref="AJ17:AT17"/>
    <mergeCell ref="BI17:BQ17"/>
    <mergeCell ref="AV10:AX10"/>
    <mergeCell ref="AY10:BA10"/>
    <mergeCell ref="BB10:BD10"/>
    <mergeCell ref="AG9:AI9"/>
    <mergeCell ref="AG10:AI10"/>
    <mergeCell ref="AG11:AI11"/>
    <mergeCell ref="AG12:AI12"/>
    <mergeCell ref="AD3:AF4"/>
    <mergeCell ref="AD5:AF5"/>
    <mergeCell ref="AD6:AF6"/>
    <mergeCell ref="AD7:AF7"/>
    <mergeCell ref="AD8:AF8"/>
    <mergeCell ref="AD9:AF9"/>
    <mergeCell ref="AD10:AF10"/>
    <mergeCell ref="AD11:AF11"/>
    <mergeCell ref="AD12:AF12"/>
    <mergeCell ref="D3:D4"/>
    <mergeCell ref="C3:C4"/>
    <mergeCell ref="E3:E4"/>
    <mergeCell ref="AM5:AO5"/>
    <mergeCell ref="AG3:AI4"/>
    <mergeCell ref="AG5:AI5"/>
    <mergeCell ref="AG6:AI6"/>
    <mergeCell ref="AG7:AI7"/>
    <mergeCell ref="AG8:AI8"/>
    <mergeCell ref="AA5:AC5"/>
    <mergeCell ref="AA6:AC6"/>
    <mergeCell ref="AA7:AC7"/>
    <mergeCell ref="AA8:AC8"/>
    <mergeCell ref="R3:T4"/>
    <mergeCell ref="R5:T5"/>
    <mergeCell ref="R6:T6"/>
    <mergeCell ref="R7:T7"/>
    <mergeCell ref="R8:T8"/>
    <mergeCell ref="U5:W5"/>
    <mergeCell ref="U6:W6"/>
    <mergeCell ref="U7:W7"/>
    <mergeCell ref="U8:W8"/>
    <mergeCell ref="X3:Z4"/>
    <mergeCell ref="X5:Z5"/>
    <mergeCell ref="AY3:BA4"/>
    <mergeCell ref="BB3:BD4"/>
    <mergeCell ref="BE3:BG4"/>
    <mergeCell ref="BH3:BJ4"/>
    <mergeCell ref="BK3:BM4"/>
    <mergeCell ref="BN3:BP4"/>
    <mergeCell ref="BQ3:BS4"/>
    <mergeCell ref="AP5:AR5"/>
    <mergeCell ref="AS5:AU5"/>
    <mergeCell ref="AV5:AX5"/>
    <mergeCell ref="AY5:BA5"/>
    <mergeCell ref="BB5:BD5"/>
    <mergeCell ref="BE5:BG5"/>
    <mergeCell ref="BH5:BJ5"/>
    <mergeCell ref="BK5:BM5"/>
    <mergeCell ref="BN5:BP5"/>
    <mergeCell ref="BQ5:BS5"/>
    <mergeCell ref="BQ6:BS6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T9:BV9"/>
    <mergeCell ref="AP8:AR8"/>
    <mergeCell ref="AS8:AU8"/>
    <mergeCell ref="AV8:AX8"/>
    <mergeCell ref="AY8:BA8"/>
    <mergeCell ref="BB8:BD8"/>
    <mergeCell ref="BE8:BG8"/>
    <mergeCell ref="BH8:BJ8"/>
    <mergeCell ref="BK8:BM8"/>
    <mergeCell ref="BN8:BP8"/>
    <mergeCell ref="BQ8:BS8"/>
    <mergeCell ref="AP9:AR9"/>
    <mergeCell ref="AS9:AU9"/>
    <mergeCell ref="AV9:AX9"/>
    <mergeCell ref="AY9:BA9"/>
    <mergeCell ref="BB9:BD9"/>
    <mergeCell ref="BE9:BG9"/>
    <mergeCell ref="BH9:BJ9"/>
    <mergeCell ref="BK9:BM9"/>
    <mergeCell ref="BN9:BP9"/>
    <mergeCell ref="BQ9:BS9"/>
    <mergeCell ref="BE10:BG10"/>
    <mergeCell ref="BH10:BJ10"/>
    <mergeCell ref="BK10:BM10"/>
    <mergeCell ref="BN10:BP10"/>
    <mergeCell ref="BQ10:BS10"/>
    <mergeCell ref="AP11:AR11"/>
    <mergeCell ref="AS11:AU11"/>
    <mergeCell ref="AV11:AX11"/>
    <mergeCell ref="AY11:BA11"/>
    <mergeCell ref="BB11:BD11"/>
    <mergeCell ref="BE11:BG11"/>
    <mergeCell ref="BH11:BJ11"/>
    <mergeCell ref="BK11:BM11"/>
    <mergeCell ref="BN11:BP11"/>
    <mergeCell ref="BQ11:BS11"/>
    <mergeCell ref="BQ13:BS13"/>
    <mergeCell ref="AP12:AR12"/>
    <mergeCell ref="AS12:AU12"/>
    <mergeCell ref="AV12:AX12"/>
    <mergeCell ref="AY12:BA12"/>
    <mergeCell ref="BB12:BD12"/>
    <mergeCell ref="BE12:BG12"/>
    <mergeCell ref="BH12:BJ12"/>
    <mergeCell ref="BK12:BM12"/>
    <mergeCell ref="BN12:BP12"/>
    <mergeCell ref="AP13:AR13"/>
    <mergeCell ref="AS13:AU13"/>
    <mergeCell ref="AV13:AX13"/>
    <mergeCell ref="AY13:BA13"/>
    <mergeCell ref="BB13:BD13"/>
    <mergeCell ref="BE13:BG13"/>
    <mergeCell ref="BH13:BJ13"/>
    <mergeCell ref="BK13:BM13"/>
    <mergeCell ref="BN13:BP13"/>
    <mergeCell ref="BT12:BV12"/>
    <mergeCell ref="BT13:BV13"/>
    <mergeCell ref="B3:B4"/>
    <mergeCell ref="BW3:BY3"/>
    <mergeCell ref="AM3:AO4"/>
    <mergeCell ref="AP3:AR4"/>
    <mergeCell ref="AS3:AU4"/>
    <mergeCell ref="AV3:AX4"/>
    <mergeCell ref="BT3:BV4"/>
    <mergeCell ref="BT5:BV5"/>
    <mergeCell ref="BT6:BV6"/>
    <mergeCell ref="AM6:AO6"/>
    <mergeCell ref="AM7:AO7"/>
    <mergeCell ref="AM8:AO8"/>
    <mergeCell ref="AM9:AO9"/>
    <mergeCell ref="AM10:AO10"/>
    <mergeCell ref="AM11:AO11"/>
    <mergeCell ref="AM12:AO12"/>
    <mergeCell ref="AM13:AO13"/>
    <mergeCell ref="BT10:BV10"/>
    <mergeCell ref="BT11:BV11"/>
    <mergeCell ref="BT7:BV7"/>
    <mergeCell ref="BT8:BV8"/>
    <mergeCell ref="BQ12:BS12"/>
  </mergeCells>
  <conditionalFormatting sqref="C20:C52">
    <cfRule type="containsText" dxfId="24" priority="16" operator="containsText" text="cm">
      <formula>NOT(ISERROR(SEARCH("cm",C20)))</formula>
    </cfRule>
  </conditionalFormatting>
  <conditionalFormatting sqref="G19:I19 V17:AJ17 AU17:BI17 G18:J18 BR17:BY17 J18:BY53">
    <cfRule type="expression" dxfId="23" priority="15">
      <formula>DAY(G$18)=DAY(EOMONTH(DATE($D$17,MONTH(G$18),1),0))</formula>
    </cfRule>
  </conditionalFormatting>
  <conditionalFormatting sqref="AU17:BH17 V17:AI17 BR17:BY17">
    <cfRule type="expression" dxfId="22" priority="11">
      <formula>DAY(V$18)=15</formula>
    </cfRule>
    <cfRule type="expression" dxfId="21" priority="14">
      <formula>MONTH(V$18)=7</formula>
    </cfRule>
  </conditionalFormatting>
  <conditionalFormatting sqref="AJ17">
    <cfRule type="expression" dxfId="20" priority="8">
      <formula>DAY(AJ$18)=15</formula>
    </cfRule>
    <cfRule type="expression" dxfId="19" priority="9">
      <formula>MONTH(AJ$18)=7</formula>
    </cfRule>
  </conditionalFormatting>
  <conditionalFormatting sqref="BI17">
    <cfRule type="expression" dxfId="18" priority="5">
      <formula>DAY(BI$18)=15</formula>
    </cfRule>
    <cfRule type="expression" dxfId="17" priority="6">
      <formula>MONTH(BI$18)=7</formula>
    </cfRule>
  </conditionalFormatting>
  <conditionalFormatting sqref="G20:BY52">
    <cfRule type="expression" dxfId="16" priority="17">
      <formula>COUNTIF(data_aw6,G$18)&gt;0</formula>
    </cfRule>
    <cfRule type="expression" dxfId="15" priority="18">
      <formula>COUNTIF(data_aw5,G$18)&gt;0</formula>
    </cfRule>
    <cfRule type="expression" dxfId="14" priority="19">
      <formula>COUNTIF(data_aw4,G$18)&gt;0</formula>
    </cfRule>
    <cfRule type="expression" dxfId="13" priority="20">
      <formula>AND(G$18&lt;&gt;0,WEEKDAY(G$18,2)&gt;5)</formula>
    </cfRule>
    <cfRule type="expression" dxfId="12" priority="21">
      <formula>AND($C20="CM",SUMPRODUCT(($D20&lt;=G$18)*($E20&gt;=G$18)))</formula>
    </cfRule>
    <cfRule type="expression" dxfId="11" priority="22">
      <formula>AND($C20="VA",SUMPRODUCT(($D20&lt;=G$18)*($E20&gt;=G$18)))</formula>
    </cfRule>
  </conditionalFormatting>
  <conditionalFormatting sqref="B20:B52">
    <cfRule type="expression" dxfId="10" priority="2">
      <formula>SUMPRODUCT((C20="VA")*(D20&lt;=$E$20:$E$52)*(E20&gt;=$D$20:$D$52)*(ROW()&lt;&gt;ROW($C$20:$C$52)))</formula>
    </cfRule>
  </conditionalFormatting>
  <conditionalFormatting sqref="AP5:BV13 R5:AI13 P5:Q11 E5:O13">
    <cfRule type="containsBlanks" dxfId="6" priority="1">
      <formula>LEN(TRIM(E5))=0</formula>
    </cfRule>
  </conditionalFormatting>
  <dataValidations count="3">
    <dataValidation type="list" allowBlank="1" showInputMessage="1" showErrorMessage="1" sqref="B20:B52 AM5:AM13 B5:B15">
      <formula1>datab</formula1>
    </dataValidation>
    <dataValidation type="list" allowBlank="1" showInputMessage="1" showErrorMessage="1" sqref="D17">
      <formula1>nb</formula1>
    </dataValidation>
    <dataValidation type="list" allowBlank="1" showInputMessage="1" showErrorMessage="1" sqref="C20:C52">
      <formula1>datak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0"/>
  <sheetViews>
    <sheetView workbookViewId="0">
      <selection activeCell="D4" sqref="D4"/>
    </sheetView>
  </sheetViews>
  <sheetFormatPr baseColWidth="10" defaultRowHeight="13.5"/>
  <cols>
    <col min="1" max="2" width="11.42578125" style="75"/>
    <col min="3" max="3" width="8.28515625" style="75" customWidth="1"/>
    <col min="4" max="5" width="11.42578125" style="75"/>
    <col min="6" max="6" width="15.7109375" style="75" bestFit="1" customWidth="1"/>
    <col min="7" max="16384" width="11.42578125" style="75"/>
  </cols>
  <sheetData>
    <row r="1" spans="1:4">
      <c r="A1" s="75" t="s">
        <v>3</v>
      </c>
      <c r="B1" s="75" t="s">
        <v>4</v>
      </c>
      <c r="C1" s="75" t="s">
        <v>10</v>
      </c>
      <c r="D1" s="75" t="s">
        <v>63</v>
      </c>
    </row>
    <row r="2" spans="1:4">
      <c r="B2" s="75" t="s">
        <v>13</v>
      </c>
      <c r="C2" s="82">
        <v>4.583333333333333</v>
      </c>
    </row>
    <row r="3" spans="1:4">
      <c r="B3" s="75" t="s">
        <v>61</v>
      </c>
      <c r="C3" s="82">
        <v>4.166666666666667</v>
      </c>
      <c r="D3" s="83">
        <v>0.20833333333333334</v>
      </c>
    </row>
    <row r="4" spans="1:4">
      <c r="B4" s="75" t="s">
        <v>14</v>
      </c>
      <c r="C4" s="82">
        <v>3.2638888888888888</v>
      </c>
    </row>
    <row r="5" spans="1:4">
      <c r="B5" s="75" t="s">
        <v>18</v>
      </c>
    </row>
    <row r="6" spans="1:4">
      <c r="B6" s="75" t="s">
        <v>18</v>
      </c>
    </row>
    <row r="7" spans="1:4">
      <c r="B7" s="75" t="s">
        <v>18</v>
      </c>
    </row>
    <row r="8" spans="1:4">
      <c r="B8" s="75" t="s">
        <v>18</v>
      </c>
    </row>
    <row r="9" spans="1:4">
      <c r="B9" s="75" t="s">
        <v>18</v>
      </c>
    </row>
    <row r="10" spans="1:4">
      <c r="B10" s="75" t="s">
        <v>18</v>
      </c>
    </row>
    <row r="11" spans="1:4">
      <c r="B11" s="75" t="s">
        <v>18</v>
      </c>
    </row>
    <row r="12" spans="1:4">
      <c r="B12" s="75" t="s">
        <v>18</v>
      </c>
    </row>
    <row r="13" spans="1:4">
      <c r="B13" s="75" t="s">
        <v>18</v>
      </c>
    </row>
    <row r="14" spans="1:4">
      <c r="B14" s="75" t="s">
        <v>18</v>
      </c>
    </row>
    <row r="15" spans="1:4">
      <c r="B15" s="75" t="s">
        <v>18</v>
      </c>
    </row>
    <row r="16" spans="1:4">
      <c r="B16" s="75" t="s">
        <v>18</v>
      </c>
    </row>
    <row r="17" spans="2:2">
      <c r="B17" s="75" t="s">
        <v>18</v>
      </c>
    </row>
    <row r="18" spans="2:2">
      <c r="B18" s="75" t="s">
        <v>18</v>
      </c>
    </row>
    <row r="19" spans="2:2">
      <c r="B19" s="75" t="s">
        <v>18</v>
      </c>
    </row>
    <row r="20" spans="2:2">
      <c r="B20" s="75" t="s">
        <v>18</v>
      </c>
    </row>
    <row r="21" spans="2:2">
      <c r="B21" s="75" t="s">
        <v>18</v>
      </c>
    </row>
    <row r="22" spans="2:2">
      <c r="B22" s="75" t="s">
        <v>18</v>
      </c>
    </row>
    <row r="23" spans="2:2">
      <c r="B23" s="75" t="s">
        <v>18</v>
      </c>
    </row>
    <row r="24" spans="2:2">
      <c r="B24" s="75" t="s">
        <v>18</v>
      </c>
    </row>
    <row r="25" spans="2:2">
      <c r="B25" s="75" t="s">
        <v>18</v>
      </c>
    </row>
    <row r="26" spans="2:2">
      <c r="B26" s="75" t="s">
        <v>18</v>
      </c>
    </row>
    <row r="27" spans="2:2">
      <c r="B27" s="75" t="s">
        <v>18</v>
      </c>
    </row>
    <row r="28" spans="2:2">
      <c r="B28" s="75" t="s">
        <v>18</v>
      </c>
    </row>
    <row r="29" spans="2:2">
      <c r="B29" s="75" t="s">
        <v>18</v>
      </c>
    </row>
    <row r="30" spans="2:2">
      <c r="B30" s="75" t="s">
        <v>18</v>
      </c>
    </row>
    <row r="31" spans="2:2">
      <c r="B31" s="75" t="s">
        <v>18</v>
      </c>
    </row>
    <row r="32" spans="2:2">
      <c r="B32" s="75" t="s">
        <v>18</v>
      </c>
    </row>
    <row r="33" spans="1:6">
      <c r="B33" s="75" t="s">
        <v>18</v>
      </c>
    </row>
    <row r="34" spans="1:6">
      <c r="B34" s="75" t="s">
        <v>18</v>
      </c>
    </row>
    <row r="35" spans="1:6">
      <c r="B35" s="75" t="s">
        <v>18</v>
      </c>
    </row>
    <row r="36" spans="1:6">
      <c r="B36" s="75" t="s">
        <v>18</v>
      </c>
    </row>
    <row r="37" spans="1:6">
      <c r="B37" s="75" t="s">
        <v>18</v>
      </c>
    </row>
    <row r="38" spans="1:6">
      <c r="B38" s="75" t="s">
        <v>18</v>
      </c>
    </row>
    <row r="39" spans="1:6">
      <c r="B39" s="75" t="s">
        <v>18</v>
      </c>
    </row>
    <row r="40" spans="1:6">
      <c r="A40" s="76"/>
      <c r="B40" s="76" t="s">
        <v>18</v>
      </c>
      <c r="C40" s="76"/>
      <c r="D40" s="76"/>
      <c r="E40" s="76"/>
      <c r="F40" s="7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B337"/>
  <sheetViews>
    <sheetView topLeftCell="B1" workbookViewId="0">
      <selection activeCell="B2" sqref="B2:B10"/>
    </sheetView>
  </sheetViews>
  <sheetFormatPr baseColWidth="10" defaultRowHeight="13.5"/>
  <cols>
    <col min="1" max="1" width="4.28515625" customWidth="1"/>
    <col min="6" max="6" width="15.7109375" bestFit="1" customWidth="1"/>
    <col min="7" max="7" width="15.7109375" customWidth="1"/>
    <col min="9" max="9" width="15.7109375" customWidth="1"/>
    <col min="11" max="11" width="21.5703125" bestFit="1" customWidth="1"/>
    <col min="14" max="14" width="12.85546875" customWidth="1"/>
    <col min="48" max="48" width="27.28515625" style="15" bestFit="1" customWidth="1"/>
    <col min="49" max="49" width="17.140625" style="4" bestFit="1" customWidth="1"/>
    <col min="50" max="50" width="35.28515625" style="16" bestFit="1" customWidth="1"/>
    <col min="51" max="51" width="17.140625" style="52" bestFit="1" customWidth="1"/>
    <col min="52" max="52" width="36.85546875" style="4" customWidth="1"/>
    <col min="53" max="53" width="15.7109375" bestFit="1" customWidth="1"/>
  </cols>
  <sheetData>
    <row r="1" spans="1:54" ht="18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K1" s="1" t="s">
        <v>10</v>
      </c>
      <c r="N1" s="3">
        <v>41640</v>
      </c>
      <c r="O1" s="3">
        <v>41640</v>
      </c>
      <c r="P1">
        <v>2014</v>
      </c>
      <c r="AV1" s="6" t="s">
        <v>20</v>
      </c>
      <c r="AW1" s="7">
        <v>41640</v>
      </c>
      <c r="AX1" s="8" t="s">
        <v>20</v>
      </c>
      <c r="AY1" s="9">
        <v>42005</v>
      </c>
      <c r="AZ1" s="10">
        <f>AW1</f>
        <v>41640</v>
      </c>
      <c r="BA1" s="57">
        <f>AW1</f>
        <v>41640</v>
      </c>
      <c r="BB1" s="3">
        <f>AY1</f>
        <v>42005</v>
      </c>
    </row>
    <row r="2" spans="1:54" ht="18">
      <c r="B2" t="s">
        <v>15</v>
      </c>
      <c r="K2" s="1" t="s">
        <v>64</v>
      </c>
      <c r="N2" s="3">
        <v>41671</v>
      </c>
      <c r="O2" s="3">
        <v>42005</v>
      </c>
      <c r="P2">
        <v>2015</v>
      </c>
      <c r="AV2" s="11" t="s">
        <v>21</v>
      </c>
      <c r="AW2" s="12">
        <v>41640</v>
      </c>
      <c r="AX2" s="13" t="s">
        <v>22</v>
      </c>
      <c r="AY2" s="14">
        <v>42005</v>
      </c>
      <c r="AZ2" s="13" t="s">
        <v>22</v>
      </c>
      <c r="BA2" s="57">
        <f t="shared" ref="BA2:BA50" si="0">AW2</f>
        <v>41640</v>
      </c>
      <c r="BB2" s="3">
        <f t="shared" ref="BB2:BB50" si="1">AY2</f>
        <v>42005</v>
      </c>
    </row>
    <row r="3" spans="1:54" ht="18">
      <c r="B3" t="s">
        <v>17</v>
      </c>
      <c r="K3" s="1" t="s">
        <v>19</v>
      </c>
      <c r="N3" s="3">
        <v>41699</v>
      </c>
      <c r="O3" s="3">
        <v>42370</v>
      </c>
      <c r="P3">
        <v>2016</v>
      </c>
      <c r="AW3" s="12">
        <v>41750</v>
      </c>
      <c r="AX3" s="4" t="s">
        <v>23</v>
      </c>
      <c r="AY3" s="14">
        <v>42100</v>
      </c>
      <c r="AZ3" s="4" t="s">
        <v>24</v>
      </c>
      <c r="BA3" s="57">
        <f t="shared" si="0"/>
        <v>41750</v>
      </c>
      <c r="BB3" s="3">
        <f t="shared" si="1"/>
        <v>42100</v>
      </c>
    </row>
    <row r="4" spans="1:54" ht="18">
      <c r="B4" t="s">
        <v>74</v>
      </c>
      <c r="K4" s="1" t="s">
        <v>9</v>
      </c>
      <c r="N4" s="3">
        <v>41730</v>
      </c>
      <c r="O4" s="3">
        <v>42736</v>
      </c>
      <c r="P4">
        <v>2017</v>
      </c>
      <c r="AW4" s="12">
        <v>41760</v>
      </c>
      <c r="AX4" s="13" t="s">
        <v>25</v>
      </c>
      <c r="AY4" s="14">
        <v>42125</v>
      </c>
      <c r="AZ4" s="13" t="s">
        <v>25</v>
      </c>
      <c r="BA4" s="57">
        <f t="shared" si="0"/>
        <v>41760</v>
      </c>
      <c r="BB4" s="3">
        <f t="shared" si="1"/>
        <v>42125</v>
      </c>
    </row>
    <row r="5" spans="1:54" ht="18">
      <c r="B5" t="s">
        <v>14</v>
      </c>
      <c r="K5" s="1" t="s">
        <v>11</v>
      </c>
      <c r="N5" s="3">
        <v>41760</v>
      </c>
      <c r="O5" s="3">
        <v>43101</v>
      </c>
      <c r="P5">
        <v>2018</v>
      </c>
      <c r="AW5" s="12">
        <v>41788</v>
      </c>
      <c r="AX5" s="16" t="s">
        <v>26</v>
      </c>
      <c r="AY5" s="14">
        <v>42133</v>
      </c>
      <c r="AZ5" s="16" t="s">
        <v>26</v>
      </c>
      <c r="BA5" s="57">
        <f t="shared" si="0"/>
        <v>41788</v>
      </c>
      <c r="BB5" s="3">
        <f t="shared" si="1"/>
        <v>42133</v>
      </c>
    </row>
    <row r="6" spans="1:54" ht="18">
      <c r="B6" t="s">
        <v>75</v>
      </c>
      <c r="K6" s="1" t="s">
        <v>12</v>
      </c>
      <c r="N6" s="3">
        <v>41791</v>
      </c>
      <c r="O6" s="3">
        <v>43466</v>
      </c>
      <c r="P6">
        <v>2019</v>
      </c>
      <c r="AW6" s="12">
        <v>41799</v>
      </c>
      <c r="AX6" s="16" t="s">
        <v>27</v>
      </c>
      <c r="AY6" s="14">
        <v>42144</v>
      </c>
      <c r="AZ6" s="16" t="s">
        <v>27</v>
      </c>
      <c r="BA6" s="57">
        <f t="shared" si="0"/>
        <v>41799</v>
      </c>
      <c r="BB6" s="3">
        <f t="shared" si="1"/>
        <v>42144</v>
      </c>
    </row>
    <row r="7" spans="1:54" ht="15">
      <c r="B7" t="s">
        <v>13</v>
      </c>
      <c r="N7" s="3">
        <v>41821</v>
      </c>
      <c r="O7" s="3">
        <v>43831</v>
      </c>
      <c r="P7">
        <v>2020</v>
      </c>
      <c r="AW7" s="12">
        <v>41841</v>
      </c>
      <c r="AX7" s="17" t="s">
        <v>28</v>
      </c>
      <c r="AY7" s="14">
        <v>42206</v>
      </c>
      <c r="AZ7" s="17" t="s">
        <v>28</v>
      </c>
      <c r="BA7" s="57">
        <f t="shared" si="0"/>
        <v>41841</v>
      </c>
      <c r="BB7" s="3">
        <f t="shared" si="1"/>
        <v>42206</v>
      </c>
    </row>
    <row r="8" spans="1:54" ht="15">
      <c r="B8" t="s">
        <v>76</v>
      </c>
      <c r="N8" s="3">
        <v>41852</v>
      </c>
      <c r="O8" s="3">
        <v>44197</v>
      </c>
      <c r="P8">
        <v>2021</v>
      </c>
      <c r="AW8" s="12">
        <v>41866</v>
      </c>
      <c r="AX8" s="16" t="s">
        <v>29</v>
      </c>
      <c r="AY8" s="14">
        <v>42231</v>
      </c>
      <c r="AZ8" s="16" t="s">
        <v>29</v>
      </c>
      <c r="BA8" s="57">
        <f t="shared" si="0"/>
        <v>41866</v>
      </c>
      <c r="BB8" s="3">
        <f t="shared" si="1"/>
        <v>42231</v>
      </c>
    </row>
    <row r="9" spans="1:54" ht="15">
      <c r="B9" t="s">
        <v>73</v>
      </c>
      <c r="N9" s="3">
        <v>41883</v>
      </c>
      <c r="O9" s="3">
        <v>44562</v>
      </c>
      <c r="P9">
        <v>2022</v>
      </c>
      <c r="AW9" s="12">
        <v>41909</v>
      </c>
      <c r="AX9" s="17" t="s">
        <v>30</v>
      </c>
      <c r="AY9" s="14">
        <v>42274</v>
      </c>
      <c r="AZ9" s="17" t="s">
        <v>31</v>
      </c>
      <c r="BA9" s="57">
        <f t="shared" si="0"/>
        <v>41909</v>
      </c>
      <c r="BB9" s="3">
        <f t="shared" si="1"/>
        <v>42274</v>
      </c>
    </row>
    <row r="10" spans="1:54" ht="15">
      <c r="B10" t="s">
        <v>77</v>
      </c>
      <c r="N10" s="3">
        <v>41913</v>
      </c>
      <c r="O10" s="3">
        <v>44927</v>
      </c>
      <c r="P10">
        <v>2023</v>
      </c>
      <c r="AW10" s="12">
        <v>41944</v>
      </c>
      <c r="AX10" s="16" t="s">
        <v>32</v>
      </c>
      <c r="AY10" s="14">
        <v>42309</v>
      </c>
      <c r="AZ10" s="16" t="s">
        <v>32</v>
      </c>
      <c r="BA10" s="57">
        <f t="shared" si="0"/>
        <v>41944</v>
      </c>
      <c r="BB10" s="3">
        <f t="shared" si="1"/>
        <v>42309</v>
      </c>
    </row>
    <row r="11" spans="1:54" ht="15">
      <c r="B11" t="s">
        <v>18</v>
      </c>
      <c r="N11" s="3">
        <v>41944</v>
      </c>
      <c r="O11" s="3">
        <v>45292</v>
      </c>
      <c r="P11">
        <v>2024</v>
      </c>
      <c r="AW11" s="12">
        <v>41945</v>
      </c>
      <c r="AX11" s="16" t="s">
        <v>33</v>
      </c>
      <c r="AY11" s="14">
        <v>42310</v>
      </c>
      <c r="AZ11" s="16" t="s">
        <v>33</v>
      </c>
      <c r="BA11" s="57">
        <f t="shared" si="0"/>
        <v>41945</v>
      </c>
      <c r="BB11" s="3">
        <f t="shared" si="1"/>
        <v>42310</v>
      </c>
    </row>
    <row r="12" spans="1:54" ht="15">
      <c r="B12" t="s">
        <v>18</v>
      </c>
      <c r="N12" s="3">
        <v>41974</v>
      </c>
      <c r="O12" s="3">
        <v>45658</v>
      </c>
      <c r="P12">
        <v>2025</v>
      </c>
      <c r="AW12" s="12">
        <v>41954</v>
      </c>
      <c r="AX12" s="4" t="s">
        <v>34</v>
      </c>
      <c r="AY12" s="14">
        <v>42319</v>
      </c>
      <c r="AZ12" s="4" t="s">
        <v>34</v>
      </c>
      <c r="BA12" s="57">
        <f t="shared" si="0"/>
        <v>41954</v>
      </c>
      <c r="BB12" s="3">
        <f t="shared" si="1"/>
        <v>42319</v>
      </c>
    </row>
    <row r="13" spans="1:54" ht="15">
      <c r="B13" t="s">
        <v>18</v>
      </c>
      <c r="N13" s="3">
        <v>42005</v>
      </c>
      <c r="O13" s="3">
        <v>46023</v>
      </c>
      <c r="P13">
        <v>2026</v>
      </c>
      <c r="AW13" s="12">
        <v>41958</v>
      </c>
      <c r="AX13" s="4" t="s">
        <v>35</v>
      </c>
      <c r="AY13" s="14">
        <v>42323</v>
      </c>
      <c r="AZ13" s="4" t="s">
        <v>35</v>
      </c>
      <c r="BA13" s="57">
        <f t="shared" si="0"/>
        <v>41958</v>
      </c>
      <c r="BB13" s="3">
        <f t="shared" si="1"/>
        <v>42323</v>
      </c>
    </row>
    <row r="14" spans="1:54" ht="15">
      <c r="B14" t="s">
        <v>18</v>
      </c>
      <c r="N14" s="3">
        <v>42036</v>
      </c>
      <c r="O14" s="3">
        <v>46388</v>
      </c>
      <c r="P14">
        <v>2027</v>
      </c>
      <c r="AW14" s="12">
        <v>41998</v>
      </c>
      <c r="AX14" s="16" t="s">
        <v>36</v>
      </c>
      <c r="AY14" s="14">
        <v>42363</v>
      </c>
      <c r="AZ14" s="4" t="s">
        <v>37</v>
      </c>
      <c r="BA14" s="57">
        <f t="shared" si="0"/>
        <v>41998</v>
      </c>
      <c r="BB14" s="3">
        <f t="shared" si="1"/>
        <v>42363</v>
      </c>
    </row>
    <row r="15" spans="1:54" ht="15">
      <c r="B15" t="s">
        <v>18</v>
      </c>
      <c r="N15" s="3">
        <v>42064</v>
      </c>
      <c r="O15" s="3">
        <v>46753</v>
      </c>
      <c r="P15">
        <v>2028</v>
      </c>
      <c r="AW15" s="12">
        <v>41999</v>
      </c>
      <c r="AX15" s="16" t="s">
        <v>38</v>
      </c>
      <c r="AY15" s="14">
        <v>42364</v>
      </c>
      <c r="AZ15" s="16" t="s">
        <v>39</v>
      </c>
      <c r="BA15" s="57">
        <f t="shared" si="0"/>
        <v>41999</v>
      </c>
      <c r="BB15" s="3">
        <f t="shared" si="1"/>
        <v>42364</v>
      </c>
    </row>
    <row r="16" spans="1:54">
      <c r="B16" t="s">
        <v>18</v>
      </c>
      <c r="N16" s="3">
        <v>42095</v>
      </c>
      <c r="O16" s="3">
        <v>47119</v>
      </c>
      <c r="P16">
        <v>2029</v>
      </c>
      <c r="AW16" s="12"/>
      <c r="AY16" s="18"/>
      <c r="BA16" s="57">
        <f t="shared" si="0"/>
        <v>0</v>
      </c>
      <c r="BB16" s="3">
        <f t="shared" si="1"/>
        <v>0</v>
      </c>
    </row>
    <row r="17" spans="2:54" ht="15">
      <c r="B17" t="s">
        <v>18</v>
      </c>
      <c r="N17" s="3">
        <v>42125</v>
      </c>
      <c r="O17" s="3">
        <v>47484</v>
      </c>
      <c r="P17">
        <v>2030</v>
      </c>
      <c r="AW17" s="19"/>
      <c r="AY17" s="14"/>
      <c r="BA17" s="57">
        <f t="shared" si="0"/>
        <v>0</v>
      </c>
      <c r="BB17" s="3">
        <f t="shared" si="1"/>
        <v>0</v>
      </c>
    </row>
    <row r="18" spans="2:54" ht="15">
      <c r="B18" t="s">
        <v>18</v>
      </c>
      <c r="N18" s="3">
        <v>42156</v>
      </c>
      <c r="O18" s="3">
        <v>47849</v>
      </c>
      <c r="P18">
        <v>2031</v>
      </c>
      <c r="AV18" s="20" t="s">
        <v>40</v>
      </c>
      <c r="AW18" s="21"/>
      <c r="AX18" s="22"/>
      <c r="AY18" s="23"/>
      <c r="AZ18" s="16"/>
      <c r="BA18" s="57">
        <f t="shared" si="0"/>
        <v>0</v>
      </c>
      <c r="BB18" s="3">
        <f t="shared" si="1"/>
        <v>0</v>
      </c>
    </row>
    <row r="19" spans="2:54" ht="15">
      <c r="B19" t="s">
        <v>18</v>
      </c>
      <c r="N19" s="3">
        <v>42186</v>
      </c>
      <c r="O19" s="3">
        <v>48214</v>
      </c>
      <c r="P19">
        <v>2032</v>
      </c>
      <c r="AV19" s="24">
        <v>1</v>
      </c>
      <c r="AW19" s="21">
        <v>41743</v>
      </c>
      <c r="AX19" s="25" t="s">
        <v>41</v>
      </c>
      <c r="AY19" s="26"/>
      <c r="BA19" s="57">
        <f t="shared" si="0"/>
        <v>41743</v>
      </c>
      <c r="BB19" s="3">
        <f t="shared" si="1"/>
        <v>0</v>
      </c>
    </row>
    <row r="20" spans="2:54" ht="15">
      <c r="B20" t="s">
        <v>18</v>
      </c>
      <c r="N20" s="3">
        <v>42217</v>
      </c>
      <c r="O20" s="3">
        <v>48580</v>
      </c>
      <c r="P20">
        <v>2033</v>
      </c>
      <c r="AV20" s="24">
        <f t="shared" ref="AV20:AV38" si="2">IF(AW20=AW19+IF(WEEKDAY(AW19,1)=6,3,1),AV19,AV19+1)</f>
        <v>1</v>
      </c>
      <c r="AW20" s="21">
        <v>41744</v>
      </c>
      <c r="AX20" s="25" t="s">
        <v>41</v>
      </c>
      <c r="AY20" s="23">
        <v>42101</v>
      </c>
      <c r="AZ20" s="16" t="s">
        <v>42</v>
      </c>
      <c r="BA20" s="57">
        <f t="shared" si="0"/>
        <v>41744</v>
      </c>
      <c r="BB20" s="3">
        <f t="shared" si="1"/>
        <v>42101</v>
      </c>
    </row>
    <row r="21" spans="2:54" ht="15">
      <c r="B21" t="s">
        <v>18</v>
      </c>
      <c r="N21" s="3">
        <v>42248</v>
      </c>
      <c r="O21" s="3">
        <v>48945</v>
      </c>
      <c r="P21">
        <v>2034</v>
      </c>
      <c r="AV21" s="24">
        <f t="shared" si="2"/>
        <v>1</v>
      </c>
      <c r="AW21" s="21">
        <v>41745</v>
      </c>
      <c r="AX21" s="25" t="s">
        <v>41</v>
      </c>
      <c r="AY21" s="23">
        <v>42102</v>
      </c>
      <c r="AZ21" s="16" t="s">
        <v>42</v>
      </c>
      <c r="BA21" s="57">
        <f t="shared" si="0"/>
        <v>41745</v>
      </c>
      <c r="BB21" s="3">
        <f t="shared" si="1"/>
        <v>42102</v>
      </c>
    </row>
    <row r="22" spans="2:54" ht="15">
      <c r="B22" t="s">
        <v>18</v>
      </c>
      <c r="N22" s="3">
        <v>42278</v>
      </c>
      <c r="O22" s="3">
        <v>49310</v>
      </c>
      <c r="P22">
        <v>2035</v>
      </c>
      <c r="AV22" s="24">
        <f t="shared" si="2"/>
        <v>1</v>
      </c>
      <c r="AW22" s="21">
        <v>41746</v>
      </c>
      <c r="AX22" s="25" t="s">
        <v>41</v>
      </c>
      <c r="AY22" s="23">
        <v>42103</v>
      </c>
      <c r="AZ22" s="16" t="s">
        <v>42</v>
      </c>
      <c r="BA22" s="57">
        <f t="shared" si="0"/>
        <v>41746</v>
      </c>
      <c r="BB22" s="3">
        <f t="shared" si="1"/>
        <v>42103</v>
      </c>
    </row>
    <row r="23" spans="2:54" ht="15">
      <c r="B23" t="s">
        <v>18</v>
      </c>
      <c r="N23" s="3">
        <v>42309</v>
      </c>
      <c r="O23" s="3">
        <v>49675</v>
      </c>
      <c r="P23">
        <v>2036</v>
      </c>
      <c r="AV23" s="24">
        <f t="shared" si="2"/>
        <v>1</v>
      </c>
      <c r="AW23" s="21">
        <v>41747</v>
      </c>
      <c r="AX23" s="25" t="s">
        <v>41</v>
      </c>
      <c r="AY23" s="23">
        <v>42104</v>
      </c>
      <c r="AZ23" s="16" t="s">
        <v>42</v>
      </c>
      <c r="BA23" s="57">
        <f t="shared" si="0"/>
        <v>41747</v>
      </c>
      <c r="BB23" s="3">
        <f t="shared" si="1"/>
        <v>42104</v>
      </c>
    </row>
    <row r="24" spans="2:54" ht="15">
      <c r="B24" t="s">
        <v>18</v>
      </c>
      <c r="N24" s="3">
        <v>42339</v>
      </c>
      <c r="O24" s="3">
        <v>50041</v>
      </c>
      <c r="P24">
        <v>2037</v>
      </c>
      <c r="AV24" s="24">
        <f t="shared" si="2"/>
        <v>2</v>
      </c>
      <c r="AW24" s="21">
        <v>41834</v>
      </c>
      <c r="AX24" s="16" t="s">
        <v>43</v>
      </c>
      <c r="AY24" s="23">
        <v>42198</v>
      </c>
      <c r="AZ24" s="16" t="s">
        <v>43</v>
      </c>
      <c r="BA24" s="57">
        <f t="shared" si="0"/>
        <v>41834</v>
      </c>
      <c r="BB24" s="3">
        <f t="shared" si="1"/>
        <v>42198</v>
      </c>
    </row>
    <row r="25" spans="2:54" ht="15">
      <c r="B25" t="s">
        <v>18</v>
      </c>
      <c r="N25" s="3">
        <v>42370</v>
      </c>
      <c r="O25" s="3">
        <v>50406</v>
      </c>
      <c r="P25">
        <v>2038</v>
      </c>
      <c r="AV25" s="24">
        <f t="shared" si="2"/>
        <v>2</v>
      </c>
      <c r="AW25" s="21">
        <v>41835</v>
      </c>
      <c r="AX25" s="16" t="s">
        <v>43</v>
      </c>
      <c r="AY25" s="23">
        <v>42199</v>
      </c>
      <c r="AZ25" s="16" t="s">
        <v>43</v>
      </c>
      <c r="BA25" s="57">
        <f t="shared" si="0"/>
        <v>41835</v>
      </c>
      <c r="BB25" s="3">
        <f t="shared" si="1"/>
        <v>42199</v>
      </c>
    </row>
    <row r="26" spans="2:54" ht="15">
      <c r="B26" t="s">
        <v>18</v>
      </c>
      <c r="N26" s="3">
        <v>42401</v>
      </c>
      <c r="O26" s="3">
        <v>50771</v>
      </c>
      <c r="P26">
        <v>2039</v>
      </c>
      <c r="AV26" s="24">
        <f t="shared" si="2"/>
        <v>2</v>
      </c>
      <c r="AW26" s="21">
        <v>41836</v>
      </c>
      <c r="AX26" s="16" t="s">
        <v>43</v>
      </c>
      <c r="AY26" s="23">
        <v>42200</v>
      </c>
      <c r="AZ26" s="16" t="s">
        <v>43</v>
      </c>
      <c r="BA26" s="57">
        <f t="shared" si="0"/>
        <v>41836</v>
      </c>
      <c r="BB26" s="3">
        <f t="shared" si="1"/>
        <v>42200</v>
      </c>
    </row>
    <row r="27" spans="2:54" ht="15">
      <c r="B27" t="s">
        <v>18</v>
      </c>
      <c r="N27" s="3">
        <v>42430</v>
      </c>
      <c r="O27" s="3">
        <v>51136</v>
      </c>
      <c r="P27">
        <v>2040</v>
      </c>
      <c r="AV27" s="24">
        <f t="shared" si="2"/>
        <v>2</v>
      </c>
      <c r="AW27" s="21">
        <v>41837</v>
      </c>
      <c r="AX27" s="16" t="s">
        <v>43</v>
      </c>
      <c r="AY27" s="23">
        <v>42201</v>
      </c>
      <c r="AZ27" s="16" t="s">
        <v>43</v>
      </c>
      <c r="BA27" s="57">
        <f t="shared" si="0"/>
        <v>41837</v>
      </c>
      <c r="BB27" s="3">
        <f t="shared" si="1"/>
        <v>42201</v>
      </c>
    </row>
    <row r="28" spans="2:54" ht="15">
      <c r="B28" t="s">
        <v>18</v>
      </c>
      <c r="N28" s="3">
        <v>42461</v>
      </c>
      <c r="O28" s="3">
        <v>51502</v>
      </c>
      <c r="P28">
        <v>2041</v>
      </c>
      <c r="AV28" s="24">
        <f t="shared" si="2"/>
        <v>2</v>
      </c>
      <c r="AW28" s="21">
        <v>41838</v>
      </c>
      <c r="AX28" s="16" t="s">
        <v>43</v>
      </c>
      <c r="AY28" s="23">
        <v>42202</v>
      </c>
      <c r="AZ28" s="16" t="s">
        <v>43</v>
      </c>
      <c r="BA28" s="57">
        <f t="shared" si="0"/>
        <v>41838</v>
      </c>
      <c r="BB28" s="3">
        <f t="shared" si="1"/>
        <v>42202</v>
      </c>
    </row>
    <row r="29" spans="2:54" ht="15">
      <c r="B29" t="s">
        <v>18</v>
      </c>
      <c r="N29" s="3">
        <v>42491</v>
      </c>
      <c r="O29" s="3">
        <v>51867</v>
      </c>
      <c r="P29">
        <v>2042</v>
      </c>
      <c r="AV29" s="24">
        <f t="shared" si="2"/>
        <v>3</v>
      </c>
      <c r="AW29" s="21"/>
      <c r="AY29" s="23">
        <v>42205</v>
      </c>
      <c r="AZ29" s="16" t="s">
        <v>43</v>
      </c>
      <c r="BA29" s="57">
        <f t="shared" si="0"/>
        <v>0</v>
      </c>
      <c r="BB29" s="3">
        <f t="shared" si="1"/>
        <v>42205</v>
      </c>
    </row>
    <row r="30" spans="2:54" ht="15">
      <c r="B30" t="s">
        <v>18</v>
      </c>
      <c r="N30" s="3">
        <v>42522</v>
      </c>
      <c r="O30" s="3"/>
      <c r="AV30" s="24">
        <f t="shared" si="2"/>
        <v>4</v>
      </c>
      <c r="AW30" s="21">
        <v>41842</v>
      </c>
      <c r="AX30" s="16" t="s">
        <v>43</v>
      </c>
      <c r="AY30" s="23"/>
      <c r="AZ30" s="16"/>
      <c r="BA30" s="57">
        <f t="shared" si="0"/>
        <v>41842</v>
      </c>
      <c r="BB30" s="3">
        <f t="shared" si="1"/>
        <v>0</v>
      </c>
    </row>
    <row r="31" spans="2:54" ht="15">
      <c r="B31" t="s">
        <v>18</v>
      </c>
      <c r="N31" s="3">
        <v>42552</v>
      </c>
      <c r="AV31" s="24">
        <f t="shared" si="2"/>
        <v>4</v>
      </c>
      <c r="AW31" s="21">
        <v>41843</v>
      </c>
      <c r="AX31" s="16" t="s">
        <v>43</v>
      </c>
      <c r="AY31" s="23">
        <v>42207</v>
      </c>
      <c r="AZ31" s="16" t="s">
        <v>43</v>
      </c>
      <c r="BA31" s="57">
        <f t="shared" si="0"/>
        <v>41843</v>
      </c>
      <c r="BB31" s="3">
        <f t="shared" si="1"/>
        <v>42207</v>
      </c>
    </row>
    <row r="32" spans="2:54" ht="15">
      <c r="B32" t="s">
        <v>18</v>
      </c>
      <c r="N32" s="3">
        <v>42583</v>
      </c>
      <c r="AV32" s="24">
        <f t="shared" si="2"/>
        <v>4</v>
      </c>
      <c r="AW32" s="21">
        <v>41844</v>
      </c>
      <c r="AX32" s="16" t="s">
        <v>43</v>
      </c>
      <c r="AY32" s="23">
        <v>42208</v>
      </c>
      <c r="AZ32" s="16" t="s">
        <v>43</v>
      </c>
      <c r="BA32" s="57">
        <f t="shared" si="0"/>
        <v>41844</v>
      </c>
      <c r="BB32" s="3">
        <f t="shared" si="1"/>
        <v>42208</v>
      </c>
    </row>
    <row r="33" spans="2:54" ht="15">
      <c r="B33" t="s">
        <v>18</v>
      </c>
      <c r="N33" s="3">
        <v>42614</v>
      </c>
      <c r="AV33" s="24">
        <f t="shared" si="2"/>
        <v>4</v>
      </c>
      <c r="AW33" s="21">
        <v>41845</v>
      </c>
      <c r="AX33" s="16" t="s">
        <v>43</v>
      </c>
      <c r="AY33" s="23">
        <v>42209</v>
      </c>
      <c r="AZ33" s="16" t="s">
        <v>43</v>
      </c>
      <c r="BA33" s="57">
        <f t="shared" si="0"/>
        <v>41845</v>
      </c>
      <c r="BB33" s="3">
        <f t="shared" si="1"/>
        <v>42209</v>
      </c>
    </row>
    <row r="34" spans="2:54" ht="15">
      <c r="B34" t="s">
        <v>18</v>
      </c>
      <c r="N34" s="3">
        <v>42644</v>
      </c>
      <c r="AV34" s="24">
        <f t="shared" si="2"/>
        <v>4</v>
      </c>
      <c r="AW34" s="21">
        <v>41848</v>
      </c>
      <c r="AX34" s="16" t="s">
        <v>43</v>
      </c>
      <c r="AY34" s="23">
        <v>42212</v>
      </c>
      <c r="AZ34" s="16" t="s">
        <v>43</v>
      </c>
      <c r="BA34" s="57">
        <f t="shared" si="0"/>
        <v>41848</v>
      </c>
      <c r="BB34" s="3">
        <f t="shared" si="1"/>
        <v>42212</v>
      </c>
    </row>
    <row r="35" spans="2:54" ht="15">
      <c r="B35" t="s">
        <v>18</v>
      </c>
      <c r="N35" s="3">
        <v>42675</v>
      </c>
      <c r="AV35" s="24">
        <f t="shared" si="2"/>
        <v>4</v>
      </c>
      <c r="AW35" s="21">
        <v>41849</v>
      </c>
      <c r="AX35" s="16" t="s">
        <v>43</v>
      </c>
      <c r="AY35" s="23">
        <v>42213</v>
      </c>
      <c r="AZ35" s="16" t="s">
        <v>43</v>
      </c>
      <c r="BA35" s="57">
        <f t="shared" si="0"/>
        <v>41849</v>
      </c>
      <c r="BB35" s="3">
        <f t="shared" si="1"/>
        <v>42213</v>
      </c>
    </row>
    <row r="36" spans="2:54" ht="15">
      <c r="B36" t="s">
        <v>18</v>
      </c>
      <c r="N36" s="3">
        <v>42705</v>
      </c>
      <c r="AV36" s="24">
        <f t="shared" si="2"/>
        <v>4</v>
      </c>
      <c r="AW36" s="21">
        <v>41850</v>
      </c>
      <c r="AX36" s="16" t="s">
        <v>43</v>
      </c>
      <c r="AY36" s="23">
        <v>42214</v>
      </c>
      <c r="AZ36" s="16" t="s">
        <v>43</v>
      </c>
      <c r="BA36" s="57">
        <f t="shared" si="0"/>
        <v>41850</v>
      </c>
      <c r="BB36" s="3">
        <f t="shared" si="1"/>
        <v>42214</v>
      </c>
    </row>
    <row r="37" spans="2:54" ht="15">
      <c r="B37" t="s">
        <v>18</v>
      </c>
      <c r="N37" s="3">
        <v>42736</v>
      </c>
      <c r="AV37" s="24">
        <f t="shared" si="2"/>
        <v>4</v>
      </c>
      <c r="AW37" s="21">
        <v>41851</v>
      </c>
      <c r="AX37" s="16" t="s">
        <v>43</v>
      </c>
      <c r="AY37" s="23">
        <v>42215</v>
      </c>
      <c r="AZ37" s="16" t="s">
        <v>43</v>
      </c>
      <c r="BA37" s="57">
        <f t="shared" si="0"/>
        <v>41851</v>
      </c>
      <c r="BB37" s="3">
        <f t="shared" si="1"/>
        <v>42215</v>
      </c>
    </row>
    <row r="38" spans="2:54" ht="15">
      <c r="B38" t="s">
        <v>18</v>
      </c>
      <c r="N38" s="3">
        <v>42767</v>
      </c>
      <c r="AV38" s="24">
        <f t="shared" si="2"/>
        <v>4</v>
      </c>
      <c r="AW38" s="21">
        <v>41852</v>
      </c>
      <c r="AX38" s="16" t="s">
        <v>43</v>
      </c>
      <c r="AY38" s="23">
        <v>42216</v>
      </c>
      <c r="AZ38" s="16" t="s">
        <v>43</v>
      </c>
      <c r="BA38" s="57">
        <f t="shared" si="0"/>
        <v>41852</v>
      </c>
      <c r="BB38" s="3">
        <f t="shared" si="1"/>
        <v>42216</v>
      </c>
    </row>
    <row r="39" spans="2:54" ht="15">
      <c r="B39" t="s">
        <v>18</v>
      </c>
      <c r="N39" s="3">
        <v>42795</v>
      </c>
      <c r="AV39" s="24">
        <f>IF(AW39=AW38+IF(WEEKDAY(AW38,1)=6,3,1),AV38,AV38+1)</f>
        <v>5</v>
      </c>
      <c r="AW39" s="21"/>
      <c r="AY39" s="23"/>
      <c r="AZ39" s="16"/>
      <c r="BA39" s="57">
        <f t="shared" si="0"/>
        <v>0</v>
      </c>
      <c r="BB39" s="3">
        <f t="shared" si="1"/>
        <v>0</v>
      </c>
    </row>
    <row r="40" spans="2:54" s="2" customFormat="1" ht="15">
      <c r="B40" s="2" t="s">
        <v>18</v>
      </c>
      <c r="N40" s="3">
        <v>42826</v>
      </c>
      <c r="AV40" s="24">
        <f>IF(AW40=AW39+IF(WEEKDAY(AW39,1)=6,3,1),AV39,AV39+1)</f>
        <v>6</v>
      </c>
      <c r="AW40" s="21">
        <v>42002</v>
      </c>
      <c r="AX40" s="16" t="s">
        <v>44</v>
      </c>
      <c r="AY40" s="23">
        <v>42366</v>
      </c>
      <c r="AZ40" s="16" t="s">
        <v>44</v>
      </c>
      <c r="BA40" s="57">
        <f t="shared" si="0"/>
        <v>42002</v>
      </c>
      <c r="BB40" s="3">
        <f t="shared" si="1"/>
        <v>42366</v>
      </c>
    </row>
    <row r="41" spans="2:54" ht="15">
      <c r="N41" s="3">
        <v>42856</v>
      </c>
      <c r="AV41" s="24">
        <f>IF(AW41=AW40+IF(WEEKDAY(AW40,1)=6,3,1),AV40,AV40+1)</f>
        <v>6</v>
      </c>
      <c r="AW41" s="21">
        <v>42003</v>
      </c>
      <c r="AX41" s="16" t="s">
        <v>44</v>
      </c>
      <c r="AY41" s="23">
        <v>42367</v>
      </c>
      <c r="AZ41" s="16" t="s">
        <v>44</v>
      </c>
      <c r="BA41" s="57">
        <f t="shared" si="0"/>
        <v>42003</v>
      </c>
      <c r="BB41" s="3">
        <f t="shared" si="1"/>
        <v>42367</v>
      </c>
    </row>
    <row r="42" spans="2:54" ht="15">
      <c r="N42" s="3">
        <v>42887</v>
      </c>
      <c r="AV42" s="24">
        <f>IF(AW44=AW41+IF(WEEKDAY(AW41,1)=6,3,1),AV41,AV41+1)</f>
        <v>7</v>
      </c>
      <c r="AW42" s="27">
        <v>42004</v>
      </c>
      <c r="AX42" s="16" t="s">
        <v>44</v>
      </c>
      <c r="AY42" s="23">
        <v>42368</v>
      </c>
      <c r="AZ42" s="16" t="s">
        <v>44</v>
      </c>
      <c r="BA42" s="57">
        <f t="shared" si="0"/>
        <v>42004</v>
      </c>
      <c r="BB42" s="3">
        <f t="shared" si="1"/>
        <v>42368</v>
      </c>
    </row>
    <row r="43" spans="2:54" ht="15">
      <c r="N43" s="3">
        <v>42917</v>
      </c>
      <c r="AV43" s="24">
        <f>IF(AW45=AW42+IF(WEEKDAY(AW42,1)=6,3,1),AV42,AV42+1)</f>
        <v>8</v>
      </c>
      <c r="AW43" s="28"/>
      <c r="AY43" s="23">
        <v>42369</v>
      </c>
      <c r="AZ43" s="16" t="s">
        <v>44</v>
      </c>
      <c r="BA43" s="57">
        <f t="shared" si="0"/>
        <v>0</v>
      </c>
      <c r="BB43" s="3">
        <f t="shared" si="1"/>
        <v>42369</v>
      </c>
    </row>
    <row r="44" spans="2:54" ht="15">
      <c r="N44" s="3">
        <v>42948</v>
      </c>
      <c r="AV44" s="24">
        <f t="shared" ref="AV44:AV50" si="3">IF(AW46=AW43+IF(WEEKDAY(AW43,1)=6,3,1),AV43,AV43+1)</f>
        <v>9</v>
      </c>
      <c r="AW44" s="21">
        <v>41946</v>
      </c>
      <c r="AX44" s="17" t="s">
        <v>45</v>
      </c>
      <c r="AY44" s="23"/>
      <c r="BA44" s="57">
        <f t="shared" si="0"/>
        <v>41946</v>
      </c>
      <c r="BB44" s="3">
        <f t="shared" si="1"/>
        <v>0</v>
      </c>
    </row>
    <row r="45" spans="2:54" ht="15">
      <c r="N45" s="3">
        <v>42979</v>
      </c>
      <c r="AV45" s="24">
        <f t="shared" si="3"/>
        <v>10</v>
      </c>
      <c r="AW45" s="21">
        <v>41947</v>
      </c>
      <c r="AX45" s="16" t="s">
        <v>46</v>
      </c>
      <c r="AY45" s="23"/>
      <c r="BA45" s="57">
        <f t="shared" si="0"/>
        <v>41947</v>
      </c>
      <c r="BB45" s="3">
        <f t="shared" si="1"/>
        <v>0</v>
      </c>
    </row>
    <row r="46" spans="2:54" ht="15">
      <c r="N46" s="3">
        <v>43009</v>
      </c>
      <c r="AV46" s="24">
        <f t="shared" si="3"/>
        <v>11</v>
      </c>
      <c r="AW46" s="21">
        <v>41960</v>
      </c>
      <c r="AX46" s="16" t="s">
        <v>47</v>
      </c>
      <c r="AY46" s="29"/>
      <c r="BA46" s="57">
        <f t="shared" si="0"/>
        <v>41960</v>
      </c>
      <c r="BB46" s="3">
        <f t="shared" si="1"/>
        <v>0</v>
      </c>
    </row>
    <row r="47" spans="2:54" ht="15">
      <c r="N47" s="3">
        <v>43040</v>
      </c>
      <c r="AV47" s="24">
        <f t="shared" si="3"/>
        <v>12</v>
      </c>
      <c r="AW47" s="21">
        <v>41911</v>
      </c>
      <c r="AX47" s="16" t="s">
        <v>48</v>
      </c>
      <c r="AY47" s="23"/>
      <c r="BA47" s="57">
        <f t="shared" si="0"/>
        <v>41911</v>
      </c>
      <c r="BB47" s="3">
        <f t="shared" si="1"/>
        <v>0</v>
      </c>
    </row>
    <row r="48" spans="2:54" ht="15">
      <c r="N48" s="3">
        <v>43070</v>
      </c>
      <c r="AV48" s="24">
        <f t="shared" si="3"/>
        <v>13</v>
      </c>
      <c r="AW48" s="21">
        <v>41789</v>
      </c>
      <c r="AX48" s="17" t="s">
        <v>49</v>
      </c>
      <c r="AY48" s="23"/>
      <c r="AZ48" s="4" t="s">
        <v>49</v>
      </c>
      <c r="BA48" s="57">
        <f t="shared" si="0"/>
        <v>41789</v>
      </c>
      <c r="BB48" s="3">
        <f t="shared" si="1"/>
        <v>0</v>
      </c>
    </row>
    <row r="49" spans="14:54" ht="15">
      <c r="N49" s="3">
        <v>43101</v>
      </c>
      <c r="AV49" s="24">
        <f t="shared" si="3"/>
        <v>14</v>
      </c>
      <c r="AW49" s="21">
        <v>41953</v>
      </c>
      <c r="AX49" s="16" t="s">
        <v>49</v>
      </c>
      <c r="AY49" s="26"/>
      <c r="AZ49" s="4" t="s">
        <v>49</v>
      </c>
      <c r="BA49" s="57">
        <f t="shared" si="0"/>
        <v>41953</v>
      </c>
      <c r="BB49" s="3">
        <f t="shared" si="1"/>
        <v>0</v>
      </c>
    </row>
    <row r="50" spans="14:54" ht="15">
      <c r="N50" s="3">
        <v>43132</v>
      </c>
      <c r="AV50" s="24">
        <f t="shared" si="3"/>
        <v>15</v>
      </c>
      <c r="AW50" s="28"/>
      <c r="AY50" s="26"/>
      <c r="BA50" s="57">
        <f t="shared" si="0"/>
        <v>0</v>
      </c>
      <c r="BB50" s="3">
        <f t="shared" si="1"/>
        <v>0</v>
      </c>
    </row>
    <row r="51" spans="14:54" ht="15">
      <c r="N51" s="3">
        <v>43160</v>
      </c>
      <c r="AV51" s="30" t="s">
        <v>50</v>
      </c>
      <c r="AW51" s="31">
        <v>41673</v>
      </c>
      <c r="AX51" s="32" t="str">
        <f>IF(AW51="","","formation - 1")</f>
        <v>formation - 1</v>
      </c>
      <c r="AY51" s="33"/>
      <c r="AZ51" s="16" t="s">
        <v>51</v>
      </c>
      <c r="BA51" s="57"/>
    </row>
    <row r="52" spans="14:54" ht="15">
      <c r="N52" s="3">
        <v>43191</v>
      </c>
      <c r="AV52" s="34"/>
      <c r="AW52" s="35"/>
      <c r="AX52" s="17" t="str">
        <f>IF(AW52="","","formation - 1")</f>
        <v/>
      </c>
      <c r="AY52" s="36"/>
      <c r="AZ52" s="16" t="s">
        <v>52</v>
      </c>
      <c r="BA52" s="57"/>
    </row>
    <row r="53" spans="14:54" ht="15">
      <c r="N53" s="3">
        <v>43221</v>
      </c>
      <c r="AV53" s="34"/>
      <c r="AW53" s="35"/>
      <c r="AX53" s="17" t="str">
        <f>IF(AW53="","","formation - 1")</f>
        <v/>
      </c>
      <c r="AY53" s="36"/>
      <c r="AZ53" s="16" t="s">
        <v>53</v>
      </c>
      <c r="BA53" s="57"/>
    </row>
    <row r="54" spans="14:54" ht="15">
      <c r="N54" s="3">
        <v>43252</v>
      </c>
      <c r="AV54" s="37"/>
      <c r="AW54" s="38"/>
      <c r="AX54" s="17" t="str">
        <f>IF(AW54="","","formation - 1")</f>
        <v/>
      </c>
      <c r="AY54" s="36"/>
      <c r="AZ54" s="16" t="s">
        <v>54</v>
      </c>
      <c r="BA54" s="57"/>
    </row>
    <row r="55" spans="14:54">
      <c r="N55" s="3">
        <v>43282</v>
      </c>
      <c r="AV55" s="34"/>
      <c r="AW55" s="39"/>
      <c r="AX55" s="40"/>
      <c r="AY55" s="41"/>
      <c r="BA55" s="57"/>
    </row>
    <row r="56" spans="14:54">
      <c r="N56" s="3">
        <v>43313</v>
      </c>
      <c r="AV56" s="42" t="s">
        <v>55</v>
      </c>
      <c r="AW56" s="43">
        <v>41736</v>
      </c>
      <c r="AX56" s="25" t="s">
        <v>56</v>
      </c>
      <c r="AY56" s="44"/>
      <c r="AZ56" s="25" t="s">
        <v>56</v>
      </c>
    </row>
    <row r="57" spans="14:54">
      <c r="N57" s="3">
        <v>43344</v>
      </c>
      <c r="AV57" s="34"/>
      <c r="AW57" s="43">
        <v>41737</v>
      </c>
      <c r="AX57" s="25" t="s">
        <v>56</v>
      </c>
      <c r="AY57" s="44"/>
      <c r="AZ57" s="25" t="s">
        <v>56</v>
      </c>
    </row>
    <row r="58" spans="14:54">
      <c r="N58" s="3">
        <v>43374</v>
      </c>
      <c r="AV58" s="34"/>
      <c r="AW58" s="43">
        <v>41738</v>
      </c>
      <c r="AX58" s="25" t="s">
        <v>56</v>
      </c>
      <c r="AY58" s="44"/>
      <c r="AZ58" s="25" t="s">
        <v>56</v>
      </c>
    </row>
    <row r="59" spans="14:54">
      <c r="N59" s="3">
        <v>43405</v>
      </c>
      <c r="AV59" s="34"/>
      <c r="AW59" s="43">
        <v>41739</v>
      </c>
      <c r="AX59" s="25" t="s">
        <v>56</v>
      </c>
      <c r="AY59" s="44"/>
      <c r="AZ59" s="25" t="s">
        <v>56</v>
      </c>
    </row>
    <row r="60" spans="14:54">
      <c r="N60" s="3">
        <v>43435</v>
      </c>
      <c r="AV60" s="34"/>
      <c r="AW60" s="43">
        <v>41740</v>
      </c>
      <c r="AX60" s="25" t="s">
        <v>56</v>
      </c>
      <c r="AY60" s="44"/>
      <c r="AZ60" s="25" t="s">
        <v>56</v>
      </c>
    </row>
    <row r="61" spans="14:54">
      <c r="N61" s="3">
        <v>43466</v>
      </c>
      <c r="AV61" s="34"/>
      <c r="AW61" s="45">
        <v>41769</v>
      </c>
      <c r="AX61" s="4" t="s">
        <v>57</v>
      </c>
      <c r="AY61" s="44">
        <v>42134</v>
      </c>
      <c r="AZ61" s="4" t="s">
        <v>57</v>
      </c>
    </row>
    <row r="62" spans="14:54">
      <c r="N62" s="3">
        <v>43497</v>
      </c>
      <c r="AV62" s="46"/>
      <c r="AW62" s="45">
        <v>41804</v>
      </c>
      <c r="AX62" s="4" t="s">
        <v>58</v>
      </c>
      <c r="AY62" s="44">
        <v>42169</v>
      </c>
      <c r="AZ62" s="4" t="s">
        <v>58</v>
      </c>
    </row>
    <row r="63" spans="14:54" ht="15">
      <c r="N63" s="3">
        <v>43525</v>
      </c>
      <c r="AV63" s="47"/>
      <c r="AW63" s="45">
        <v>41924</v>
      </c>
      <c r="AX63" s="4" t="s">
        <v>59</v>
      </c>
      <c r="AY63" s="44">
        <v>42289</v>
      </c>
      <c r="AZ63" s="4" t="s">
        <v>59</v>
      </c>
    </row>
    <row r="64" spans="14:54" ht="15">
      <c r="N64" s="3">
        <v>43556</v>
      </c>
      <c r="AV64" s="47"/>
      <c r="AW64" s="48"/>
      <c r="AX64" s="25"/>
      <c r="AY64" s="49"/>
    </row>
    <row r="65" spans="14:51">
      <c r="N65" s="3">
        <v>43586</v>
      </c>
      <c r="AV65" s="50"/>
      <c r="AW65" s="48"/>
      <c r="AX65" s="25"/>
      <c r="AY65" s="49"/>
    </row>
    <row r="66" spans="14:51">
      <c r="N66" s="3">
        <v>43617</v>
      </c>
      <c r="AV66" s="50"/>
      <c r="AW66" s="48"/>
      <c r="AX66" s="25"/>
      <c r="AY66" s="49"/>
    </row>
    <row r="67" spans="14:51">
      <c r="N67" s="3">
        <v>43647</v>
      </c>
      <c r="AV67" s="34"/>
      <c r="AW67" s="51"/>
      <c r="AX67" s="17"/>
    </row>
    <row r="68" spans="14:51">
      <c r="N68" s="3">
        <v>43678</v>
      </c>
      <c r="AV68" s="34"/>
      <c r="AW68" s="53"/>
      <c r="AX68" s="17"/>
    </row>
    <row r="69" spans="14:51">
      <c r="N69" s="3">
        <v>43709</v>
      </c>
      <c r="AV69" s="34"/>
      <c r="AW69" s="53"/>
      <c r="AX69" s="17"/>
    </row>
    <row r="70" spans="14:51">
      <c r="N70" s="3">
        <v>43739</v>
      </c>
      <c r="AV70" s="34"/>
      <c r="AW70" s="53"/>
      <c r="AX70" s="17"/>
    </row>
    <row r="71" spans="14:51">
      <c r="N71" s="3">
        <v>43770</v>
      </c>
      <c r="AV71" s="34"/>
      <c r="AW71" s="53"/>
      <c r="AX71" s="17"/>
    </row>
    <row r="72" spans="14:51">
      <c r="N72" s="3">
        <v>43800</v>
      </c>
      <c r="AV72" s="34"/>
      <c r="AW72" s="53"/>
      <c r="AX72" s="17"/>
    </row>
    <row r="73" spans="14:51">
      <c r="N73" s="3">
        <v>43831</v>
      </c>
      <c r="AV73" s="34"/>
      <c r="AW73" s="53"/>
      <c r="AX73" s="17"/>
    </row>
    <row r="74" spans="14:51">
      <c r="N74" s="3">
        <v>43862</v>
      </c>
      <c r="AV74" s="34"/>
      <c r="AW74" s="53"/>
      <c r="AX74" s="17"/>
    </row>
    <row r="75" spans="14:51">
      <c r="N75" s="3">
        <v>43891</v>
      </c>
      <c r="AV75" s="34"/>
      <c r="AW75" s="53"/>
      <c r="AX75" s="17"/>
    </row>
    <row r="76" spans="14:51">
      <c r="N76" s="3">
        <v>43922</v>
      </c>
      <c r="AV76" s="34"/>
      <c r="AW76" s="53"/>
      <c r="AX76" s="17"/>
    </row>
    <row r="77" spans="14:51">
      <c r="N77" s="3">
        <v>43952</v>
      </c>
      <c r="AV77" s="34"/>
      <c r="AW77" s="53"/>
      <c r="AX77" s="17"/>
    </row>
    <row r="78" spans="14:51">
      <c r="N78" s="3">
        <v>43983</v>
      </c>
      <c r="AV78" s="34"/>
      <c r="AW78" s="53"/>
      <c r="AX78" s="17"/>
    </row>
    <row r="79" spans="14:51">
      <c r="N79" s="3">
        <v>44013</v>
      </c>
      <c r="AV79" s="34"/>
      <c r="AW79" s="53"/>
      <c r="AX79" s="17"/>
    </row>
    <row r="80" spans="14:51">
      <c r="N80" s="3">
        <v>44044</v>
      </c>
      <c r="AV80" s="34"/>
      <c r="AW80" s="53"/>
      <c r="AX80" s="17"/>
    </row>
    <row r="81" spans="14:50">
      <c r="N81" s="3">
        <v>44075</v>
      </c>
      <c r="AV81" s="34"/>
      <c r="AW81" s="53"/>
      <c r="AX81" s="17"/>
    </row>
    <row r="82" spans="14:50">
      <c r="N82" s="3">
        <v>44105</v>
      </c>
      <c r="AV82" s="34"/>
      <c r="AW82" s="53"/>
      <c r="AX82" s="17"/>
    </row>
    <row r="83" spans="14:50">
      <c r="N83" s="3">
        <v>44136</v>
      </c>
      <c r="AV83" s="34"/>
      <c r="AW83" s="51"/>
      <c r="AX83" s="17"/>
    </row>
    <row r="84" spans="14:50">
      <c r="N84" s="3">
        <v>44166</v>
      </c>
      <c r="AV84" s="34"/>
      <c r="AW84" s="51"/>
      <c r="AX84" s="17"/>
    </row>
    <row r="85" spans="14:50">
      <c r="N85" s="3">
        <v>44197</v>
      </c>
      <c r="AV85" s="34"/>
      <c r="AW85" s="51"/>
      <c r="AX85" s="17"/>
    </row>
    <row r="86" spans="14:50">
      <c r="N86" s="3">
        <v>44228</v>
      </c>
      <c r="AV86" s="34"/>
      <c r="AW86" s="51"/>
      <c r="AX86" s="17"/>
    </row>
    <row r="87" spans="14:50">
      <c r="N87" s="3">
        <v>44256</v>
      </c>
      <c r="AV87" s="34"/>
      <c r="AW87" s="51"/>
      <c r="AX87" s="17"/>
    </row>
    <row r="88" spans="14:50">
      <c r="N88" s="3">
        <v>44287</v>
      </c>
      <c r="AV88" s="34"/>
      <c r="AW88" s="51"/>
      <c r="AX88" s="17"/>
    </row>
    <row r="89" spans="14:50">
      <c r="N89" s="3">
        <v>44317</v>
      </c>
      <c r="AV89" s="54"/>
      <c r="AW89" s="55"/>
      <c r="AX89" s="17"/>
    </row>
    <row r="90" spans="14:50">
      <c r="N90" s="3">
        <v>44348</v>
      </c>
      <c r="AV90" s="34"/>
      <c r="AW90" s="55"/>
      <c r="AX90" s="17"/>
    </row>
    <row r="91" spans="14:50">
      <c r="N91" s="3">
        <v>44378</v>
      </c>
      <c r="AV91" s="34"/>
      <c r="AW91" s="55"/>
      <c r="AX91" s="17"/>
    </row>
    <row r="92" spans="14:50">
      <c r="N92" s="3">
        <v>44409</v>
      </c>
      <c r="AV92" s="34"/>
      <c r="AW92" s="55"/>
      <c r="AX92" s="17"/>
    </row>
    <row r="93" spans="14:50">
      <c r="N93" s="3">
        <v>44440</v>
      </c>
      <c r="AV93" s="34"/>
      <c r="AW93" s="56"/>
      <c r="AX93" s="17"/>
    </row>
    <row r="94" spans="14:50">
      <c r="N94" s="3">
        <v>44470</v>
      </c>
      <c r="AV94" s="34"/>
      <c r="AW94" s="56"/>
      <c r="AX94" s="17"/>
    </row>
    <row r="95" spans="14:50">
      <c r="N95" s="3">
        <v>44501</v>
      </c>
      <c r="AV95" s="34"/>
      <c r="AW95" s="56"/>
      <c r="AX95" s="17"/>
    </row>
    <row r="96" spans="14:50">
      <c r="N96" s="3">
        <v>44531</v>
      </c>
      <c r="AV96" s="34"/>
      <c r="AW96" s="56"/>
      <c r="AX96" s="17"/>
    </row>
    <row r="97" spans="14:50">
      <c r="N97" s="3">
        <v>44562</v>
      </c>
      <c r="AV97" s="34"/>
      <c r="AW97" s="56"/>
      <c r="AX97" s="17"/>
    </row>
    <row r="98" spans="14:50">
      <c r="N98" s="3">
        <v>44593</v>
      </c>
      <c r="AV98" s="34"/>
      <c r="AW98" s="56"/>
      <c r="AX98" s="17"/>
    </row>
    <row r="99" spans="14:50">
      <c r="N99" s="3">
        <v>44621</v>
      </c>
      <c r="AV99" s="34"/>
      <c r="AW99" s="56"/>
      <c r="AX99" s="17"/>
    </row>
    <row r="100" spans="14:50">
      <c r="N100" s="3">
        <v>44652</v>
      </c>
      <c r="AV100" s="34"/>
      <c r="AW100" s="56"/>
      <c r="AX100" s="17"/>
    </row>
    <row r="101" spans="14:50">
      <c r="N101" s="3">
        <v>44682</v>
      </c>
      <c r="AV101" s="34"/>
      <c r="AW101" s="56"/>
      <c r="AX101" s="17"/>
    </row>
    <row r="102" spans="14:50">
      <c r="N102" s="3">
        <v>44713</v>
      </c>
      <c r="AV102" s="34"/>
      <c r="AW102" s="56"/>
      <c r="AX102" s="17"/>
    </row>
    <row r="103" spans="14:50">
      <c r="N103" s="3">
        <v>44743</v>
      </c>
      <c r="AV103" s="34"/>
      <c r="AW103" s="56"/>
      <c r="AX103" s="17"/>
    </row>
    <row r="104" spans="14:50">
      <c r="N104" s="3">
        <v>44774</v>
      </c>
      <c r="AV104" s="34"/>
      <c r="AW104" s="56"/>
      <c r="AX104" s="17"/>
    </row>
    <row r="105" spans="14:50">
      <c r="N105" s="3">
        <v>44805</v>
      </c>
      <c r="AV105" s="34"/>
      <c r="AW105" s="56"/>
      <c r="AX105" s="17"/>
    </row>
    <row r="106" spans="14:50">
      <c r="N106" s="3">
        <v>44835</v>
      </c>
      <c r="AV106" s="34"/>
      <c r="AW106" s="56"/>
      <c r="AX106" s="17"/>
    </row>
    <row r="107" spans="14:50">
      <c r="N107" s="3">
        <v>44866</v>
      </c>
      <c r="AV107" s="34"/>
      <c r="AW107" s="56"/>
      <c r="AX107" s="17"/>
    </row>
    <row r="108" spans="14:50">
      <c r="N108" s="3">
        <v>44896</v>
      </c>
      <c r="AV108" s="34"/>
      <c r="AW108" s="56"/>
      <c r="AX108" s="17"/>
    </row>
    <row r="109" spans="14:50">
      <c r="N109" s="3">
        <v>44927</v>
      </c>
      <c r="AV109" s="34"/>
      <c r="AW109" s="56"/>
      <c r="AX109" s="17"/>
    </row>
    <row r="110" spans="14:50">
      <c r="N110" s="3">
        <v>44958</v>
      </c>
      <c r="AV110" s="34"/>
      <c r="AW110" s="56"/>
      <c r="AX110" s="17"/>
    </row>
    <row r="111" spans="14:50">
      <c r="N111" s="3">
        <v>44986</v>
      </c>
      <c r="AV111" s="34"/>
      <c r="AW111" s="56"/>
      <c r="AX111" s="17"/>
    </row>
    <row r="112" spans="14:50">
      <c r="N112" s="3">
        <v>45017</v>
      </c>
      <c r="AV112" s="34"/>
      <c r="AW112" s="56"/>
      <c r="AX112" s="17"/>
    </row>
    <row r="113" spans="14:14">
      <c r="N113" s="3">
        <v>45047</v>
      </c>
    </row>
    <row r="114" spans="14:14">
      <c r="N114" s="3">
        <v>45078</v>
      </c>
    </row>
    <row r="115" spans="14:14">
      <c r="N115" s="3">
        <v>45108</v>
      </c>
    </row>
    <row r="116" spans="14:14">
      <c r="N116" s="3">
        <v>45139</v>
      </c>
    </row>
    <row r="117" spans="14:14">
      <c r="N117" s="3">
        <v>45170</v>
      </c>
    </row>
    <row r="118" spans="14:14">
      <c r="N118" s="3">
        <v>45200</v>
      </c>
    </row>
    <row r="119" spans="14:14">
      <c r="N119" s="3">
        <v>45231</v>
      </c>
    </row>
    <row r="120" spans="14:14">
      <c r="N120" s="3">
        <v>45261</v>
      </c>
    </row>
    <row r="121" spans="14:14">
      <c r="N121" s="3">
        <v>45292</v>
      </c>
    </row>
    <row r="122" spans="14:14">
      <c r="N122" s="3">
        <v>45323</v>
      </c>
    </row>
    <row r="123" spans="14:14">
      <c r="N123" s="3">
        <v>45352</v>
      </c>
    </row>
    <row r="124" spans="14:14">
      <c r="N124" s="3">
        <v>45383</v>
      </c>
    </row>
    <row r="125" spans="14:14">
      <c r="N125" s="3">
        <v>45413</v>
      </c>
    </row>
    <row r="126" spans="14:14">
      <c r="N126" s="3">
        <v>45444</v>
      </c>
    </row>
    <row r="127" spans="14:14">
      <c r="N127" s="3">
        <v>45474</v>
      </c>
    </row>
    <row r="128" spans="14:14">
      <c r="N128" s="3">
        <v>45505</v>
      </c>
    </row>
    <row r="129" spans="14:14">
      <c r="N129" s="3">
        <v>45536</v>
      </c>
    </row>
    <row r="130" spans="14:14">
      <c r="N130" s="3">
        <v>45566</v>
      </c>
    </row>
    <row r="131" spans="14:14">
      <c r="N131" s="3">
        <v>45597</v>
      </c>
    </row>
    <row r="132" spans="14:14">
      <c r="N132" s="3">
        <v>45627</v>
      </c>
    </row>
    <row r="133" spans="14:14">
      <c r="N133" s="3">
        <v>45658</v>
      </c>
    </row>
    <row r="134" spans="14:14">
      <c r="N134" s="3">
        <v>45689</v>
      </c>
    </row>
    <row r="135" spans="14:14">
      <c r="N135" s="3">
        <v>45717</v>
      </c>
    </row>
    <row r="136" spans="14:14">
      <c r="N136" s="3">
        <v>45748</v>
      </c>
    </row>
    <row r="137" spans="14:14">
      <c r="N137" s="3">
        <v>45778</v>
      </c>
    </row>
    <row r="138" spans="14:14">
      <c r="N138" s="3">
        <v>45809</v>
      </c>
    </row>
    <row r="139" spans="14:14">
      <c r="N139" s="3">
        <v>45839</v>
      </c>
    </row>
    <row r="140" spans="14:14">
      <c r="N140" s="3">
        <v>45870</v>
      </c>
    </row>
    <row r="141" spans="14:14">
      <c r="N141" s="3">
        <v>45901</v>
      </c>
    </row>
    <row r="142" spans="14:14">
      <c r="N142" s="3">
        <v>45931</v>
      </c>
    </row>
    <row r="143" spans="14:14">
      <c r="N143" s="3">
        <v>45962</v>
      </c>
    </row>
    <row r="144" spans="14:14">
      <c r="N144" s="3">
        <v>45992</v>
      </c>
    </row>
    <row r="145" spans="14:14">
      <c r="N145" s="3">
        <v>46023</v>
      </c>
    </row>
    <row r="146" spans="14:14">
      <c r="N146" s="3">
        <v>46054</v>
      </c>
    </row>
    <row r="147" spans="14:14">
      <c r="N147" s="3">
        <v>46082</v>
      </c>
    </row>
    <row r="148" spans="14:14">
      <c r="N148" s="3">
        <v>46113</v>
      </c>
    </row>
    <row r="149" spans="14:14">
      <c r="N149" s="3">
        <v>46143</v>
      </c>
    </row>
    <row r="150" spans="14:14">
      <c r="N150" s="3">
        <v>46174</v>
      </c>
    </row>
    <row r="151" spans="14:14">
      <c r="N151" s="3">
        <v>46204</v>
      </c>
    </row>
    <row r="152" spans="14:14">
      <c r="N152" s="3">
        <v>46235</v>
      </c>
    </row>
    <row r="153" spans="14:14">
      <c r="N153" s="3">
        <v>46266</v>
      </c>
    </row>
    <row r="154" spans="14:14">
      <c r="N154" s="3">
        <v>46296</v>
      </c>
    </row>
    <row r="155" spans="14:14">
      <c r="N155" s="3">
        <v>46327</v>
      </c>
    </row>
    <row r="156" spans="14:14">
      <c r="N156" s="3">
        <v>46357</v>
      </c>
    </row>
    <row r="157" spans="14:14">
      <c r="N157" s="3">
        <v>46388</v>
      </c>
    </row>
    <row r="158" spans="14:14">
      <c r="N158" s="3">
        <v>46419</v>
      </c>
    </row>
    <row r="159" spans="14:14">
      <c r="N159" s="3">
        <v>46447</v>
      </c>
    </row>
    <row r="160" spans="14:14">
      <c r="N160" s="3">
        <v>46478</v>
      </c>
    </row>
    <row r="161" spans="14:14">
      <c r="N161" s="3">
        <v>46508</v>
      </c>
    </row>
    <row r="162" spans="14:14">
      <c r="N162" s="3">
        <v>46539</v>
      </c>
    </row>
    <row r="163" spans="14:14">
      <c r="N163" s="3">
        <v>46569</v>
      </c>
    </row>
    <row r="164" spans="14:14">
      <c r="N164" s="3">
        <v>46600</v>
      </c>
    </row>
    <row r="165" spans="14:14">
      <c r="N165" s="3">
        <v>46631</v>
      </c>
    </row>
    <row r="166" spans="14:14">
      <c r="N166" s="3">
        <v>46661</v>
      </c>
    </row>
    <row r="167" spans="14:14">
      <c r="N167" s="3">
        <v>46692</v>
      </c>
    </row>
    <row r="168" spans="14:14">
      <c r="N168" s="3">
        <v>46722</v>
      </c>
    </row>
    <row r="169" spans="14:14">
      <c r="N169" s="3">
        <v>46753</v>
      </c>
    </row>
    <row r="170" spans="14:14">
      <c r="N170" s="3">
        <v>46784</v>
      </c>
    </row>
    <row r="171" spans="14:14">
      <c r="N171" s="3">
        <v>46813</v>
      </c>
    </row>
    <row r="172" spans="14:14">
      <c r="N172" s="3">
        <v>46844</v>
      </c>
    </row>
    <row r="173" spans="14:14">
      <c r="N173" s="3">
        <v>46874</v>
      </c>
    </row>
    <row r="174" spans="14:14">
      <c r="N174" s="3">
        <v>46905</v>
      </c>
    </row>
    <row r="175" spans="14:14">
      <c r="N175" s="3">
        <v>46935</v>
      </c>
    </row>
    <row r="176" spans="14:14">
      <c r="N176" s="3">
        <v>46966</v>
      </c>
    </row>
    <row r="177" spans="14:14">
      <c r="N177" s="3">
        <v>46997</v>
      </c>
    </row>
    <row r="178" spans="14:14">
      <c r="N178" s="3">
        <v>47027</v>
      </c>
    </row>
    <row r="179" spans="14:14">
      <c r="N179" s="3">
        <v>47058</v>
      </c>
    </row>
    <row r="180" spans="14:14">
      <c r="N180" s="3">
        <v>47088</v>
      </c>
    </row>
    <row r="181" spans="14:14">
      <c r="N181" s="3">
        <v>47119</v>
      </c>
    </row>
    <row r="182" spans="14:14">
      <c r="N182" s="3">
        <v>47150</v>
      </c>
    </row>
    <row r="183" spans="14:14">
      <c r="N183" s="3">
        <v>47178</v>
      </c>
    </row>
    <row r="184" spans="14:14">
      <c r="N184" s="3">
        <v>47209</v>
      </c>
    </row>
    <row r="185" spans="14:14">
      <c r="N185" s="3">
        <v>47239</v>
      </c>
    </row>
    <row r="186" spans="14:14">
      <c r="N186" s="3">
        <v>47270</v>
      </c>
    </row>
    <row r="187" spans="14:14">
      <c r="N187" s="3">
        <v>47300</v>
      </c>
    </row>
    <row r="188" spans="14:14">
      <c r="N188" s="3">
        <v>47331</v>
      </c>
    </row>
    <row r="189" spans="14:14">
      <c r="N189" s="3">
        <v>47362</v>
      </c>
    </row>
    <row r="190" spans="14:14">
      <c r="N190" s="3">
        <v>47392</v>
      </c>
    </row>
    <row r="191" spans="14:14">
      <c r="N191" s="3">
        <v>47423</v>
      </c>
    </row>
    <row r="192" spans="14:14">
      <c r="N192" s="3">
        <v>47453</v>
      </c>
    </row>
    <row r="193" spans="14:14">
      <c r="N193" s="3">
        <v>47484</v>
      </c>
    </row>
    <row r="194" spans="14:14">
      <c r="N194" s="3">
        <v>47515</v>
      </c>
    </row>
    <row r="195" spans="14:14">
      <c r="N195" s="3">
        <v>47543</v>
      </c>
    </row>
    <row r="196" spans="14:14">
      <c r="N196" s="3">
        <v>47574</v>
      </c>
    </row>
    <row r="197" spans="14:14">
      <c r="N197" s="3">
        <v>47604</v>
      </c>
    </row>
    <row r="198" spans="14:14">
      <c r="N198" s="3">
        <v>47635</v>
      </c>
    </row>
    <row r="199" spans="14:14">
      <c r="N199" s="3">
        <v>47665</v>
      </c>
    </row>
    <row r="200" spans="14:14">
      <c r="N200" s="3">
        <v>47696</v>
      </c>
    </row>
    <row r="201" spans="14:14">
      <c r="N201" s="3">
        <v>47727</v>
      </c>
    </row>
    <row r="202" spans="14:14">
      <c r="N202" s="3">
        <v>47757</v>
      </c>
    </row>
    <row r="203" spans="14:14">
      <c r="N203" s="3">
        <v>47788</v>
      </c>
    </row>
    <row r="204" spans="14:14">
      <c r="N204" s="3">
        <v>47818</v>
      </c>
    </row>
    <row r="205" spans="14:14">
      <c r="N205" s="3">
        <v>47849</v>
      </c>
    </row>
    <row r="206" spans="14:14">
      <c r="N206" s="3">
        <v>47880</v>
      </c>
    </row>
    <row r="207" spans="14:14">
      <c r="N207" s="3">
        <v>47908</v>
      </c>
    </row>
    <row r="208" spans="14:14">
      <c r="N208" s="3">
        <v>47939</v>
      </c>
    </row>
    <row r="209" spans="14:14">
      <c r="N209" s="3">
        <v>47969</v>
      </c>
    </row>
    <row r="210" spans="14:14">
      <c r="N210" s="3">
        <v>48000</v>
      </c>
    </row>
    <row r="211" spans="14:14">
      <c r="N211" s="3">
        <v>48030</v>
      </c>
    </row>
    <row r="212" spans="14:14">
      <c r="N212" s="3">
        <v>48061</v>
      </c>
    </row>
    <row r="213" spans="14:14">
      <c r="N213" s="3">
        <v>48092</v>
      </c>
    </row>
    <row r="214" spans="14:14">
      <c r="N214" s="3">
        <v>48122</v>
      </c>
    </row>
    <row r="215" spans="14:14">
      <c r="N215" s="3">
        <v>48153</v>
      </c>
    </row>
    <row r="216" spans="14:14">
      <c r="N216" s="3">
        <v>48183</v>
      </c>
    </row>
    <row r="217" spans="14:14">
      <c r="N217" s="3">
        <v>48214</v>
      </c>
    </row>
    <row r="218" spans="14:14">
      <c r="N218" s="3">
        <v>48245</v>
      </c>
    </row>
    <row r="219" spans="14:14">
      <c r="N219" s="3">
        <v>48274</v>
      </c>
    </row>
    <row r="220" spans="14:14">
      <c r="N220" s="3">
        <v>48305</v>
      </c>
    </row>
    <row r="221" spans="14:14">
      <c r="N221" s="3">
        <v>48335</v>
      </c>
    </row>
    <row r="222" spans="14:14">
      <c r="N222" s="3">
        <v>48366</v>
      </c>
    </row>
    <row r="223" spans="14:14">
      <c r="N223" s="3">
        <v>48396</v>
      </c>
    </row>
    <row r="224" spans="14:14">
      <c r="N224" s="3">
        <v>48427</v>
      </c>
    </row>
    <row r="225" spans="14:14">
      <c r="N225" s="3">
        <v>48458</v>
      </c>
    </row>
    <row r="226" spans="14:14">
      <c r="N226" s="3">
        <v>48488</v>
      </c>
    </row>
    <row r="227" spans="14:14">
      <c r="N227" s="3">
        <v>48519</v>
      </c>
    </row>
    <row r="228" spans="14:14">
      <c r="N228" s="3">
        <v>48549</v>
      </c>
    </row>
    <row r="229" spans="14:14">
      <c r="N229" s="3">
        <v>48580</v>
      </c>
    </row>
    <row r="230" spans="14:14">
      <c r="N230" s="3">
        <v>48611</v>
      </c>
    </row>
    <row r="231" spans="14:14">
      <c r="N231" s="3">
        <v>48639</v>
      </c>
    </row>
    <row r="232" spans="14:14">
      <c r="N232" s="3">
        <v>48670</v>
      </c>
    </row>
    <row r="233" spans="14:14">
      <c r="N233" s="3">
        <v>48700</v>
      </c>
    </row>
    <row r="234" spans="14:14">
      <c r="N234" s="3">
        <v>48731</v>
      </c>
    </row>
    <row r="235" spans="14:14">
      <c r="N235" s="3">
        <v>48761</v>
      </c>
    </row>
    <row r="236" spans="14:14">
      <c r="N236" s="3">
        <v>48792</v>
      </c>
    </row>
    <row r="237" spans="14:14">
      <c r="N237" s="3">
        <v>48823</v>
      </c>
    </row>
    <row r="238" spans="14:14">
      <c r="N238" s="3">
        <v>48853</v>
      </c>
    </row>
    <row r="239" spans="14:14">
      <c r="N239" s="3">
        <v>48884</v>
      </c>
    </row>
    <row r="240" spans="14:14">
      <c r="N240" s="3">
        <v>48914</v>
      </c>
    </row>
    <row r="241" spans="14:14">
      <c r="N241" s="3">
        <v>48945</v>
      </c>
    </row>
    <row r="242" spans="14:14">
      <c r="N242" s="3">
        <v>48976</v>
      </c>
    </row>
    <row r="243" spans="14:14">
      <c r="N243" s="3">
        <v>49004</v>
      </c>
    </row>
    <row r="244" spans="14:14">
      <c r="N244" s="3">
        <v>49035</v>
      </c>
    </row>
    <row r="245" spans="14:14">
      <c r="N245" s="3">
        <v>49065</v>
      </c>
    </row>
    <row r="246" spans="14:14">
      <c r="N246" s="3">
        <v>49096</v>
      </c>
    </row>
    <row r="247" spans="14:14">
      <c r="N247" s="3">
        <v>49126</v>
      </c>
    </row>
    <row r="248" spans="14:14">
      <c r="N248" s="3">
        <v>49157</v>
      </c>
    </row>
    <row r="249" spans="14:14">
      <c r="N249" s="3">
        <v>49188</v>
      </c>
    </row>
    <row r="250" spans="14:14">
      <c r="N250" s="3">
        <v>49218</v>
      </c>
    </row>
    <row r="251" spans="14:14">
      <c r="N251" s="3">
        <v>49249</v>
      </c>
    </row>
    <row r="252" spans="14:14">
      <c r="N252" s="3">
        <v>49279</v>
      </c>
    </row>
    <row r="253" spans="14:14">
      <c r="N253" s="3">
        <v>49310</v>
      </c>
    </row>
    <row r="254" spans="14:14">
      <c r="N254" s="3">
        <v>49341</v>
      </c>
    </row>
    <row r="255" spans="14:14">
      <c r="N255" s="3">
        <v>49369</v>
      </c>
    </row>
    <row r="256" spans="14:14">
      <c r="N256" s="3">
        <v>49400</v>
      </c>
    </row>
    <row r="257" spans="14:14">
      <c r="N257" s="3">
        <v>49430</v>
      </c>
    </row>
    <row r="258" spans="14:14">
      <c r="N258" s="3">
        <v>49461</v>
      </c>
    </row>
    <row r="259" spans="14:14">
      <c r="N259" s="3">
        <v>49491</v>
      </c>
    </row>
    <row r="260" spans="14:14">
      <c r="N260" s="3">
        <v>49522</v>
      </c>
    </row>
    <row r="261" spans="14:14">
      <c r="N261" s="3">
        <v>49553</v>
      </c>
    </row>
    <row r="262" spans="14:14">
      <c r="N262" s="3">
        <v>49583</v>
      </c>
    </row>
    <row r="263" spans="14:14">
      <c r="N263" s="3">
        <v>49614</v>
      </c>
    </row>
    <row r="264" spans="14:14">
      <c r="N264" s="3">
        <v>49644</v>
      </c>
    </row>
    <row r="265" spans="14:14">
      <c r="N265" s="3">
        <v>49675</v>
      </c>
    </row>
    <row r="266" spans="14:14">
      <c r="N266" s="3">
        <v>49706</v>
      </c>
    </row>
    <row r="267" spans="14:14">
      <c r="N267" s="3">
        <v>49735</v>
      </c>
    </row>
    <row r="268" spans="14:14">
      <c r="N268" s="3">
        <v>49766</v>
      </c>
    </row>
    <row r="269" spans="14:14">
      <c r="N269" s="3">
        <v>49796</v>
      </c>
    </row>
    <row r="270" spans="14:14">
      <c r="N270" s="3">
        <v>49827</v>
      </c>
    </row>
    <row r="271" spans="14:14">
      <c r="N271" s="3">
        <v>49857</v>
      </c>
    </row>
    <row r="272" spans="14:14">
      <c r="N272" s="3">
        <v>49888</v>
      </c>
    </row>
    <row r="273" spans="14:14">
      <c r="N273" s="3">
        <v>49919</v>
      </c>
    </row>
    <row r="274" spans="14:14">
      <c r="N274" s="3">
        <v>49949</v>
      </c>
    </row>
    <row r="275" spans="14:14">
      <c r="N275" s="3">
        <v>49980</v>
      </c>
    </row>
    <row r="276" spans="14:14">
      <c r="N276" s="3">
        <v>50010</v>
      </c>
    </row>
    <row r="277" spans="14:14">
      <c r="N277" s="3">
        <v>50041</v>
      </c>
    </row>
    <row r="278" spans="14:14">
      <c r="N278" s="3">
        <v>50072</v>
      </c>
    </row>
    <row r="279" spans="14:14">
      <c r="N279" s="3">
        <v>50100</v>
      </c>
    </row>
    <row r="280" spans="14:14">
      <c r="N280" s="3">
        <v>50131</v>
      </c>
    </row>
    <row r="281" spans="14:14">
      <c r="N281" s="3">
        <v>50161</v>
      </c>
    </row>
    <row r="282" spans="14:14">
      <c r="N282" s="3">
        <v>50192</v>
      </c>
    </row>
    <row r="283" spans="14:14">
      <c r="N283" s="3">
        <v>50222</v>
      </c>
    </row>
    <row r="284" spans="14:14">
      <c r="N284" s="3">
        <v>50253</v>
      </c>
    </row>
    <row r="285" spans="14:14">
      <c r="N285" s="3">
        <v>50284</v>
      </c>
    </row>
    <row r="286" spans="14:14">
      <c r="N286" s="3">
        <v>50314</v>
      </c>
    </row>
    <row r="287" spans="14:14">
      <c r="N287" s="3">
        <v>50345</v>
      </c>
    </row>
    <row r="288" spans="14:14">
      <c r="N288" s="3">
        <v>50375</v>
      </c>
    </row>
    <row r="289" spans="14:14">
      <c r="N289" s="3">
        <v>50406</v>
      </c>
    </row>
    <row r="290" spans="14:14">
      <c r="N290" s="3">
        <v>50437</v>
      </c>
    </row>
    <row r="291" spans="14:14">
      <c r="N291" s="3">
        <v>50465</v>
      </c>
    </row>
    <row r="292" spans="14:14">
      <c r="N292" s="3">
        <v>50496</v>
      </c>
    </row>
    <row r="293" spans="14:14">
      <c r="N293" s="3">
        <v>50526</v>
      </c>
    </row>
    <row r="294" spans="14:14">
      <c r="N294" s="3">
        <v>50557</v>
      </c>
    </row>
    <row r="295" spans="14:14">
      <c r="N295" s="3">
        <v>50587</v>
      </c>
    </row>
    <row r="296" spans="14:14">
      <c r="N296" s="3">
        <v>50618</v>
      </c>
    </row>
    <row r="297" spans="14:14">
      <c r="N297" s="3">
        <v>50649</v>
      </c>
    </row>
    <row r="298" spans="14:14">
      <c r="N298" s="3">
        <v>50679</v>
      </c>
    </row>
    <row r="299" spans="14:14">
      <c r="N299" s="3">
        <v>50710</v>
      </c>
    </row>
    <row r="300" spans="14:14">
      <c r="N300" s="3">
        <v>50740</v>
      </c>
    </row>
    <row r="301" spans="14:14">
      <c r="N301" s="3">
        <v>50771</v>
      </c>
    </row>
    <row r="302" spans="14:14">
      <c r="N302" s="3">
        <v>50802</v>
      </c>
    </row>
    <row r="303" spans="14:14">
      <c r="N303" s="3">
        <v>50830</v>
      </c>
    </row>
    <row r="304" spans="14:14">
      <c r="N304" s="3">
        <v>50861</v>
      </c>
    </row>
    <row r="305" spans="14:14">
      <c r="N305" s="3">
        <v>50891</v>
      </c>
    </row>
    <row r="306" spans="14:14">
      <c r="N306" s="3">
        <v>50922</v>
      </c>
    </row>
    <row r="307" spans="14:14">
      <c r="N307" s="3">
        <v>50952</v>
      </c>
    </row>
    <row r="308" spans="14:14">
      <c r="N308" s="3">
        <v>50983</v>
      </c>
    </row>
    <row r="309" spans="14:14">
      <c r="N309" s="3">
        <v>51014</v>
      </c>
    </row>
    <row r="310" spans="14:14">
      <c r="N310" s="3">
        <v>51044</v>
      </c>
    </row>
    <row r="311" spans="14:14">
      <c r="N311" s="3">
        <v>51075</v>
      </c>
    </row>
    <row r="312" spans="14:14">
      <c r="N312" s="3">
        <v>51105</v>
      </c>
    </row>
    <row r="313" spans="14:14">
      <c r="N313" s="3">
        <v>51136</v>
      </c>
    </row>
    <row r="314" spans="14:14">
      <c r="N314" s="3">
        <v>51167</v>
      </c>
    </row>
    <row r="315" spans="14:14">
      <c r="N315" s="3">
        <v>51196</v>
      </c>
    </row>
    <row r="316" spans="14:14">
      <c r="N316" s="3">
        <v>51227</v>
      </c>
    </row>
    <row r="317" spans="14:14">
      <c r="N317" s="3">
        <v>51257</v>
      </c>
    </row>
    <row r="318" spans="14:14">
      <c r="N318" s="3">
        <v>51288</v>
      </c>
    </row>
    <row r="319" spans="14:14">
      <c r="N319" s="3">
        <v>51318</v>
      </c>
    </row>
    <row r="320" spans="14:14">
      <c r="N320" s="3">
        <v>51349</v>
      </c>
    </row>
    <row r="321" spans="14:14">
      <c r="N321" s="3">
        <v>51380</v>
      </c>
    </row>
    <row r="322" spans="14:14">
      <c r="N322" s="3">
        <v>51410</v>
      </c>
    </row>
    <row r="323" spans="14:14">
      <c r="N323" s="3">
        <v>51441</v>
      </c>
    </row>
    <row r="324" spans="14:14">
      <c r="N324" s="3">
        <v>51471</v>
      </c>
    </row>
    <row r="325" spans="14:14">
      <c r="N325" s="3">
        <v>51502</v>
      </c>
    </row>
    <row r="326" spans="14:14">
      <c r="N326" s="3">
        <v>51533</v>
      </c>
    </row>
    <row r="327" spans="14:14">
      <c r="N327" s="3">
        <v>51561</v>
      </c>
    </row>
    <row r="328" spans="14:14">
      <c r="N328" s="3">
        <v>51592</v>
      </c>
    </row>
    <row r="329" spans="14:14">
      <c r="N329" s="3">
        <v>51622</v>
      </c>
    </row>
    <row r="330" spans="14:14">
      <c r="N330" s="3">
        <v>51653</v>
      </c>
    </row>
    <row r="331" spans="14:14">
      <c r="N331" s="3">
        <v>51683</v>
      </c>
    </row>
    <row r="332" spans="14:14">
      <c r="N332" s="3">
        <v>51714</v>
      </c>
    </row>
    <row r="333" spans="14:14">
      <c r="N333" s="3">
        <v>51745</v>
      </c>
    </row>
    <row r="334" spans="14:14">
      <c r="N334" s="3">
        <v>51775</v>
      </c>
    </row>
    <row r="335" spans="14:14">
      <c r="N335" s="3">
        <v>51806</v>
      </c>
    </row>
    <row r="336" spans="14:14">
      <c r="N336" s="3">
        <v>51836</v>
      </c>
    </row>
    <row r="337" spans="14:14">
      <c r="N337" s="3">
        <v>51867</v>
      </c>
    </row>
  </sheetData>
  <conditionalFormatting sqref="AW2:AY17">
    <cfRule type="containsText" dxfId="9" priority="1" stopIfTrue="1" operator="containsText" text="dim">
      <formula>NOT(ISERROR(SEARCH("dim",AW2)))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BdD</vt:lpstr>
      <vt:lpstr>DATA</vt:lpstr>
      <vt:lpstr>AN</vt:lpstr>
      <vt:lpstr>ANN</vt:lpstr>
      <vt:lpstr>data_aw4</vt:lpstr>
      <vt:lpstr>data_aw5</vt:lpstr>
      <vt:lpstr>data_aw6</vt:lpstr>
      <vt:lpstr>data_aw7</vt:lpstr>
      <vt:lpstr>datab</vt:lpstr>
      <vt:lpstr>datak</vt:lpstr>
      <vt:lpstr>nb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2014-04-11T15:02:26Z</dcterms:created>
  <dcterms:modified xsi:type="dcterms:W3CDTF">2014-04-19T10:27:44Z</dcterms:modified>
</cp:coreProperties>
</file>