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Acceuil" sheetId="3" r:id="rId1"/>
    <sheet name="Liste_Article" sheetId="1" r:id="rId2"/>
    <sheet name="BD" sheetId="2" r:id="rId3"/>
    <sheet name="Para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H3" i="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2"/>
  <c r="E3" i="2"/>
  <c r="E4"/>
  <c r="E5"/>
  <c r="E6"/>
  <c r="E7"/>
  <c r="E8"/>
  <c r="E9"/>
  <c r="E2"/>
  <c r="C3"/>
  <c r="C4"/>
  <c r="C5"/>
  <c r="C6"/>
  <c r="C7"/>
  <c r="C8"/>
  <c r="C9"/>
  <c r="C2"/>
  <c r="B3"/>
  <c r="B4"/>
  <c r="B5"/>
  <c r="B6"/>
  <c r="B7"/>
  <c r="B8"/>
  <c r="B9"/>
  <c r="B2"/>
  <c r="A3"/>
  <c r="A4"/>
  <c r="A5"/>
  <c r="A6"/>
  <c r="A7"/>
  <c r="A8"/>
  <c r="A9"/>
  <c r="A2"/>
  <c r="D5"/>
  <c r="D6"/>
  <c r="D7"/>
  <c r="D8"/>
  <c r="D9"/>
  <c r="D2"/>
  <c r="D3"/>
  <c r="D4"/>
  <c r="F4"/>
  <c r="F3"/>
  <c r="S9" i="1"/>
  <c r="Q9"/>
  <c r="O9"/>
  <c r="D9"/>
  <c r="J9" s="1"/>
  <c r="S8"/>
  <c r="Q8"/>
  <c r="O8"/>
  <c r="D8"/>
  <c r="J8" s="1"/>
  <c r="S7"/>
  <c r="Q7"/>
  <c r="O7"/>
  <c r="D7"/>
  <c r="J7" s="1"/>
  <c r="S6"/>
  <c r="Q6"/>
  <c r="O6"/>
  <c r="D6"/>
  <c r="J6" s="1"/>
  <c r="Q5"/>
  <c r="S5" s="1"/>
  <c r="O5"/>
  <c r="T5"/>
  <c r="S4"/>
  <c r="Q4"/>
  <c r="O4"/>
  <c r="T4"/>
  <c r="Q3"/>
  <c r="S3" s="1"/>
  <c r="O3"/>
  <c r="T3"/>
  <c r="S2"/>
  <c r="Q2"/>
  <c r="O2"/>
  <c r="T2"/>
  <c r="D3" l="1"/>
  <c r="J3" s="1"/>
  <c r="D5"/>
  <c r="J5" s="1"/>
  <c r="D2"/>
  <c r="J2" s="1"/>
  <c r="D4"/>
  <c r="J4" s="1"/>
</calcChain>
</file>

<file path=xl/sharedStrings.xml><?xml version="1.0" encoding="utf-8"?>
<sst xmlns="http://schemas.openxmlformats.org/spreadsheetml/2006/main" count="202" uniqueCount="121">
  <si>
    <t>Familles</t>
  </si>
  <si>
    <t>N° Article</t>
  </si>
  <si>
    <t>Désignation</t>
  </si>
  <si>
    <t>Qtes en stocks</t>
  </si>
  <si>
    <t>Qtes Entrée</t>
  </si>
  <si>
    <t>Qtes Sortie</t>
  </si>
  <si>
    <t>Qtes Mini</t>
  </si>
  <si>
    <t>Qtes Maxi</t>
  </si>
  <si>
    <t>Seuil Alerte Commande</t>
  </si>
  <si>
    <t>Commande a passé</t>
  </si>
  <si>
    <t>Emplacement</t>
  </si>
  <si>
    <t>Fournisseur</t>
  </si>
  <si>
    <t>Ref Fournisseur</t>
  </si>
  <si>
    <t>Prix H.T.</t>
  </si>
  <si>
    <t>Remise</t>
  </si>
  <si>
    <t>Transfert remise</t>
  </si>
  <si>
    <t>Prix H.T. Remisé</t>
  </si>
  <si>
    <t>T.V.A.</t>
  </si>
  <si>
    <t>Prix T.T.C.</t>
  </si>
  <si>
    <t>Prix d'achat Moyen unitaire H.T.</t>
  </si>
  <si>
    <t>Date Inventaire</t>
  </si>
  <si>
    <t>Qte Inventaire</t>
  </si>
  <si>
    <t>Delta</t>
  </si>
  <si>
    <t>Plomberie</t>
  </si>
  <si>
    <t>P00001</t>
  </si>
  <si>
    <t>tube pvc 100 longueur 2m</t>
  </si>
  <si>
    <t>A01011</t>
  </si>
  <si>
    <t>brico depot</t>
  </si>
  <si>
    <t/>
  </si>
  <si>
    <t>Fixation</t>
  </si>
  <si>
    <t>F00001</t>
  </si>
  <si>
    <t>cheville 6 mm</t>
  </si>
  <si>
    <t>A01012</t>
  </si>
  <si>
    <t>P00002</t>
  </si>
  <si>
    <t>tube pvc 100 longueur 1m</t>
  </si>
  <si>
    <t>A01013</t>
  </si>
  <si>
    <t>Isolation</t>
  </si>
  <si>
    <t>I00001</t>
  </si>
  <si>
    <t>plaque platre</t>
  </si>
  <si>
    <t>A01014</t>
  </si>
  <si>
    <t>P00003</t>
  </si>
  <si>
    <t>coude pvc 100 87°</t>
  </si>
  <si>
    <t>A01015</t>
  </si>
  <si>
    <t>Materiel</t>
  </si>
  <si>
    <t>M00001</t>
  </si>
  <si>
    <t>perceuse</t>
  </si>
  <si>
    <t>A01021</t>
  </si>
  <si>
    <t>F00002</t>
  </si>
  <si>
    <t>cheville 8 mm</t>
  </si>
  <si>
    <t>A01022</t>
  </si>
  <si>
    <t>F00003</t>
  </si>
  <si>
    <t>cheville mollite</t>
  </si>
  <si>
    <t>A01023</t>
  </si>
  <si>
    <t>Famille</t>
  </si>
  <si>
    <t>N° article</t>
  </si>
  <si>
    <t>N° Article Dispo</t>
  </si>
  <si>
    <t>Code dispo</t>
  </si>
  <si>
    <t>P00004</t>
  </si>
  <si>
    <t>P00005</t>
  </si>
  <si>
    <t>P00006</t>
  </si>
  <si>
    <t>P00007</t>
  </si>
  <si>
    <t>P00008</t>
  </si>
  <si>
    <t>P00009</t>
  </si>
  <si>
    <t>A01024</t>
  </si>
  <si>
    <t>P00010</t>
  </si>
  <si>
    <t>A01025</t>
  </si>
  <si>
    <t>A01026</t>
  </si>
  <si>
    <t>A01027</t>
  </si>
  <si>
    <t>A01028</t>
  </si>
  <si>
    <t>F00004</t>
  </si>
  <si>
    <t>A01029</t>
  </si>
  <si>
    <t>F00005</t>
  </si>
  <si>
    <t>A01030</t>
  </si>
  <si>
    <t>F00006</t>
  </si>
  <si>
    <t>A01031</t>
  </si>
  <si>
    <t>F00007</t>
  </si>
  <si>
    <t>A01032</t>
  </si>
  <si>
    <t>F00008</t>
  </si>
  <si>
    <t>A01033</t>
  </si>
  <si>
    <t>F00009</t>
  </si>
  <si>
    <t>A01034</t>
  </si>
  <si>
    <t>F00010</t>
  </si>
  <si>
    <t>A01035</t>
  </si>
  <si>
    <t>A01036</t>
  </si>
  <si>
    <t>I00002</t>
  </si>
  <si>
    <t>A01037</t>
  </si>
  <si>
    <t>I00003</t>
  </si>
  <si>
    <t>A01038</t>
  </si>
  <si>
    <t>I00004</t>
  </si>
  <si>
    <t>A01039</t>
  </si>
  <si>
    <t>I00005</t>
  </si>
  <si>
    <t>A01040</t>
  </si>
  <si>
    <t>I00006</t>
  </si>
  <si>
    <t>A01041</t>
  </si>
  <si>
    <t>I00007</t>
  </si>
  <si>
    <t>A01042</t>
  </si>
  <si>
    <t>I00008</t>
  </si>
  <si>
    <t>A01043</t>
  </si>
  <si>
    <t>I00009</t>
  </si>
  <si>
    <t>A01044</t>
  </si>
  <si>
    <t>I00010</t>
  </si>
  <si>
    <t>A01045</t>
  </si>
  <si>
    <t>A01046</t>
  </si>
  <si>
    <t>M00002</t>
  </si>
  <si>
    <t>A01047</t>
  </si>
  <si>
    <t>M00003</t>
  </si>
  <si>
    <t>A01048</t>
  </si>
  <si>
    <t>M00004</t>
  </si>
  <si>
    <t>A01049</t>
  </si>
  <si>
    <t>M00005</t>
  </si>
  <si>
    <t>A01050</t>
  </si>
  <si>
    <t>M00006</t>
  </si>
  <si>
    <t>A01051</t>
  </si>
  <si>
    <t>M00007</t>
  </si>
  <si>
    <t>A01052</t>
  </si>
  <si>
    <t>M00008</t>
  </si>
  <si>
    <t>A01053</t>
  </si>
  <si>
    <t>M00009</t>
  </si>
  <si>
    <t>A01054</t>
  </si>
  <si>
    <t>M00010</t>
  </si>
  <si>
    <t>A01055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</si>
</sst>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/>
    </xf>
    <xf numFmtId="1" fontId="0" fillId="2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0" fontId="0" fillId="2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%20gestionnai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Liste_Articles"/>
      <sheetName val="Reception"/>
      <sheetName val="Clients"/>
      <sheetName val="Fournisseurs"/>
      <sheetName val="Commande"/>
      <sheetName val="devis"/>
      <sheetName val="Factures"/>
      <sheetName val="Compta"/>
      <sheetName val="BD"/>
      <sheetName val="para"/>
    </sheetNames>
    <sheetDataSet>
      <sheetData sheetId="0"/>
      <sheetData sheetId="1">
        <row r="3">
          <cell r="M3" t="str">
            <v/>
          </cell>
        </row>
        <row r="4">
          <cell r="M4" t="str">
            <v/>
          </cell>
        </row>
      </sheetData>
      <sheetData sheetId="2">
        <row r="1">
          <cell r="C1" t="str">
            <v>N° Article</v>
          </cell>
          <cell r="D1" t="str">
            <v>Désignation</v>
          </cell>
          <cell r="E1" t="str">
            <v>Qtes Entrée</v>
          </cell>
          <cell r="F1" t="str">
            <v>Emplacement</v>
          </cell>
          <cell r="G1" t="str">
            <v>Fournisseur</v>
          </cell>
          <cell r="H1" t="str">
            <v>Ref Fournisseur</v>
          </cell>
          <cell r="I1" t="str">
            <v>Prix Unitaire H.T.</v>
          </cell>
          <cell r="J1" t="str">
            <v>Remise</v>
          </cell>
          <cell r="K1"/>
          <cell r="L1" t="str">
            <v>Prix Unitaire H.T. Remisé</v>
          </cell>
          <cell r="M1" t="str">
            <v>T.V.A.</v>
          </cell>
          <cell r="N1" t="str">
            <v>Prix Unitaire T.T.C.</v>
          </cell>
          <cell r="O1" t="str">
            <v>Prix Total H.T.</v>
          </cell>
        </row>
        <row r="2">
          <cell r="C2"/>
          <cell r="D2"/>
          <cell r="E2"/>
          <cell r="F2"/>
          <cell r="G2"/>
          <cell r="H2"/>
          <cell r="I2"/>
          <cell r="J2" t="str">
            <v/>
          </cell>
          <cell r="K2"/>
          <cell r="L2" t="str">
            <v/>
          </cell>
          <cell r="N2" t="str">
            <v/>
          </cell>
          <cell r="O2" t="str">
            <v/>
          </cell>
        </row>
        <row r="3">
          <cell r="C3"/>
          <cell r="D3"/>
          <cell r="E3"/>
          <cell r="F3"/>
          <cell r="G3"/>
          <cell r="H3"/>
          <cell r="I3"/>
          <cell r="J3" t="str">
            <v/>
          </cell>
          <cell r="K3"/>
          <cell r="L3" t="str">
            <v/>
          </cell>
          <cell r="N3" t="str">
            <v/>
          </cell>
          <cell r="O3" t="str">
            <v/>
          </cell>
        </row>
        <row r="4">
          <cell r="E4"/>
          <cell r="J4" t="str">
            <v/>
          </cell>
          <cell r="L4" t="str">
            <v/>
          </cell>
          <cell r="N4" t="str">
            <v/>
          </cell>
          <cell r="O4" t="str">
            <v/>
          </cell>
        </row>
        <row r="5">
          <cell r="E5"/>
          <cell r="J5" t="str">
            <v/>
          </cell>
          <cell r="L5" t="str">
            <v/>
          </cell>
          <cell r="N5" t="str">
            <v/>
          </cell>
          <cell r="O5" t="str">
            <v/>
          </cell>
        </row>
        <row r="6">
          <cell r="E6"/>
          <cell r="J6" t="str">
            <v/>
          </cell>
          <cell r="L6" t="str">
            <v/>
          </cell>
          <cell r="N6" t="str">
            <v/>
          </cell>
          <cell r="O6" t="str">
            <v/>
          </cell>
        </row>
        <row r="7">
          <cell r="E7"/>
          <cell r="J7" t="str">
            <v/>
          </cell>
          <cell r="L7" t="str">
            <v/>
          </cell>
          <cell r="N7" t="str">
            <v/>
          </cell>
        </row>
        <row r="8">
          <cell r="E8"/>
          <cell r="J8" t="str">
            <v/>
          </cell>
          <cell r="L8" t="str">
            <v/>
          </cell>
          <cell r="N8" t="str">
            <v/>
          </cell>
        </row>
        <row r="9">
          <cell r="E9"/>
          <cell r="L9" t="str">
            <v/>
          </cell>
          <cell r="N9" t="str">
            <v/>
          </cell>
        </row>
        <row r="10">
          <cell r="E10"/>
          <cell r="L10" t="str">
            <v/>
          </cell>
          <cell r="N10" t="str">
            <v/>
          </cell>
        </row>
        <row r="11">
          <cell r="L11" t="str">
            <v/>
          </cell>
          <cell r="N11" t="str">
            <v/>
          </cell>
        </row>
        <row r="12">
          <cell r="L12" t="str">
            <v/>
          </cell>
          <cell r="N12" t="str">
            <v/>
          </cell>
        </row>
        <row r="13">
          <cell r="N1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H14" sqref="H14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10"/>
  <sheetViews>
    <sheetView workbookViewId="0">
      <selection activeCell="M14" sqref="M14"/>
    </sheetView>
  </sheetViews>
  <sheetFormatPr baseColWidth="10" defaultRowHeight="15"/>
  <cols>
    <col min="1" max="2" width="11.42578125" style="12"/>
    <col min="3" max="3" width="23.85546875" style="12" bestFit="1" customWidth="1"/>
    <col min="4" max="6" width="11.42578125" style="15"/>
    <col min="7" max="9" width="11.42578125" style="12"/>
    <col min="10" max="10" width="11.42578125" style="15"/>
    <col min="11" max="14" width="11.42578125" style="12"/>
    <col min="15" max="15" width="11.42578125" style="15"/>
    <col min="16" max="16" width="11.42578125" style="12"/>
    <col min="17" max="17" width="11.42578125" style="15"/>
    <col min="18" max="18" width="11.42578125" style="12"/>
    <col min="19" max="19" width="11.42578125" style="15"/>
    <col min="20" max="16384" width="11.42578125" style="12"/>
  </cols>
  <sheetData>
    <row r="1" spans="1:23" ht="60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1" t="s">
        <v>10</v>
      </c>
      <c r="L1" s="1" t="s">
        <v>11</v>
      </c>
      <c r="M1" s="1" t="s">
        <v>12</v>
      </c>
      <c r="N1" s="6" t="s">
        <v>13</v>
      </c>
      <c r="O1" s="7" t="s">
        <v>14</v>
      </c>
      <c r="P1" s="8" t="s">
        <v>15</v>
      </c>
      <c r="Q1" s="5" t="s">
        <v>16</v>
      </c>
      <c r="R1" s="9" t="s">
        <v>17</v>
      </c>
      <c r="S1" s="10" t="s">
        <v>18</v>
      </c>
      <c r="T1" s="11" t="s">
        <v>19</v>
      </c>
      <c r="U1" s="11" t="s">
        <v>20</v>
      </c>
      <c r="V1" s="1" t="s">
        <v>21</v>
      </c>
      <c r="W1" s="1" t="s">
        <v>22</v>
      </c>
    </row>
    <row r="2" spans="1:23">
      <c r="A2" s="12" t="s">
        <v>23</v>
      </c>
      <c r="B2" s="12" t="s">
        <v>24</v>
      </c>
      <c r="C2" s="12" t="s">
        <v>25</v>
      </c>
      <c r="D2" s="13">
        <f>E2-F2</f>
        <v>0</v>
      </c>
      <c r="E2" s="13"/>
      <c r="F2" s="13"/>
      <c r="G2" s="14">
        <v>2</v>
      </c>
      <c r="H2" s="14">
        <v>10</v>
      </c>
      <c r="I2" s="14">
        <v>5</v>
      </c>
      <c r="J2" s="15" t="str">
        <f>IF(AND(A2&lt;&gt;"",D2&lt;=I2),"oui","")</f>
        <v>oui</v>
      </c>
      <c r="K2" s="12" t="s">
        <v>26</v>
      </c>
      <c r="L2" s="12" t="s">
        <v>27</v>
      </c>
      <c r="M2" s="12" t="s">
        <v>28</v>
      </c>
      <c r="N2" s="16">
        <v>15.6</v>
      </c>
      <c r="O2" s="17">
        <f>IF(N2="","",(P2/100))</f>
        <v>0.05</v>
      </c>
      <c r="P2" s="18">
        <v>5</v>
      </c>
      <c r="Q2" s="19">
        <f>N2-((N2*P2)/100)</f>
        <v>14.82</v>
      </c>
      <c r="R2" s="18">
        <v>19.600000000000001</v>
      </c>
      <c r="S2" s="19">
        <f>Q2+((Q2*R2)/100)</f>
        <v>17.724720000000001</v>
      </c>
      <c r="T2" s="20" t="str">
        <f>IF(E2&lt;&gt;0,(SUMIF([1]Reception!C:O,B2,[1]Reception!O:O)/E2),"")</f>
        <v/>
      </c>
      <c r="U2" s="20"/>
    </row>
    <row r="3" spans="1:23">
      <c r="A3" s="12" t="s">
        <v>29</v>
      </c>
      <c r="B3" s="12" t="s">
        <v>30</v>
      </c>
      <c r="C3" s="12" t="s">
        <v>31</v>
      </c>
      <c r="D3" s="13">
        <f>E3-F3</f>
        <v>0</v>
      </c>
      <c r="E3" s="13"/>
      <c r="F3" s="13"/>
      <c r="G3" s="14">
        <v>20</v>
      </c>
      <c r="H3" s="14">
        <v>100</v>
      </c>
      <c r="I3" s="14">
        <v>70</v>
      </c>
      <c r="J3" s="15" t="str">
        <f t="shared" ref="J3:J9" si="0">IF(AND(A3&lt;&gt;"",D3&lt;=I3),"oui","")</f>
        <v>oui</v>
      </c>
      <c r="K3" s="12" t="s">
        <v>32</v>
      </c>
      <c r="L3" s="12" t="s">
        <v>27</v>
      </c>
      <c r="M3" s="12" t="s">
        <v>28</v>
      </c>
      <c r="N3" s="16">
        <v>0.45</v>
      </c>
      <c r="O3" s="17">
        <f t="shared" ref="O3:O9" si="1">IF(N3="","",(P3/100))</f>
        <v>0</v>
      </c>
      <c r="P3" s="18"/>
      <c r="Q3" s="19">
        <f t="shared" ref="Q3:Q6" si="2">N3-((N3*P3)/100)</f>
        <v>0.45</v>
      </c>
      <c r="R3" s="18">
        <v>19.600000000000001</v>
      </c>
      <c r="S3" s="19">
        <f t="shared" ref="S3:S6" si="3">Q3+((Q3*R3)/100)</f>
        <v>0.53820000000000001</v>
      </c>
      <c r="T3" s="20" t="str">
        <f>IF(E3&lt;&gt;0,(SUMIF([1]Reception!C:O,B3,[1]Reception!O:O)/E3),"")</f>
        <v/>
      </c>
      <c r="U3" s="20"/>
    </row>
    <row r="4" spans="1:23">
      <c r="A4" s="12" t="s">
        <v>23</v>
      </c>
      <c r="B4" s="12" t="s">
        <v>33</v>
      </c>
      <c r="C4" s="12" t="s">
        <v>34</v>
      </c>
      <c r="D4" s="13">
        <f t="shared" ref="D4:D9" si="4">E4-F4</f>
        <v>0</v>
      </c>
      <c r="E4" s="13"/>
      <c r="F4" s="13"/>
      <c r="G4" s="21">
        <v>2</v>
      </c>
      <c r="H4" s="21">
        <v>10</v>
      </c>
      <c r="I4" s="22">
        <v>7</v>
      </c>
      <c r="J4" s="15" t="str">
        <f t="shared" si="0"/>
        <v>oui</v>
      </c>
      <c r="K4" s="12" t="s">
        <v>35</v>
      </c>
      <c r="L4" s="12" t="s">
        <v>27</v>
      </c>
      <c r="M4" s="12" t="s">
        <v>28</v>
      </c>
      <c r="N4" s="16">
        <v>12.54</v>
      </c>
      <c r="O4" s="17">
        <f t="shared" si="1"/>
        <v>0</v>
      </c>
      <c r="P4" s="18">
        <v>0</v>
      </c>
      <c r="Q4" s="19">
        <f t="shared" si="2"/>
        <v>12.54</v>
      </c>
      <c r="R4" s="18">
        <v>19.600000000000001</v>
      </c>
      <c r="S4" s="19">
        <f t="shared" si="3"/>
        <v>14.99784</v>
      </c>
      <c r="T4" s="20" t="str">
        <f>IF(E4&lt;&gt;0,(SUMIF([1]Reception!C:O,B4,[1]Reception!O:O)/E4),"")</f>
        <v/>
      </c>
      <c r="U4" s="20"/>
    </row>
    <row r="5" spans="1:23">
      <c r="A5" s="12" t="s">
        <v>36</v>
      </c>
      <c r="B5" s="12" t="s">
        <v>37</v>
      </c>
      <c r="C5" s="12" t="s">
        <v>38</v>
      </c>
      <c r="D5" s="13">
        <f t="shared" si="4"/>
        <v>0</v>
      </c>
      <c r="E5" s="13"/>
      <c r="F5" s="13"/>
      <c r="G5" s="21">
        <v>2</v>
      </c>
      <c r="H5" s="21">
        <v>10</v>
      </c>
      <c r="I5" s="22">
        <v>8</v>
      </c>
      <c r="J5" s="15" t="str">
        <f t="shared" si="0"/>
        <v>oui</v>
      </c>
      <c r="K5" s="12" t="s">
        <v>39</v>
      </c>
      <c r="L5" s="12" t="s">
        <v>27</v>
      </c>
      <c r="M5" s="12" t="s">
        <v>28</v>
      </c>
      <c r="N5" s="16">
        <v>10</v>
      </c>
      <c r="O5" s="17">
        <f t="shared" si="1"/>
        <v>0</v>
      </c>
      <c r="P5" s="18">
        <v>0</v>
      </c>
      <c r="Q5" s="19">
        <f t="shared" si="2"/>
        <v>10</v>
      </c>
      <c r="R5" s="18">
        <v>19.600000000000001</v>
      </c>
      <c r="S5" s="19">
        <f t="shared" si="3"/>
        <v>11.96</v>
      </c>
      <c r="T5" s="20" t="str">
        <f>IF(E5&lt;&gt;0,(SUMIF([1]Reception!C:O,B5,[1]Reception!O:O)/E5),"")</f>
        <v/>
      </c>
      <c r="U5" s="20"/>
    </row>
    <row r="6" spans="1:23">
      <c r="A6" s="12" t="s">
        <v>23</v>
      </c>
      <c r="B6" s="12" t="s">
        <v>40</v>
      </c>
      <c r="C6" s="12" t="s">
        <v>41</v>
      </c>
      <c r="D6" s="13">
        <f t="shared" si="4"/>
        <v>0</v>
      </c>
      <c r="E6" s="13"/>
      <c r="F6" s="13"/>
      <c r="G6" s="21">
        <v>2</v>
      </c>
      <c r="H6" s="21">
        <v>10</v>
      </c>
      <c r="I6" s="22">
        <v>8</v>
      </c>
      <c r="J6" s="15" t="str">
        <f t="shared" si="0"/>
        <v>oui</v>
      </c>
      <c r="K6" s="12" t="s">
        <v>42</v>
      </c>
      <c r="L6" s="12" t="s">
        <v>27</v>
      </c>
      <c r="M6" s="12" t="s">
        <v>28</v>
      </c>
      <c r="N6" s="16">
        <v>5</v>
      </c>
      <c r="O6" s="17">
        <f t="shared" si="1"/>
        <v>0</v>
      </c>
      <c r="P6" s="18">
        <v>0</v>
      </c>
      <c r="Q6" s="19">
        <f t="shared" si="2"/>
        <v>5</v>
      </c>
      <c r="R6" s="18">
        <v>19.600000000000001</v>
      </c>
      <c r="S6" s="19">
        <f t="shared" si="3"/>
        <v>5.98</v>
      </c>
      <c r="T6" s="20"/>
      <c r="U6" s="20"/>
    </row>
    <row r="7" spans="1:23">
      <c r="A7" s="12" t="s">
        <v>43</v>
      </c>
      <c r="B7" s="12" t="s">
        <v>44</v>
      </c>
      <c r="C7" s="12" t="s">
        <v>45</v>
      </c>
      <c r="D7" s="13">
        <f t="shared" si="4"/>
        <v>0</v>
      </c>
      <c r="E7" s="13"/>
      <c r="F7" s="13"/>
      <c r="G7" s="21">
        <v>2</v>
      </c>
      <c r="H7" s="21">
        <v>10</v>
      </c>
      <c r="I7" s="22">
        <v>8</v>
      </c>
      <c r="J7" s="15" t="str">
        <f t="shared" si="0"/>
        <v>oui</v>
      </c>
      <c r="K7" s="12" t="s">
        <v>46</v>
      </c>
      <c r="L7" s="12" t="s">
        <v>27</v>
      </c>
      <c r="M7" s="12" t="s">
        <v>28</v>
      </c>
      <c r="N7" s="16">
        <v>100</v>
      </c>
      <c r="O7" s="17">
        <f t="shared" si="1"/>
        <v>0</v>
      </c>
      <c r="P7" s="18">
        <v>0</v>
      </c>
      <c r="Q7" s="19">
        <f>N7-((N7*P7)/100)</f>
        <v>100</v>
      </c>
      <c r="R7" s="18">
        <v>19.600000000000001</v>
      </c>
      <c r="S7" s="19">
        <f>Q7+((Q7*R7)/100)</f>
        <v>119.6</v>
      </c>
      <c r="T7" s="20"/>
      <c r="U7" s="20"/>
    </row>
    <row r="8" spans="1:23">
      <c r="A8" s="12" t="s">
        <v>29</v>
      </c>
      <c r="B8" s="12" t="s">
        <v>47</v>
      </c>
      <c r="C8" s="12" t="s">
        <v>48</v>
      </c>
      <c r="D8" s="13">
        <f t="shared" si="4"/>
        <v>0</v>
      </c>
      <c r="E8" s="13"/>
      <c r="F8" s="13"/>
      <c r="G8" s="21">
        <v>5</v>
      </c>
      <c r="H8" s="21">
        <v>10</v>
      </c>
      <c r="I8" s="22">
        <v>8</v>
      </c>
      <c r="J8" s="15" t="str">
        <f t="shared" si="0"/>
        <v>oui</v>
      </c>
      <c r="K8" s="12" t="s">
        <v>49</v>
      </c>
      <c r="L8" s="12" t="s">
        <v>27</v>
      </c>
      <c r="M8" s="12" t="s">
        <v>28</v>
      </c>
      <c r="N8" s="16">
        <v>0.85</v>
      </c>
      <c r="O8" s="17">
        <f t="shared" si="1"/>
        <v>0</v>
      </c>
      <c r="P8" s="18">
        <v>0</v>
      </c>
      <c r="Q8" s="19">
        <f>N8-((N8*P8)/100)</f>
        <v>0.85</v>
      </c>
      <c r="R8" s="18">
        <v>19.600000000000001</v>
      </c>
      <c r="S8" s="19">
        <f t="shared" ref="S8:S9" si="5">Q8+((Q8*R8)/100)</f>
        <v>1.0165999999999999</v>
      </c>
      <c r="T8" s="20"/>
      <c r="U8" s="20"/>
    </row>
    <row r="9" spans="1:23">
      <c r="A9" s="12" t="s">
        <v>29</v>
      </c>
      <c r="B9" s="12" t="s">
        <v>50</v>
      </c>
      <c r="C9" s="12" t="s">
        <v>51</v>
      </c>
      <c r="D9" s="13">
        <f t="shared" si="4"/>
        <v>0</v>
      </c>
      <c r="E9" s="13"/>
      <c r="F9" s="13"/>
      <c r="G9" s="21">
        <v>50</v>
      </c>
      <c r="H9" s="21">
        <v>100</v>
      </c>
      <c r="I9" s="22">
        <v>80</v>
      </c>
      <c r="J9" s="15" t="str">
        <f t="shared" si="0"/>
        <v>oui</v>
      </c>
      <c r="K9" s="12" t="s">
        <v>52</v>
      </c>
      <c r="L9" s="12" t="s">
        <v>27</v>
      </c>
      <c r="M9" s="12" t="s">
        <v>28</v>
      </c>
      <c r="N9" s="16">
        <v>0.45</v>
      </c>
      <c r="O9" s="17">
        <f t="shared" si="1"/>
        <v>0</v>
      </c>
      <c r="P9" s="18">
        <v>0</v>
      </c>
      <c r="Q9" s="19">
        <f>N9-((N9*P9)/100)</f>
        <v>0.45</v>
      </c>
      <c r="R9" s="18">
        <v>19.600000000000001</v>
      </c>
      <c r="S9" s="19">
        <f t="shared" si="5"/>
        <v>0.53820000000000001</v>
      </c>
      <c r="T9" s="20"/>
      <c r="U9" s="20"/>
    </row>
    <row r="10" spans="1:23">
      <c r="D10" s="13"/>
    </row>
  </sheetData>
  <conditionalFormatting sqref="J2:J9">
    <cfRule type="expression" dxfId="1" priority="2">
      <formula>$J2="oui"</formula>
    </cfRule>
  </conditionalFormatting>
  <conditionalFormatting sqref="J2:J9">
    <cfRule type="expression" dxfId="0" priority="1">
      <formula>$J2="oui"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9"/>
  <sheetViews>
    <sheetView workbookViewId="0">
      <selection activeCell="F7" sqref="F7"/>
    </sheetView>
  </sheetViews>
  <sheetFormatPr baseColWidth="10" defaultRowHeight="15"/>
  <cols>
    <col min="2" max="2" width="23.85546875" bestFit="1" customWidth="1"/>
    <col min="4" max="4" width="13.140625" bestFit="1" customWidth="1"/>
    <col min="6" max="6" width="14.85546875" bestFit="1" customWidth="1"/>
  </cols>
  <sheetData>
    <row r="1" spans="1:6">
      <c r="A1" s="23" t="s">
        <v>53</v>
      </c>
      <c r="B1" s="23" t="s">
        <v>2</v>
      </c>
      <c r="C1" s="23" t="s">
        <v>54</v>
      </c>
      <c r="D1" s="23" t="s">
        <v>10</v>
      </c>
      <c r="E1" s="23" t="s">
        <v>11</v>
      </c>
      <c r="F1" s="23" t="s">
        <v>12</v>
      </c>
    </row>
    <row r="2" spans="1:6">
      <c r="A2" s="24" t="str">
        <f>IF(Liste_Article!A2="","",Liste_Article!A2)</f>
        <v>Plomberie</v>
      </c>
      <c r="B2" s="24" t="str">
        <f>IF(Liste_Article!C2="","",Liste_Article!C2)</f>
        <v>tube pvc 100 longueur 2m</v>
      </c>
      <c r="C2" s="24" t="str">
        <f>IF(Liste_Article!B2="","",Liste_Article!B2)</f>
        <v>P00001</v>
      </c>
      <c r="D2" s="24" t="str">
        <f>IF(Liste_Article!K2="","",Liste_Article!K2)</f>
        <v>A01011</v>
      </c>
      <c r="E2" s="24" t="str">
        <f>IF(Liste_Article!L2="","",Liste_Article!L2)</f>
        <v>brico depot</v>
      </c>
      <c r="F2" s="24"/>
    </row>
    <row r="3" spans="1:6">
      <c r="A3" s="24" t="str">
        <f>IF(Liste_Article!A3="","",Liste_Article!A3)</f>
        <v>Fixation</v>
      </c>
      <c r="B3" s="24" t="str">
        <f>IF(Liste_Article!C3="","",Liste_Article!C3)</f>
        <v>cheville 6 mm</v>
      </c>
      <c r="C3" s="24" t="str">
        <f>IF(Liste_Article!B3="","",Liste_Article!B3)</f>
        <v>F00001</v>
      </c>
      <c r="D3" s="24" t="str">
        <f>IF(Liste_Article!K3="","",Liste_Article!K3)</f>
        <v>A01012</v>
      </c>
      <c r="E3" s="24" t="str">
        <f>IF(Liste_Article!L3="","",Liste_Article!L3)</f>
        <v>brico depot</v>
      </c>
      <c r="F3" s="24" t="str">
        <f>IF([1]Liste_Articles!M3="","",[1]Liste_Articles!M23)</f>
        <v/>
      </c>
    </row>
    <row r="4" spans="1:6">
      <c r="A4" s="24" t="str">
        <f>IF(Liste_Article!A4="","",Liste_Article!A4)</f>
        <v>Plomberie</v>
      </c>
      <c r="B4" s="24" t="str">
        <f>IF(Liste_Article!C4="","",Liste_Article!C4)</f>
        <v>tube pvc 100 longueur 1m</v>
      </c>
      <c r="C4" s="24" t="str">
        <f>IF(Liste_Article!B4="","",Liste_Article!B4)</f>
        <v>P00002</v>
      </c>
      <c r="D4" s="24" t="str">
        <f>IF(Liste_Article!K4="","",Liste_Article!K4)</f>
        <v>A01013</v>
      </c>
      <c r="E4" s="24" t="str">
        <f>IF(Liste_Article!L4="","",Liste_Article!L4)</f>
        <v>brico depot</v>
      </c>
      <c r="F4" s="24" t="str">
        <f>IF([1]Liste_Articles!M4="","",[1]Liste_Articles!M24)</f>
        <v/>
      </c>
    </row>
    <row r="5" spans="1:6">
      <c r="A5" s="24" t="str">
        <f>IF(Liste_Article!A5="","",Liste_Article!A5)</f>
        <v>Isolation</v>
      </c>
      <c r="B5" s="24" t="str">
        <f>IF(Liste_Article!C5="","",Liste_Article!C5)</f>
        <v>plaque platre</v>
      </c>
      <c r="C5" s="24" t="str">
        <f>IF(Liste_Article!B5="","",Liste_Article!B5)</f>
        <v>I00001</v>
      </c>
      <c r="D5" s="24" t="str">
        <f>IF(Liste_Article!K5="","",Liste_Article!K5)</f>
        <v>A01014</v>
      </c>
      <c r="E5" s="24" t="str">
        <f>IF(Liste_Article!L5="","",Liste_Article!L5)</f>
        <v>brico depot</v>
      </c>
      <c r="F5" s="23"/>
    </row>
    <row r="6" spans="1:6">
      <c r="A6" s="24" t="str">
        <f>IF(Liste_Article!A6="","",Liste_Article!A6)</f>
        <v>Plomberie</v>
      </c>
      <c r="B6" s="24" t="str">
        <f>IF(Liste_Article!C6="","",Liste_Article!C6)</f>
        <v>coude pvc 100 87°</v>
      </c>
      <c r="C6" s="24" t="str">
        <f>IF(Liste_Article!B6="","",Liste_Article!B6)</f>
        <v>P00003</v>
      </c>
      <c r="D6" s="24" t="str">
        <f>IF(Liste_Article!K6="","",Liste_Article!K6)</f>
        <v>A01015</v>
      </c>
      <c r="E6" s="24" t="str">
        <f>IF(Liste_Article!L6="","",Liste_Article!L6)</f>
        <v>brico depot</v>
      </c>
      <c r="F6" s="23"/>
    </row>
    <row r="7" spans="1:6">
      <c r="A7" s="24" t="str">
        <f>IF(Liste_Article!A7="","",Liste_Article!A7)</f>
        <v>Materiel</v>
      </c>
      <c r="B7" s="24" t="str">
        <f>IF(Liste_Article!C7="","",Liste_Article!C7)</f>
        <v>perceuse</v>
      </c>
      <c r="C7" s="24" t="str">
        <f>IF(Liste_Article!B7="","",Liste_Article!B7)</f>
        <v>M00001</v>
      </c>
      <c r="D7" s="24" t="str">
        <f>IF(Liste_Article!K7="","",Liste_Article!K7)</f>
        <v>A01021</v>
      </c>
      <c r="E7" s="24" t="str">
        <f>IF(Liste_Article!L7="","",Liste_Article!L7)</f>
        <v>brico depot</v>
      </c>
      <c r="F7" s="23"/>
    </row>
    <row r="8" spans="1:6">
      <c r="A8" s="24" t="str">
        <f>IF(Liste_Article!A8="","",Liste_Article!A8)</f>
        <v>Fixation</v>
      </c>
      <c r="B8" s="24" t="str">
        <f>IF(Liste_Article!C8="","",Liste_Article!C8)</f>
        <v>cheville 8 mm</v>
      </c>
      <c r="C8" s="24" t="str">
        <f>IF(Liste_Article!B8="","",Liste_Article!B8)</f>
        <v>F00002</v>
      </c>
      <c r="D8" s="24" t="str">
        <f>IF(Liste_Article!K8="","",Liste_Article!K8)</f>
        <v>A01022</v>
      </c>
      <c r="E8" s="24" t="str">
        <f>IF(Liste_Article!L8="","",Liste_Article!L8)</f>
        <v>brico depot</v>
      </c>
      <c r="F8" s="23"/>
    </row>
    <row r="9" spans="1:6">
      <c r="A9" s="24" t="str">
        <f>IF(Liste_Article!A9="","",Liste_Article!A9)</f>
        <v>Fixation</v>
      </c>
      <c r="B9" s="24" t="str">
        <f>IF(Liste_Article!C9="","",Liste_Article!C9)</f>
        <v>cheville mollite</v>
      </c>
      <c r="C9" s="24" t="str">
        <f>IF(Liste_Article!B9="","",Liste_Article!B9)</f>
        <v>F00003</v>
      </c>
      <c r="D9" s="24" t="str">
        <f>IF(Liste_Article!K9="","",Liste_Article!K9)</f>
        <v>A01023</v>
      </c>
      <c r="E9" s="24" t="str">
        <f>IF(Liste_Article!L9="","",Liste_Article!L9)</f>
        <v>brico depot</v>
      </c>
      <c r="F9" s="2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41"/>
  <sheetViews>
    <sheetView workbookViewId="0">
      <selection activeCell="J11" sqref="J11"/>
    </sheetView>
  </sheetViews>
  <sheetFormatPr baseColWidth="10" defaultRowHeight="15"/>
  <cols>
    <col min="2" max="2" width="14.85546875" bestFit="1" customWidth="1"/>
    <col min="7" max="7" width="13.140625" bestFit="1" customWidth="1"/>
  </cols>
  <sheetData>
    <row r="1" spans="1:8">
      <c r="A1" s="12" t="s">
        <v>53</v>
      </c>
      <c r="B1" s="12" t="s">
        <v>55</v>
      </c>
      <c r="C1" s="12"/>
      <c r="D1" s="12" t="s">
        <v>1</v>
      </c>
      <c r="E1" s="12"/>
      <c r="F1" s="12"/>
      <c r="G1" s="12" t="s">
        <v>10</v>
      </c>
      <c r="H1" s="12" t="s">
        <v>56</v>
      </c>
    </row>
    <row r="2" spans="1:8">
      <c r="A2" s="12" t="s">
        <v>23</v>
      </c>
      <c r="B2" s="12" t="str">
        <f>IF(ISNA((VLOOKUP(D2,Liste_Article!B:B,1,FALSE))),D2,"")</f>
        <v/>
      </c>
      <c r="C2" s="12"/>
      <c r="D2" s="12" t="s">
        <v>24</v>
      </c>
      <c r="E2" s="12"/>
      <c r="F2" s="12"/>
      <c r="G2" s="12" t="s">
        <v>26</v>
      </c>
      <c r="H2" s="12" t="str">
        <f>IF(ISNA((VLOOKUP(G2,Liste_Article!K:K,1,FALSE))),G2,"")</f>
        <v/>
      </c>
    </row>
    <row r="3" spans="1:8">
      <c r="A3" s="12" t="s">
        <v>23</v>
      </c>
      <c r="B3" s="12" t="str">
        <f>IF(ISNA((VLOOKUP(D3,Liste_Article!B:B,1,FALSE))),D3,"")</f>
        <v/>
      </c>
      <c r="C3" s="12"/>
      <c r="D3" s="12" t="s">
        <v>33</v>
      </c>
      <c r="E3" s="12"/>
      <c r="F3" s="12"/>
      <c r="G3" s="12" t="s">
        <v>32</v>
      </c>
      <c r="H3" s="12" t="str">
        <f>IF(ISNA((VLOOKUP(G3,Liste_Article!K:K,1,FALSE))),G3,"")</f>
        <v/>
      </c>
    </row>
    <row r="4" spans="1:8">
      <c r="A4" s="12" t="s">
        <v>23</v>
      </c>
      <c r="B4" s="12" t="str">
        <f>IF(ISNA((VLOOKUP(D4,Liste_Article!B:B,1,FALSE))),D4,"")</f>
        <v/>
      </c>
      <c r="C4" s="12"/>
      <c r="D4" s="12" t="s">
        <v>40</v>
      </c>
      <c r="E4" s="12"/>
      <c r="F4" s="12"/>
      <c r="G4" s="12" t="s">
        <v>35</v>
      </c>
      <c r="H4" s="12" t="str">
        <f>IF(ISNA((VLOOKUP(G4,Liste_Article!K:K,1,FALSE))),G4,"")</f>
        <v/>
      </c>
    </row>
    <row r="5" spans="1:8">
      <c r="A5" s="12" t="s">
        <v>23</v>
      </c>
      <c r="B5" s="12" t="str">
        <f>IF(ISNA((VLOOKUP(D5,Liste_Article!B:B,1,FALSE))),D5,"")</f>
        <v>P00004</v>
      </c>
      <c r="C5" s="12"/>
      <c r="D5" s="12" t="s">
        <v>57</v>
      </c>
      <c r="E5" s="12"/>
      <c r="F5" s="12"/>
      <c r="G5" s="12" t="s">
        <v>39</v>
      </c>
      <c r="H5" s="12" t="str">
        <f>IF(ISNA((VLOOKUP(G5,Liste_Article!K:K,1,FALSE))),G5,"")</f>
        <v/>
      </c>
    </row>
    <row r="6" spans="1:8">
      <c r="A6" s="12" t="s">
        <v>23</v>
      </c>
      <c r="B6" s="12" t="str">
        <f>IF(ISNA((VLOOKUP(D6,Liste_Article!B:B,1,FALSE))),D6,"")</f>
        <v>P00005</v>
      </c>
      <c r="C6" s="12"/>
      <c r="D6" s="12" t="s">
        <v>58</v>
      </c>
      <c r="E6" s="12"/>
      <c r="F6" s="12"/>
      <c r="G6" s="12" t="s">
        <v>42</v>
      </c>
      <c r="H6" s="12" t="str">
        <f>IF(ISNA((VLOOKUP(G6,Liste_Article!K:K,1,FALSE))),G6,"")</f>
        <v/>
      </c>
    </row>
    <row r="7" spans="1:8">
      <c r="A7" s="12" t="s">
        <v>23</v>
      </c>
      <c r="B7" s="12" t="str">
        <f>IF(ISNA((VLOOKUP(D7,Liste_Article!B:B,1,FALSE))),D7,"")</f>
        <v>P00006</v>
      </c>
      <c r="C7" s="12"/>
      <c r="D7" s="12" t="s">
        <v>59</v>
      </c>
      <c r="E7" s="12"/>
      <c r="F7" s="12"/>
      <c r="G7" s="12" t="s">
        <v>46</v>
      </c>
      <c r="H7" s="12" t="str">
        <f>IF(ISNA((VLOOKUP(G7,Liste_Article!K:K,1,FALSE))),G7,"")</f>
        <v/>
      </c>
    </row>
    <row r="8" spans="1:8">
      <c r="A8" s="12" t="s">
        <v>23</v>
      </c>
      <c r="B8" s="12" t="str">
        <f>IF(ISNA((VLOOKUP(D8,Liste_Article!B:B,1,FALSE))),D8,"")</f>
        <v>P00007</v>
      </c>
      <c r="C8" s="12"/>
      <c r="D8" s="12" t="s">
        <v>60</v>
      </c>
      <c r="E8" s="12"/>
      <c r="F8" s="12"/>
      <c r="G8" s="12" t="s">
        <v>49</v>
      </c>
      <c r="H8" s="12" t="str">
        <f>IF(ISNA((VLOOKUP(G8,Liste_Article!K:K,1,FALSE))),G8,"")</f>
        <v/>
      </c>
    </row>
    <row r="9" spans="1:8">
      <c r="A9" s="12" t="s">
        <v>23</v>
      </c>
      <c r="B9" s="12" t="str">
        <f>IF(ISNA((VLOOKUP(D9,Liste_Article!B:B,1,FALSE))),D9,"")</f>
        <v>P00008</v>
      </c>
      <c r="C9" s="12"/>
      <c r="D9" s="12" t="s">
        <v>61</v>
      </c>
      <c r="E9" s="12"/>
      <c r="F9" s="12"/>
      <c r="G9" s="12" t="s">
        <v>52</v>
      </c>
      <c r="H9" s="12" t="str">
        <f>IF(ISNA((VLOOKUP(G9,Liste_Article!K:K,1,FALSE))),G9,"")</f>
        <v/>
      </c>
    </row>
    <row r="10" spans="1:8">
      <c r="A10" s="12" t="s">
        <v>23</v>
      </c>
      <c r="B10" s="12" t="str">
        <f>IF(ISNA((VLOOKUP(D10,Liste_Article!B:B,1,FALSE))),D10,"")</f>
        <v>P00009</v>
      </c>
      <c r="C10" s="12"/>
      <c r="D10" s="12" t="s">
        <v>62</v>
      </c>
      <c r="E10" s="12"/>
      <c r="F10" s="12"/>
      <c r="G10" s="12" t="s">
        <v>63</v>
      </c>
      <c r="H10" s="12" t="str">
        <f>IF(ISNA((VLOOKUP(G10,Liste_Article!K:K,1,FALSE))),G10,"")</f>
        <v>A01024</v>
      </c>
    </row>
    <row r="11" spans="1:8">
      <c r="A11" s="12" t="s">
        <v>23</v>
      </c>
      <c r="B11" s="12" t="str">
        <f>IF(ISNA((VLOOKUP(D11,Liste_Article!B:B,1,FALSE))),D11,"")</f>
        <v>P00010</v>
      </c>
      <c r="C11" s="12"/>
      <c r="D11" s="12" t="s">
        <v>64</v>
      </c>
      <c r="E11" s="12"/>
      <c r="F11" s="12"/>
      <c r="G11" s="12" t="s">
        <v>65</v>
      </c>
      <c r="H11" s="12" t="str">
        <f>IF(ISNA((VLOOKUP(G11,Liste_Article!K:K,1,FALSE))),G11,"")</f>
        <v>A01025</v>
      </c>
    </row>
    <row r="12" spans="1:8">
      <c r="A12" s="12" t="s">
        <v>29</v>
      </c>
      <c r="B12" s="12" t="str">
        <f>IF(ISNA((VLOOKUP(D12,Liste_Article!B:B,1,FALSE))),D12,"")</f>
        <v/>
      </c>
      <c r="C12" s="12"/>
      <c r="D12" s="12" t="s">
        <v>30</v>
      </c>
      <c r="E12" s="12"/>
      <c r="F12" s="12"/>
      <c r="G12" s="12" t="s">
        <v>66</v>
      </c>
      <c r="H12" s="12" t="str">
        <f>IF(ISNA((VLOOKUP(G12,Liste_Article!K:K,1,FALSE))),G12,"")</f>
        <v>A01026</v>
      </c>
    </row>
    <row r="13" spans="1:8">
      <c r="A13" s="12" t="s">
        <v>29</v>
      </c>
      <c r="B13" s="12" t="str">
        <f>IF(ISNA((VLOOKUP(D13,Liste_Article!B:B,1,FALSE))),D13,"")</f>
        <v/>
      </c>
      <c r="C13" s="12"/>
      <c r="D13" s="12" t="s">
        <v>47</v>
      </c>
      <c r="E13" s="12"/>
      <c r="F13" s="12"/>
      <c r="G13" s="12" t="s">
        <v>67</v>
      </c>
      <c r="H13" s="12" t="str">
        <f>IF(ISNA((VLOOKUP(G13,Liste_Article!K:K,1,FALSE))),G13,"")</f>
        <v>A01027</v>
      </c>
    </row>
    <row r="14" spans="1:8">
      <c r="A14" s="12" t="s">
        <v>29</v>
      </c>
      <c r="B14" s="12" t="str">
        <f>IF(ISNA((VLOOKUP(D14,Liste_Article!B:B,1,FALSE))),D14,"")</f>
        <v/>
      </c>
      <c r="C14" s="12"/>
      <c r="D14" s="12" t="s">
        <v>50</v>
      </c>
      <c r="E14" s="12"/>
      <c r="F14" s="12"/>
      <c r="G14" s="12" t="s">
        <v>68</v>
      </c>
      <c r="H14" s="12" t="str">
        <f>IF(ISNA((VLOOKUP(G14,Liste_Article!K:K,1,FALSE))),G14,"")</f>
        <v>A01028</v>
      </c>
    </row>
    <row r="15" spans="1:8">
      <c r="A15" s="12" t="s">
        <v>29</v>
      </c>
      <c r="B15" s="12" t="str">
        <f>IF(ISNA((VLOOKUP(D15,Liste_Article!B:B,1,FALSE))),D15,"")</f>
        <v>F00004</v>
      </c>
      <c r="C15" s="12"/>
      <c r="D15" s="12" t="s">
        <v>69</v>
      </c>
      <c r="E15" s="12"/>
      <c r="F15" s="12"/>
      <c r="G15" s="12" t="s">
        <v>70</v>
      </c>
      <c r="H15" s="12" t="str">
        <f>IF(ISNA((VLOOKUP(G15,Liste_Article!K:K,1,FALSE))),G15,"")</f>
        <v>A01029</v>
      </c>
    </row>
    <row r="16" spans="1:8">
      <c r="A16" s="12" t="s">
        <v>29</v>
      </c>
      <c r="B16" s="12" t="str">
        <f>IF(ISNA((VLOOKUP(D16,Liste_Article!B:B,1,FALSE))),D16,"")</f>
        <v>F00005</v>
      </c>
      <c r="C16" s="12"/>
      <c r="D16" s="12" t="s">
        <v>71</v>
      </c>
      <c r="E16" s="12"/>
      <c r="F16" s="12"/>
      <c r="G16" s="12" t="s">
        <v>72</v>
      </c>
      <c r="H16" s="12" t="str">
        <f>IF(ISNA((VLOOKUP(G16,Liste_Article!K:K,1,FALSE))),G16,"")</f>
        <v>A01030</v>
      </c>
    </row>
    <row r="17" spans="1:8">
      <c r="A17" s="12" t="s">
        <v>29</v>
      </c>
      <c r="B17" s="12" t="str">
        <f>IF(ISNA((VLOOKUP(D17,Liste_Article!B:B,1,FALSE))),D17,"")</f>
        <v>F00006</v>
      </c>
      <c r="C17" s="12"/>
      <c r="D17" s="12" t="s">
        <v>73</v>
      </c>
      <c r="E17" s="12"/>
      <c r="F17" s="12"/>
      <c r="G17" s="12" t="s">
        <v>74</v>
      </c>
      <c r="H17" s="12" t="str">
        <f>IF(ISNA((VLOOKUP(G17,Liste_Article!K:K,1,FALSE))),G17,"")</f>
        <v>A01031</v>
      </c>
    </row>
    <row r="18" spans="1:8">
      <c r="A18" s="12" t="s">
        <v>29</v>
      </c>
      <c r="B18" s="12" t="str">
        <f>IF(ISNA((VLOOKUP(D18,Liste_Article!B:B,1,FALSE))),D18,"")</f>
        <v>F00007</v>
      </c>
      <c r="C18" s="12"/>
      <c r="D18" s="12" t="s">
        <v>75</v>
      </c>
      <c r="E18" s="12"/>
      <c r="F18" s="12"/>
      <c r="G18" s="12" t="s">
        <v>76</v>
      </c>
      <c r="H18" s="12" t="str">
        <f>IF(ISNA((VLOOKUP(G18,Liste_Article!K:K,1,FALSE))),G18,"")</f>
        <v>A01032</v>
      </c>
    </row>
    <row r="19" spans="1:8">
      <c r="A19" s="12" t="s">
        <v>29</v>
      </c>
      <c r="B19" s="12" t="str">
        <f>IF(ISNA((VLOOKUP(D19,Liste_Article!B:B,1,FALSE))),D19,"")</f>
        <v>F00008</v>
      </c>
      <c r="C19" s="12"/>
      <c r="D19" s="12" t="s">
        <v>77</v>
      </c>
      <c r="E19" s="12"/>
      <c r="F19" s="12"/>
      <c r="G19" s="12" t="s">
        <v>78</v>
      </c>
      <c r="H19" s="12" t="str">
        <f>IF(ISNA((VLOOKUP(G19,Liste_Article!K:K,1,FALSE))),G19,"")</f>
        <v>A01033</v>
      </c>
    </row>
    <row r="20" spans="1:8">
      <c r="A20" s="12" t="s">
        <v>29</v>
      </c>
      <c r="B20" s="12" t="str">
        <f>IF(ISNA((VLOOKUP(D20,Liste_Article!B:B,1,FALSE))),D20,"")</f>
        <v>F00009</v>
      </c>
      <c r="C20" s="12"/>
      <c r="D20" s="12" t="s">
        <v>79</v>
      </c>
      <c r="E20" s="12"/>
      <c r="F20" s="12"/>
      <c r="G20" s="12" t="s">
        <v>80</v>
      </c>
      <c r="H20" s="12" t="str">
        <f>IF(ISNA((VLOOKUP(G20,Liste_Article!K:K,1,FALSE))),G20,"")</f>
        <v>A01034</v>
      </c>
    </row>
    <row r="21" spans="1:8">
      <c r="A21" s="12" t="s">
        <v>29</v>
      </c>
      <c r="B21" s="12" t="str">
        <f>IF(ISNA((VLOOKUP(D21,Liste_Article!B:B,1,FALSE))),D21,"")</f>
        <v>F00010</v>
      </c>
      <c r="C21" s="12"/>
      <c r="D21" s="12" t="s">
        <v>81</v>
      </c>
      <c r="E21" s="12"/>
      <c r="F21" s="12"/>
      <c r="G21" s="12" t="s">
        <v>82</v>
      </c>
      <c r="H21" s="12" t="str">
        <f>IF(ISNA((VLOOKUP(G21,Liste_Article!K:K,1,FALSE))),G21,"")</f>
        <v>A01035</v>
      </c>
    </row>
    <row r="22" spans="1:8">
      <c r="A22" s="12" t="s">
        <v>36</v>
      </c>
      <c r="B22" s="12" t="str">
        <f>IF(ISNA((VLOOKUP(D22,Liste_Article!B:B,1,FALSE))),D22,"")</f>
        <v/>
      </c>
      <c r="C22" s="12"/>
      <c r="D22" s="12" t="s">
        <v>37</v>
      </c>
      <c r="E22" s="12"/>
      <c r="F22" s="12"/>
      <c r="G22" s="12" t="s">
        <v>83</v>
      </c>
      <c r="H22" s="12" t="str">
        <f>IF(ISNA((VLOOKUP(G22,Liste_Article!K:K,1,FALSE))),G22,"")</f>
        <v>A01036</v>
      </c>
    </row>
    <row r="23" spans="1:8">
      <c r="A23" s="12" t="s">
        <v>36</v>
      </c>
      <c r="B23" s="12" t="str">
        <f>IF(ISNA((VLOOKUP(D23,Liste_Article!B:B,1,FALSE))),D23,"")</f>
        <v>I00002</v>
      </c>
      <c r="C23" s="12"/>
      <c r="D23" s="12" t="s">
        <v>84</v>
      </c>
      <c r="E23" s="12"/>
      <c r="F23" s="12"/>
      <c r="G23" s="12" t="s">
        <v>85</v>
      </c>
      <c r="H23" s="12" t="str">
        <f>IF(ISNA((VLOOKUP(G23,Liste_Article!K:K,1,FALSE))),G23,"")</f>
        <v>A01037</v>
      </c>
    </row>
    <row r="24" spans="1:8">
      <c r="A24" s="12" t="s">
        <v>36</v>
      </c>
      <c r="B24" s="12" t="str">
        <f>IF(ISNA((VLOOKUP(D24,Liste_Article!B:B,1,FALSE))),D24,"")</f>
        <v>I00003</v>
      </c>
      <c r="C24" s="12"/>
      <c r="D24" s="12" t="s">
        <v>86</v>
      </c>
      <c r="E24" s="12"/>
      <c r="F24" s="12"/>
      <c r="G24" s="12" t="s">
        <v>87</v>
      </c>
      <c r="H24" s="12" t="str">
        <f>IF(ISNA((VLOOKUP(G24,Liste_Article!K:K,1,FALSE))),G24,"")</f>
        <v>A01038</v>
      </c>
    </row>
    <row r="25" spans="1:8">
      <c r="A25" s="12" t="s">
        <v>36</v>
      </c>
      <c r="B25" s="12" t="str">
        <f>IF(ISNA((VLOOKUP(D25,Liste_Article!B:B,1,FALSE))),D25,"")</f>
        <v>I00004</v>
      </c>
      <c r="C25" s="12"/>
      <c r="D25" s="12" t="s">
        <v>88</v>
      </c>
      <c r="E25" s="12"/>
      <c r="F25" s="12"/>
      <c r="G25" s="12" t="s">
        <v>89</v>
      </c>
      <c r="H25" s="12" t="str">
        <f>IF(ISNA((VLOOKUP(G25,Liste_Article!K:K,1,FALSE))),G25,"")</f>
        <v>A01039</v>
      </c>
    </row>
    <row r="26" spans="1:8">
      <c r="A26" s="12" t="s">
        <v>36</v>
      </c>
      <c r="B26" s="12" t="str">
        <f>IF(ISNA((VLOOKUP(D26,Liste_Article!B:B,1,FALSE))),D26,"")</f>
        <v>I00005</v>
      </c>
      <c r="C26" s="12"/>
      <c r="D26" s="12" t="s">
        <v>90</v>
      </c>
      <c r="E26" s="12"/>
      <c r="F26" s="12"/>
      <c r="G26" s="12" t="s">
        <v>91</v>
      </c>
      <c r="H26" s="12" t="str">
        <f>IF(ISNA((VLOOKUP(G26,Liste_Article!K:K,1,FALSE))),G26,"")</f>
        <v>A01040</v>
      </c>
    </row>
    <row r="27" spans="1:8">
      <c r="A27" s="12" t="s">
        <v>36</v>
      </c>
      <c r="B27" s="12" t="str">
        <f>IF(ISNA((VLOOKUP(D27,Liste_Article!B:B,1,FALSE))),D27,"")</f>
        <v>I00006</v>
      </c>
      <c r="C27" s="12"/>
      <c r="D27" s="12" t="s">
        <v>92</v>
      </c>
      <c r="E27" s="12"/>
      <c r="F27" s="12"/>
      <c r="G27" s="12" t="s">
        <v>93</v>
      </c>
      <c r="H27" s="12" t="str">
        <f>IF(ISNA((VLOOKUP(G27,Liste_Article!K:K,1,FALSE))),G27,"")</f>
        <v>A01041</v>
      </c>
    </row>
    <row r="28" spans="1:8">
      <c r="A28" s="12" t="s">
        <v>36</v>
      </c>
      <c r="B28" s="12" t="str">
        <f>IF(ISNA((VLOOKUP(D28,Liste_Article!B:B,1,FALSE))),D28,"")</f>
        <v>I00007</v>
      </c>
      <c r="C28" s="12"/>
      <c r="D28" s="12" t="s">
        <v>94</v>
      </c>
      <c r="E28" s="12"/>
      <c r="F28" s="12"/>
      <c r="G28" s="12" t="s">
        <v>95</v>
      </c>
      <c r="H28" s="12" t="str">
        <f>IF(ISNA((VLOOKUP(G28,Liste_Article!K:K,1,FALSE))),G28,"")</f>
        <v>A01042</v>
      </c>
    </row>
    <row r="29" spans="1:8">
      <c r="A29" s="12" t="s">
        <v>36</v>
      </c>
      <c r="B29" s="12" t="str">
        <f>IF(ISNA((VLOOKUP(D29,Liste_Article!B:B,1,FALSE))),D29,"")</f>
        <v>I00008</v>
      </c>
      <c r="C29" s="12"/>
      <c r="D29" s="12" t="s">
        <v>96</v>
      </c>
      <c r="E29" s="12"/>
      <c r="F29" s="12"/>
      <c r="G29" s="12" t="s">
        <v>97</v>
      </c>
      <c r="H29" s="12" t="str">
        <f>IF(ISNA((VLOOKUP(G29,Liste_Article!K:K,1,FALSE))),G29,"")</f>
        <v>A01043</v>
      </c>
    </row>
    <row r="30" spans="1:8">
      <c r="A30" s="12" t="s">
        <v>36</v>
      </c>
      <c r="B30" s="12" t="str">
        <f>IF(ISNA((VLOOKUP(D30,Liste_Article!B:B,1,FALSE))),D30,"")</f>
        <v>I00009</v>
      </c>
      <c r="C30" s="12"/>
      <c r="D30" s="12" t="s">
        <v>98</v>
      </c>
      <c r="E30" s="12"/>
      <c r="F30" s="12"/>
      <c r="G30" s="12" t="s">
        <v>99</v>
      </c>
      <c r="H30" s="12" t="str">
        <f>IF(ISNA((VLOOKUP(G30,Liste_Article!K:K,1,FALSE))),G30,"")</f>
        <v>A01044</v>
      </c>
    </row>
    <row r="31" spans="1:8">
      <c r="A31" s="12" t="s">
        <v>36</v>
      </c>
      <c r="B31" s="12" t="str">
        <f>IF(ISNA((VLOOKUP(D31,Liste_Article!B:B,1,FALSE))),D31,"")</f>
        <v>I00010</v>
      </c>
      <c r="C31" s="12"/>
      <c r="D31" s="12" t="s">
        <v>100</v>
      </c>
      <c r="E31" s="12"/>
      <c r="F31" s="12"/>
      <c r="G31" s="12" t="s">
        <v>101</v>
      </c>
      <c r="H31" s="12" t="str">
        <f>IF(ISNA((VLOOKUP(G31,Liste_Article!K:K,1,FALSE))),G31,"")</f>
        <v>A01045</v>
      </c>
    </row>
    <row r="32" spans="1:8">
      <c r="A32" s="12" t="s">
        <v>43</v>
      </c>
      <c r="B32" s="12" t="str">
        <f>IF(ISNA((VLOOKUP(D32,Liste_Article!B:B,1,FALSE))),D32,"")</f>
        <v/>
      </c>
      <c r="C32" s="12"/>
      <c r="D32" s="12" t="s">
        <v>44</v>
      </c>
      <c r="E32" s="12"/>
      <c r="F32" s="12"/>
      <c r="G32" s="12" t="s">
        <v>102</v>
      </c>
      <c r="H32" s="12" t="str">
        <f>IF(ISNA((VLOOKUP(G32,Liste_Article!K:K,1,FALSE))),G32,"")</f>
        <v>A01046</v>
      </c>
    </row>
    <row r="33" spans="1:8">
      <c r="A33" s="12" t="s">
        <v>43</v>
      </c>
      <c r="B33" s="12" t="str">
        <f>IF(ISNA((VLOOKUP(D33,Liste_Article!B:B,1,FALSE))),D33,"")</f>
        <v>M00002</v>
      </c>
      <c r="C33" s="12"/>
      <c r="D33" s="12" t="s">
        <v>103</v>
      </c>
      <c r="E33" s="12"/>
      <c r="F33" s="12"/>
      <c r="G33" s="12" t="s">
        <v>104</v>
      </c>
      <c r="H33" s="12" t="str">
        <f>IF(ISNA((VLOOKUP(G33,Liste_Article!K:K,1,FALSE))),G33,"")</f>
        <v>A01047</v>
      </c>
    </row>
    <row r="34" spans="1:8">
      <c r="A34" s="12" t="s">
        <v>43</v>
      </c>
      <c r="B34" s="12" t="str">
        <f>IF(ISNA((VLOOKUP(D34,Liste_Article!B:B,1,FALSE))),D34,"")</f>
        <v>M00003</v>
      </c>
      <c r="C34" s="12"/>
      <c r="D34" s="12" t="s">
        <v>105</v>
      </c>
      <c r="E34" s="12"/>
      <c r="F34" s="12"/>
      <c r="G34" s="12" t="s">
        <v>106</v>
      </c>
      <c r="H34" s="12" t="str">
        <f>IF(ISNA((VLOOKUP(G34,Liste_Article!K:K,1,FALSE))),G34,"")</f>
        <v>A01048</v>
      </c>
    </row>
    <row r="35" spans="1:8">
      <c r="A35" s="12" t="s">
        <v>43</v>
      </c>
      <c r="B35" s="12" t="str">
        <f>IF(ISNA((VLOOKUP(D35,Liste_Article!B:B,1,FALSE))),D35,"")</f>
        <v>M00004</v>
      </c>
      <c r="C35" s="12"/>
      <c r="D35" s="12" t="s">
        <v>107</v>
      </c>
      <c r="E35" s="12"/>
      <c r="F35" s="12"/>
      <c r="G35" s="12" t="s">
        <v>108</v>
      </c>
      <c r="H35" s="12" t="str">
        <f>IF(ISNA((VLOOKUP(G35,Liste_Article!K:K,1,FALSE))),G35,"")</f>
        <v>A01049</v>
      </c>
    </row>
    <row r="36" spans="1:8">
      <c r="A36" s="12" t="s">
        <v>43</v>
      </c>
      <c r="B36" s="12" t="str">
        <f>IF(ISNA((VLOOKUP(D36,Liste_Article!B:B,1,FALSE))),D36,"")</f>
        <v>M00005</v>
      </c>
      <c r="C36" s="12"/>
      <c r="D36" s="12" t="s">
        <v>109</v>
      </c>
      <c r="E36" s="12"/>
      <c r="F36" s="12"/>
      <c r="G36" s="12" t="s">
        <v>110</v>
      </c>
      <c r="H36" s="12" t="str">
        <f>IF(ISNA((VLOOKUP(G36,Liste_Article!K:K,1,FALSE))),G36,"")</f>
        <v>A01050</v>
      </c>
    </row>
    <row r="37" spans="1:8">
      <c r="A37" s="12" t="s">
        <v>43</v>
      </c>
      <c r="B37" s="12" t="str">
        <f>IF(ISNA((VLOOKUP(D37,Liste_Article!B:B,1,FALSE))),D37,"")</f>
        <v>M00006</v>
      </c>
      <c r="C37" s="12"/>
      <c r="D37" s="12" t="s">
        <v>111</v>
      </c>
      <c r="E37" s="12"/>
      <c r="F37" s="12"/>
      <c r="G37" s="12" t="s">
        <v>112</v>
      </c>
      <c r="H37" s="12" t="str">
        <f>IF(ISNA((VLOOKUP(G37,Liste_Article!K:K,1,FALSE))),G37,"")</f>
        <v>A01051</v>
      </c>
    </row>
    <row r="38" spans="1:8">
      <c r="A38" s="12" t="s">
        <v>43</v>
      </c>
      <c r="B38" s="12" t="str">
        <f>IF(ISNA((VLOOKUP(D38,Liste_Article!B:B,1,FALSE))),D38,"")</f>
        <v>M00007</v>
      </c>
      <c r="C38" s="12"/>
      <c r="D38" s="12" t="s">
        <v>113</v>
      </c>
      <c r="E38" s="12"/>
      <c r="F38" s="12"/>
      <c r="G38" s="12" t="s">
        <v>114</v>
      </c>
      <c r="H38" s="12" t="str">
        <f>IF(ISNA((VLOOKUP(G38,Liste_Article!K:K,1,FALSE))),G38,"")</f>
        <v>A01052</v>
      </c>
    </row>
    <row r="39" spans="1:8">
      <c r="A39" s="12" t="s">
        <v>43</v>
      </c>
      <c r="B39" s="12" t="str">
        <f>IF(ISNA((VLOOKUP(D39,Liste_Article!B:B,1,FALSE))),D39,"")</f>
        <v>M00008</v>
      </c>
      <c r="C39" s="12"/>
      <c r="D39" s="12" t="s">
        <v>115</v>
      </c>
      <c r="E39" s="12"/>
      <c r="F39" s="12"/>
      <c r="G39" s="12" t="s">
        <v>116</v>
      </c>
      <c r="H39" s="12" t="str">
        <f>IF(ISNA((VLOOKUP(G39,Liste_Article!K:K,1,FALSE))),G39,"")</f>
        <v>A01053</v>
      </c>
    </row>
    <row r="40" spans="1:8">
      <c r="A40" s="12" t="s">
        <v>43</v>
      </c>
      <c r="B40" s="12" t="str">
        <f>IF(ISNA((VLOOKUP(D40,Liste_Article!B:B,1,FALSE))),D40,"")</f>
        <v>M00009</v>
      </c>
      <c r="C40" s="12"/>
      <c r="D40" s="12" t="s">
        <v>117</v>
      </c>
      <c r="E40" s="12"/>
      <c r="F40" s="12"/>
      <c r="G40" s="12" t="s">
        <v>118</v>
      </c>
      <c r="H40" s="12" t="str">
        <f>IF(ISNA((VLOOKUP(G40,Liste_Article!K:K,1,FALSE))),G40,"")</f>
        <v>A01054</v>
      </c>
    </row>
    <row r="41" spans="1:8">
      <c r="A41" s="12" t="s">
        <v>43</v>
      </c>
      <c r="B41" s="12" t="str">
        <f>IF(ISNA((VLOOKUP(D41,Liste_Article!B:B,1,FALSE))),D41,"")</f>
        <v>M00010</v>
      </c>
      <c r="C41" s="12"/>
      <c r="D41" s="12" t="s">
        <v>119</v>
      </c>
      <c r="E41" s="12"/>
      <c r="F41" s="12"/>
      <c r="G41" s="12" t="s">
        <v>120</v>
      </c>
      <c r="H41" s="12" t="str">
        <f>IF(ISNA((VLOOKUP(G41,Liste_Article!K:K,1,FALSE))),G41,"")</f>
        <v>A01055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Liste_Article</vt:lpstr>
      <vt:lpstr>BD</vt:lpstr>
      <vt:lpstr>Para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Mumber</dc:creator>
  <cp:lastModifiedBy>Mumber</cp:lastModifiedBy>
  <dcterms:created xsi:type="dcterms:W3CDTF">2012-07-20T07:18:31Z</dcterms:created>
  <dcterms:modified xsi:type="dcterms:W3CDTF">2012-07-20T08:05:52Z</dcterms:modified>
</cp:coreProperties>
</file>